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1600" windowHeight="9135"/>
  </bookViews>
  <sheets>
    <sheet name="Resumen Ins-adm-matr" sheetId="1" r:id="rId1"/>
  </sheets>
  <definedNames>
    <definedName name="_xlnm.Print_Area" localSheetId="0">'Resumen Ins-adm-matr'!$A$1:$R$113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E5" i="1"/>
  <c r="F5" i="1"/>
  <c r="G7" i="1" s="1"/>
  <c r="I5" i="1"/>
  <c r="J6" i="1"/>
  <c r="J7" i="1"/>
  <c r="J8" i="1"/>
  <c r="J9" i="1"/>
  <c r="J10" i="1"/>
  <c r="J11" i="1"/>
  <c r="B28" i="1"/>
  <c r="E28" i="1"/>
  <c r="F28" i="1"/>
  <c r="G28" i="1" s="1"/>
  <c r="I28" i="1"/>
  <c r="J29" i="1"/>
  <c r="J30" i="1"/>
  <c r="J31" i="1"/>
  <c r="J32" i="1"/>
  <c r="J33" i="1"/>
  <c r="J34" i="1"/>
  <c r="K7" i="1" l="1"/>
  <c r="J5" i="1"/>
  <c r="K6" i="1" s="1"/>
  <c r="C34" i="1"/>
  <c r="C33" i="1"/>
  <c r="C32" i="1"/>
  <c r="C31" i="1"/>
  <c r="C30" i="1"/>
  <c r="C29" i="1"/>
  <c r="G11" i="1"/>
  <c r="G9" i="1"/>
  <c r="K5" i="1"/>
  <c r="G5" i="1"/>
  <c r="C6" i="1"/>
  <c r="C7" i="1"/>
  <c r="C8" i="1"/>
  <c r="C9" i="1"/>
  <c r="C10" i="1"/>
  <c r="C11" i="1"/>
  <c r="C5" i="1"/>
  <c r="K10" i="1"/>
  <c r="G10" i="1"/>
  <c r="K8" i="1"/>
  <c r="G8" i="1"/>
  <c r="G6" i="1"/>
  <c r="C28" i="1"/>
  <c r="J28" i="1"/>
  <c r="K28" i="1" s="1"/>
  <c r="G34" i="1"/>
  <c r="G33" i="1"/>
  <c r="G32" i="1"/>
  <c r="G31" i="1"/>
  <c r="G30" i="1"/>
  <c r="G29" i="1"/>
  <c r="J48" i="1"/>
  <c r="J47" i="1"/>
  <c r="J46" i="1"/>
  <c r="J45" i="1"/>
  <c r="J44" i="1"/>
  <c r="J43" i="1"/>
  <c r="I42" i="1"/>
  <c r="F42" i="1"/>
  <c r="E42" i="1"/>
  <c r="B42" i="1"/>
  <c r="J41" i="1"/>
  <c r="J40" i="1"/>
  <c r="J39" i="1"/>
  <c r="J38" i="1"/>
  <c r="J37" i="1"/>
  <c r="J36" i="1"/>
  <c r="I35" i="1"/>
  <c r="F35" i="1"/>
  <c r="E35" i="1"/>
  <c r="B35" i="1"/>
  <c r="E19" i="1"/>
  <c r="E12" i="1"/>
  <c r="I19" i="1"/>
  <c r="I12" i="1"/>
  <c r="J25" i="1"/>
  <c r="J24" i="1"/>
  <c r="J23" i="1"/>
  <c r="J22" i="1"/>
  <c r="J21" i="1"/>
  <c r="J20" i="1"/>
  <c r="F19" i="1"/>
  <c r="B19" i="1"/>
  <c r="J18" i="1"/>
  <c r="J17" i="1"/>
  <c r="J16" i="1"/>
  <c r="J15" i="1"/>
  <c r="J14" i="1"/>
  <c r="J13" i="1"/>
  <c r="F12" i="1"/>
  <c r="B12" i="1"/>
  <c r="K11" i="1" l="1"/>
  <c r="K9" i="1"/>
  <c r="K30" i="1"/>
  <c r="K32" i="1"/>
  <c r="K34" i="1"/>
  <c r="K29" i="1"/>
  <c r="K31" i="1"/>
  <c r="K33" i="1"/>
  <c r="G15" i="1"/>
  <c r="G17" i="1"/>
  <c r="G13" i="1"/>
  <c r="C15" i="1"/>
  <c r="C17" i="1"/>
  <c r="C13" i="1"/>
  <c r="G14" i="1"/>
  <c r="G16" i="1"/>
  <c r="G18" i="1"/>
  <c r="C14" i="1"/>
  <c r="C16" i="1"/>
  <c r="C18" i="1"/>
  <c r="G22" i="1"/>
  <c r="G24" i="1"/>
  <c r="G20" i="1"/>
  <c r="C22" i="1"/>
  <c r="C24" i="1"/>
  <c r="C20" i="1"/>
  <c r="G21" i="1"/>
  <c r="G23" i="1"/>
  <c r="G25" i="1"/>
  <c r="G19" i="1"/>
  <c r="C21" i="1"/>
  <c r="C23" i="1"/>
  <c r="C25" i="1"/>
  <c r="G41" i="1"/>
  <c r="G36" i="1"/>
  <c r="C39" i="1"/>
  <c r="C40" i="1"/>
  <c r="C41" i="1"/>
  <c r="C37" i="1"/>
  <c r="C38" i="1"/>
  <c r="G37" i="1"/>
  <c r="G38" i="1"/>
  <c r="G39" i="1"/>
  <c r="G40" i="1"/>
  <c r="C36" i="1"/>
  <c r="G44" i="1"/>
  <c r="C46" i="1"/>
  <c r="G45" i="1"/>
  <c r="C47" i="1"/>
  <c r="C43" i="1"/>
  <c r="G48" i="1"/>
  <c r="G43" i="1"/>
  <c r="C44" i="1"/>
  <c r="C45" i="1"/>
  <c r="G46" i="1"/>
  <c r="C48" i="1"/>
  <c r="G47" i="1"/>
  <c r="G42" i="1"/>
  <c r="G35" i="1"/>
  <c r="C19" i="1"/>
  <c r="C35" i="1"/>
  <c r="J35" i="1"/>
  <c r="K35" i="1" s="1"/>
  <c r="C42" i="1"/>
  <c r="J42" i="1"/>
  <c r="K42" i="1" s="1"/>
  <c r="G12" i="1"/>
  <c r="J19" i="1"/>
  <c r="K19" i="1" s="1"/>
  <c r="J12" i="1"/>
  <c r="K12" i="1" s="1"/>
  <c r="C12" i="1"/>
  <c r="K24" i="1" l="1"/>
  <c r="K20" i="1"/>
  <c r="K15" i="1"/>
  <c r="K25" i="1"/>
  <c r="K21" i="1"/>
  <c r="K18" i="1"/>
  <c r="K14" i="1"/>
  <c r="K22" i="1"/>
  <c r="K17" i="1"/>
  <c r="K13" i="1"/>
  <c r="K23" i="1"/>
  <c r="K16" i="1"/>
  <c r="K38" i="1"/>
  <c r="K45" i="1"/>
  <c r="K48" i="1"/>
  <c r="K39" i="1"/>
  <c r="K41" i="1"/>
  <c r="K36" i="1"/>
  <c r="K44" i="1"/>
  <c r="K46" i="1"/>
  <c r="K47" i="1"/>
  <c r="K37" i="1"/>
  <c r="K43" i="1"/>
  <c r="K40" i="1"/>
</calcChain>
</file>

<file path=xl/sharedStrings.xml><?xml version="1.0" encoding="utf-8"?>
<sst xmlns="http://schemas.openxmlformats.org/spreadsheetml/2006/main" count="16" uniqueCount="10">
  <si>
    <t>VICERRECTORÍA DE DOCENCIA - UNIVERSIDAD DE ANTIOQUIA</t>
  </si>
  <si>
    <t>INSCRITOS - ADMITIDOS Y MATRICULADOS TOTALES POR COLEGIO Y ESTRATO</t>
  </si>
  <si>
    <t>COLEGIO NO OFICIAL</t>
  </si>
  <si>
    <t>COLEGIO OFICIAL</t>
  </si>
  <si>
    <t>SEMESTRE 2014-1</t>
  </si>
  <si>
    <t>SEMESTRE 2015-1</t>
  </si>
  <si>
    <t>INSCRITOS</t>
  </si>
  <si>
    <t>ADMITIDOS</t>
  </si>
  <si>
    <t>TOTALES</t>
  </si>
  <si>
    <t>SEMESTRE 2016-1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</si>
</sst>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/>
    <xf numFmtId="164" fontId="4" fillId="0" borderId="0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PORCENTAJE</a:t>
            </a:r>
            <a:r>
              <a:rPr lang="es-CO" baseline="0"/>
              <a:t> DE </a:t>
            </a:r>
            <a:r>
              <a:rPr lang="es-CO"/>
              <a:t>INSCRITOS</a:t>
            </a:r>
            <a:r>
              <a:rPr lang="es-CO" baseline="0"/>
              <a:t> POR ESTRATO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v>2014-1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012225652615032E-3"/>
                  <c:y val="-0.22375651055988671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'Resumen Ins-adm-matr'!$K$6:$K$11</c:f>
              <c:numCache>
                <c:formatCode>0.0%</c:formatCode>
                <c:ptCount val="6"/>
                <c:pt idx="0">
                  <c:v>0.20477190938780604</c:v>
                </c:pt>
                <c:pt idx="1">
                  <c:v>0.43080315353732862</c:v>
                </c:pt>
                <c:pt idx="2">
                  <c:v>0.30998689493062637</c:v>
                </c:pt>
                <c:pt idx="3">
                  <c:v>3.9315208120982673E-2</c:v>
                </c:pt>
                <c:pt idx="4">
                  <c:v>1.2439415056268591E-2</c:v>
                </c:pt>
                <c:pt idx="5">
                  <c:v>2.6834189669877064E-3</c:v>
                </c:pt>
              </c:numCache>
            </c:numRef>
          </c:val>
        </c:ser>
        <c:ser>
          <c:idx val="5"/>
          <c:order val="1"/>
          <c:tx>
            <c:v>2015-1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6112224448897748E-2"/>
                  <c:y val="-7.802158670368231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'Resumen Ins-adm-matr'!$K$13:$K$18</c:f>
              <c:numCache>
                <c:formatCode>0.0%</c:formatCode>
                <c:ptCount val="6"/>
                <c:pt idx="0">
                  <c:v>0.21882935893465469</c:v>
                </c:pt>
                <c:pt idx="1">
                  <c:v>0.42599359966966038</c:v>
                </c:pt>
                <c:pt idx="2">
                  <c:v>0.29870961081862291</c:v>
                </c:pt>
                <c:pt idx="3">
                  <c:v>4.1085991535046967E-2</c:v>
                </c:pt>
                <c:pt idx="4">
                  <c:v>1.2614844637142563E-2</c:v>
                </c:pt>
                <c:pt idx="5">
                  <c:v>2.7665944048725095E-3</c:v>
                </c:pt>
              </c:numCache>
            </c:numRef>
          </c:val>
        </c:ser>
        <c:ser>
          <c:idx val="6"/>
          <c:order val="2"/>
          <c:tx>
            <c:v>2016-1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230460921843689"/>
                  <c:y val="-6.96621309854306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03529894434538"/>
                      <c:h val="4.4542076256227629E-2"/>
                    </c:manualLayout>
                  </c15:layout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'Resumen Ins-adm-matr'!$K$20:$K$25</c:f>
              <c:numCache>
                <c:formatCode>0.0%</c:formatCode>
                <c:ptCount val="6"/>
                <c:pt idx="0">
                  <c:v>0.21543037513657884</c:v>
                </c:pt>
                <c:pt idx="1">
                  <c:v>0.42189713083242281</c:v>
                </c:pt>
                <c:pt idx="2">
                  <c:v>0.30393347092388007</c:v>
                </c:pt>
                <c:pt idx="3">
                  <c:v>4.2551899963578971E-2</c:v>
                </c:pt>
                <c:pt idx="4">
                  <c:v>1.3212739265913966E-2</c:v>
                </c:pt>
                <c:pt idx="5">
                  <c:v>2.9743838776253488E-3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2352552"/>
        <c:axId val="192201880"/>
      </c:barChart>
      <c:catAx>
        <c:axId val="192352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ESTRATO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2201880"/>
        <c:crosses val="autoZero"/>
        <c:auto val="1"/>
        <c:lblAlgn val="ctr"/>
        <c:lblOffset val="100"/>
        <c:noMultiLvlLbl val="0"/>
      </c:catAx>
      <c:valAx>
        <c:axId val="192201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2352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PORCENTAJE</a:t>
            </a:r>
            <a:r>
              <a:rPr lang="es-CO" baseline="0"/>
              <a:t> DE ADMITIDOS POR ESTRATO</a:t>
            </a:r>
            <a:endParaRPr lang="es-CO"/>
          </a:p>
        </c:rich>
      </c:tx>
      <c:layout>
        <c:manualLayout>
          <c:xMode val="edge"/>
          <c:yMode val="edge"/>
          <c:x val="0.4097861531814187"/>
          <c:y val="2.3676458031707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v>2014-1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9470400656671617E-2"/>
                  <c:y val="-9.233818632365754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'Resumen Ins-adm-matr'!$K$29:$K$34</c:f>
              <c:numCache>
                <c:formatCode>0.0%</c:formatCode>
                <c:ptCount val="6"/>
                <c:pt idx="0">
                  <c:v>0.209107056353948</c:v>
                </c:pt>
                <c:pt idx="1">
                  <c:v>0.40287421282092684</c:v>
                </c:pt>
                <c:pt idx="2">
                  <c:v>0.32197642499596318</c:v>
                </c:pt>
                <c:pt idx="3">
                  <c:v>4.6988535443242371E-2</c:v>
                </c:pt>
                <c:pt idx="4">
                  <c:v>1.6631680930082351E-2</c:v>
                </c:pt>
                <c:pt idx="5">
                  <c:v>2.4220894558372357E-3</c:v>
                </c:pt>
              </c:numCache>
            </c:numRef>
          </c:val>
        </c:ser>
        <c:ser>
          <c:idx val="5"/>
          <c:order val="1"/>
          <c:tx>
            <c:v>2015-1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9293867542228918E-2"/>
                  <c:y val="-5.208820766975555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'Resumen Ins-adm-matr'!$K$36:$K$41</c:f>
              <c:numCache>
                <c:formatCode>0.0%</c:formatCode>
                <c:ptCount val="6"/>
                <c:pt idx="0">
                  <c:v>0.20658734264528367</c:v>
                </c:pt>
                <c:pt idx="1">
                  <c:v>0.40248318675633732</c:v>
                </c:pt>
                <c:pt idx="2">
                  <c:v>0.32143473012588375</c:v>
                </c:pt>
                <c:pt idx="3">
                  <c:v>5.0181065700982928E-2</c:v>
                </c:pt>
                <c:pt idx="4">
                  <c:v>1.5519917227108122E-2</c:v>
                </c:pt>
                <c:pt idx="5">
                  <c:v>3.7937575444042075E-3</c:v>
                </c:pt>
              </c:numCache>
            </c:numRef>
          </c:val>
        </c:ser>
        <c:ser>
          <c:idx val="6"/>
          <c:order val="2"/>
          <c:tx>
            <c:v>2016-1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0375895347126506E-2"/>
                  <c:y val="-7.576466570146261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'Resumen Ins-adm-matr'!$K$43:$K$48</c:f>
              <c:numCache>
                <c:formatCode>0.0%</c:formatCode>
                <c:ptCount val="6"/>
                <c:pt idx="0">
                  <c:v>0.17116724738675959</c:v>
                </c:pt>
                <c:pt idx="1">
                  <c:v>0.38458188153310102</c:v>
                </c:pt>
                <c:pt idx="2">
                  <c:v>0.34538327526132406</c:v>
                </c:pt>
                <c:pt idx="3">
                  <c:v>6.7944250871080136E-2</c:v>
                </c:pt>
                <c:pt idx="4">
                  <c:v>2.5696864111498258E-2</c:v>
                </c:pt>
                <c:pt idx="5">
                  <c:v>5.2264808362369342E-3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2548512"/>
        <c:axId val="192548896"/>
      </c:barChart>
      <c:catAx>
        <c:axId val="192548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ESTRATO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2548896"/>
        <c:crosses val="autoZero"/>
        <c:auto val="1"/>
        <c:lblAlgn val="ctr"/>
        <c:lblOffset val="100"/>
        <c:noMultiLvlLbl val="0"/>
      </c:catAx>
      <c:valAx>
        <c:axId val="1925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254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3</xdr:row>
      <xdr:rowOff>52385</xdr:rowOff>
    </xdr:from>
    <xdr:to>
      <xdr:col>17</xdr:col>
      <xdr:colOff>704850</xdr:colOff>
      <xdr:row>31</xdr:row>
      <xdr:rowOff>104775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201706</xdr:colOff>
      <xdr:row>34</xdr:row>
      <xdr:rowOff>100853</xdr:rowOff>
    </xdr:from>
    <xdr:to>
      <xdr:col>17</xdr:col>
      <xdr:colOff>782731</xdr:colOff>
      <xdr:row>60</xdr:row>
      <xdr:rowOff>130831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topLeftCell="A23" zoomScale="85" zoomScaleNormal="85" zoomScaleSheetLayoutView="85" workbookViewId="0">
      <selection activeCell="V19" sqref="V19"/>
    </sheetView>
  </sheetViews>
  <sheetFormatPr baseColWidth="10" defaultRowHeight="12.75" x14ac:dyDescent="0.2"/>
  <cols>
    <col min="1" max="1" width="9" style="2" customWidth="1"/>
    <col min="2" max="2" width="10.75" style="2" customWidth="1"/>
    <col min="3" max="3" width="6.875" style="2" customWidth="1"/>
    <col min="4" max="4" width="1.75" style="2" customWidth="1"/>
    <col min="5" max="5" width="9" style="2" customWidth="1"/>
    <col min="6" max="6" width="11" style="2" customWidth="1"/>
    <col min="7" max="7" width="7.25" style="2" customWidth="1"/>
    <col min="8" max="8" width="1.875" style="2" customWidth="1"/>
    <col min="9" max="9" width="9.125" style="2" customWidth="1"/>
    <col min="10" max="10" width="11" style="2" customWidth="1"/>
    <col min="11" max="11" width="6.625" style="2" customWidth="1"/>
    <col min="12" max="16384" width="11" style="2"/>
  </cols>
  <sheetData>
    <row r="1" spans="1:12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"/>
    </row>
    <row r="2" spans="1:12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"/>
    </row>
    <row r="3" spans="1:12" x14ac:dyDescent="0.2">
      <c r="A3" s="18" t="s">
        <v>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x14ac:dyDescent="0.2">
      <c r="A4" s="19" t="s">
        <v>3</v>
      </c>
      <c r="B4" s="19"/>
      <c r="C4" s="19"/>
      <c r="E4" s="19" t="s">
        <v>2</v>
      </c>
      <c r="F4" s="19"/>
      <c r="G4" s="19"/>
      <c r="H4" s="3"/>
      <c r="I4" s="19" t="s">
        <v>8</v>
      </c>
      <c r="J4" s="19"/>
      <c r="K4" s="19"/>
    </row>
    <row r="5" spans="1:12" s="7" customFormat="1" ht="25.5" x14ac:dyDescent="0.25">
      <c r="A5" s="4" t="s">
        <v>4</v>
      </c>
      <c r="B5" s="5">
        <f>SUM(B6:B11)</f>
        <v>36390</v>
      </c>
      <c r="C5" s="6">
        <f>B5/($F$5+$B$5)</f>
        <v>0.75697376905955527</v>
      </c>
      <c r="E5" s="4" t="str">
        <f>A5</f>
        <v>SEMESTRE 2014-1</v>
      </c>
      <c r="F5" s="5">
        <f>SUM(F6:F11)</f>
        <v>11683</v>
      </c>
      <c r="G5" s="6">
        <f>F5/($F$5+$B$5)</f>
        <v>0.24302623094044473</v>
      </c>
      <c r="H5" s="13"/>
      <c r="I5" s="4" t="str">
        <f>A5</f>
        <v>SEMESTRE 2014-1</v>
      </c>
      <c r="J5" s="5">
        <f>SUM(J6:J11)</f>
        <v>48073</v>
      </c>
      <c r="K5" s="6">
        <f>J5/($F$5+$B$5)</f>
        <v>1</v>
      </c>
    </row>
    <row r="6" spans="1:12" s="7" customFormat="1" ht="31.5" customHeight="1" x14ac:dyDescent="0.2">
      <c r="A6" s="9">
        <v>1</v>
      </c>
      <c r="B6" s="10">
        <v>8732</v>
      </c>
      <c r="C6" s="11">
        <f>B6/($F$5+$B$5)</f>
        <v>0.18164042185842363</v>
      </c>
      <c r="D6" s="2"/>
      <c r="E6" s="9">
        <v>1</v>
      </c>
      <c r="F6" s="10">
        <v>1112</v>
      </c>
      <c r="G6" s="11">
        <f>F6/($F$5+$B$5)</f>
        <v>2.3131487529382398E-2</v>
      </c>
      <c r="H6" s="12"/>
      <c r="I6" s="9">
        <v>1</v>
      </c>
      <c r="J6" s="10">
        <f t="shared" ref="J6:J11" si="0">B6+F6</f>
        <v>9844</v>
      </c>
      <c r="K6" s="11">
        <f>J6/J$5</f>
        <v>0.20477190938780604</v>
      </c>
    </row>
    <row r="7" spans="1:12" x14ac:dyDescent="0.2">
      <c r="A7" s="9">
        <v>2</v>
      </c>
      <c r="B7" s="10">
        <v>16932</v>
      </c>
      <c r="C7" s="11">
        <f t="shared" ref="C7:C11" si="1">B7/($F$5+$B$5)</f>
        <v>0.3522143406902003</v>
      </c>
      <c r="E7" s="9">
        <v>2</v>
      </c>
      <c r="F7" s="10">
        <v>3778</v>
      </c>
      <c r="G7" s="11">
        <f t="shared" ref="G7:G11" si="2">F7/($F$5+$B$5)</f>
        <v>7.858881284712832E-2</v>
      </c>
      <c r="H7" s="12"/>
      <c r="I7" s="9">
        <v>2</v>
      </c>
      <c r="J7" s="10">
        <f t="shared" si="0"/>
        <v>20710</v>
      </c>
      <c r="K7" s="11">
        <f t="shared" ref="K7:K11" si="3">J7/J$5</f>
        <v>0.43080315353732862</v>
      </c>
    </row>
    <row r="8" spans="1:12" x14ac:dyDescent="0.2">
      <c r="A8" s="9">
        <v>3</v>
      </c>
      <c r="B8" s="10">
        <v>10100</v>
      </c>
      <c r="C8" s="11">
        <f t="shared" si="1"/>
        <v>0.21009714392694445</v>
      </c>
      <c r="E8" s="9">
        <v>3</v>
      </c>
      <c r="F8" s="10">
        <v>4802</v>
      </c>
      <c r="G8" s="11">
        <f t="shared" si="2"/>
        <v>9.9889751003681901E-2</v>
      </c>
      <c r="H8" s="12"/>
      <c r="I8" s="9">
        <v>3</v>
      </c>
      <c r="J8" s="10">
        <f t="shared" si="0"/>
        <v>14902</v>
      </c>
      <c r="K8" s="11">
        <f t="shared" si="3"/>
        <v>0.30998689493062637</v>
      </c>
    </row>
    <row r="9" spans="1:12" x14ac:dyDescent="0.2">
      <c r="A9" s="9">
        <v>4</v>
      </c>
      <c r="B9" s="10">
        <v>562</v>
      </c>
      <c r="C9" s="11">
        <f t="shared" si="1"/>
        <v>1.1690553949202254E-2</v>
      </c>
      <c r="E9" s="9">
        <v>4</v>
      </c>
      <c r="F9" s="10">
        <v>1328</v>
      </c>
      <c r="G9" s="11">
        <f t="shared" si="2"/>
        <v>2.7624654171780418E-2</v>
      </c>
      <c r="H9" s="12"/>
      <c r="I9" s="9">
        <v>4</v>
      </c>
      <c r="J9" s="10">
        <f t="shared" si="0"/>
        <v>1890</v>
      </c>
      <c r="K9" s="11">
        <f t="shared" si="3"/>
        <v>3.9315208120982673E-2</v>
      </c>
    </row>
    <row r="10" spans="1:12" x14ac:dyDescent="0.2">
      <c r="A10" s="9">
        <v>5</v>
      </c>
      <c r="B10" s="10">
        <v>60</v>
      </c>
      <c r="C10" s="11">
        <f t="shared" si="1"/>
        <v>1.2481018451105611E-3</v>
      </c>
      <c r="E10" s="9">
        <v>5</v>
      </c>
      <c r="F10" s="10">
        <v>538</v>
      </c>
      <c r="G10" s="11">
        <f t="shared" si="2"/>
        <v>1.119131321115803E-2</v>
      </c>
      <c r="H10" s="12"/>
      <c r="I10" s="9">
        <v>5</v>
      </c>
      <c r="J10" s="10">
        <f t="shared" si="0"/>
        <v>598</v>
      </c>
      <c r="K10" s="11">
        <f t="shared" si="3"/>
        <v>1.2439415056268591E-2</v>
      </c>
    </row>
    <row r="11" spans="1:12" x14ac:dyDescent="0.2">
      <c r="A11" s="9">
        <v>6</v>
      </c>
      <c r="B11" s="10">
        <v>4</v>
      </c>
      <c r="C11" s="11">
        <f t="shared" si="1"/>
        <v>8.3206789674037399E-5</v>
      </c>
      <c r="E11" s="9">
        <v>6</v>
      </c>
      <c r="F11" s="10">
        <v>125</v>
      </c>
      <c r="G11" s="11">
        <f t="shared" si="2"/>
        <v>2.6002121773136687E-3</v>
      </c>
      <c r="H11" s="12"/>
      <c r="I11" s="9">
        <v>6</v>
      </c>
      <c r="J11" s="10">
        <f t="shared" si="0"/>
        <v>129</v>
      </c>
      <c r="K11" s="11">
        <f t="shared" si="3"/>
        <v>2.6834189669877064E-3</v>
      </c>
    </row>
    <row r="12" spans="1:12" ht="25.5" x14ac:dyDescent="0.2">
      <c r="A12" s="4" t="s">
        <v>5</v>
      </c>
      <c r="B12" s="5">
        <f>SUM(B13:B18)</f>
        <v>36557</v>
      </c>
      <c r="C12" s="6">
        <f>B12/($F12+$B12)</f>
        <v>0.75476411685764422</v>
      </c>
      <c r="D12" s="7"/>
      <c r="E12" s="4" t="str">
        <f>A12</f>
        <v>SEMESTRE 2015-1</v>
      </c>
      <c r="F12" s="5">
        <f>SUM(F13:F18)</f>
        <v>11878</v>
      </c>
      <c r="G12" s="6">
        <f>F12/($F12+$B12)</f>
        <v>0.24523588314235573</v>
      </c>
      <c r="H12" s="8"/>
      <c r="I12" s="4" t="str">
        <f>A12</f>
        <v>SEMESTRE 2015-1</v>
      </c>
      <c r="J12" s="5">
        <f>SUM(J13:J18)</f>
        <v>48435</v>
      </c>
      <c r="K12" s="6">
        <f>J12/($F12+$B12)</f>
        <v>1</v>
      </c>
    </row>
    <row r="13" spans="1:12" s="7" customFormat="1" x14ac:dyDescent="0.2">
      <c r="A13" s="9">
        <v>1</v>
      </c>
      <c r="B13" s="10">
        <v>9371</v>
      </c>
      <c r="C13" s="11">
        <f>B13/($F$12+$B$12)</f>
        <v>0.19347579229895737</v>
      </c>
      <c r="D13" s="2"/>
      <c r="E13" s="9">
        <v>1</v>
      </c>
      <c r="F13" s="10">
        <v>1228</v>
      </c>
      <c r="G13" s="11">
        <f>F13/($F$12+$B$12)</f>
        <v>2.5353566635697326E-2</v>
      </c>
      <c r="H13" s="12"/>
      <c r="I13" s="9">
        <v>1</v>
      </c>
      <c r="J13" s="10">
        <f>B13+F13</f>
        <v>10599</v>
      </c>
      <c r="K13" s="11">
        <f>J13/J$12</f>
        <v>0.21882935893465469</v>
      </c>
    </row>
    <row r="14" spans="1:12" x14ac:dyDescent="0.2">
      <c r="A14" s="9">
        <v>2</v>
      </c>
      <c r="B14" s="10">
        <v>16861</v>
      </c>
      <c r="C14" s="11">
        <f t="shared" ref="C14:C18" si="4">B14/($F$12+$B$12)</f>
        <v>0.34811603179518941</v>
      </c>
      <c r="E14" s="9">
        <v>2</v>
      </c>
      <c r="F14" s="10">
        <v>3772</v>
      </c>
      <c r="G14" s="11">
        <f t="shared" ref="G14:G18" si="5">F14/($F$12+$B$12)</f>
        <v>7.7877567874470935E-2</v>
      </c>
      <c r="H14" s="12"/>
      <c r="I14" s="9">
        <v>2</v>
      </c>
      <c r="J14" s="10">
        <f t="shared" ref="J14:J18" si="6">B14+F14</f>
        <v>20633</v>
      </c>
      <c r="K14" s="11">
        <f t="shared" ref="K14:K18" si="7">J14/J$12</f>
        <v>0.42599359966966038</v>
      </c>
    </row>
    <row r="15" spans="1:12" x14ac:dyDescent="0.2">
      <c r="A15" s="9">
        <v>3</v>
      </c>
      <c r="B15" s="10">
        <v>9631</v>
      </c>
      <c r="C15" s="11">
        <f t="shared" si="4"/>
        <v>0.19884381129348611</v>
      </c>
      <c r="E15" s="9">
        <v>3</v>
      </c>
      <c r="F15" s="10">
        <v>4837</v>
      </c>
      <c r="G15" s="11">
        <f t="shared" si="5"/>
        <v>9.9865799525136786E-2</v>
      </c>
      <c r="H15" s="12"/>
      <c r="I15" s="9">
        <v>3</v>
      </c>
      <c r="J15" s="10">
        <f t="shared" si="6"/>
        <v>14468</v>
      </c>
      <c r="K15" s="11">
        <f t="shared" si="7"/>
        <v>0.29870961081862291</v>
      </c>
    </row>
    <row r="16" spans="1:12" x14ac:dyDescent="0.2">
      <c r="A16" s="9">
        <v>4</v>
      </c>
      <c r="B16" s="10">
        <v>610</v>
      </c>
      <c r="C16" s="11">
        <f t="shared" si="4"/>
        <v>1.2594198410240528E-2</v>
      </c>
      <c r="E16" s="9">
        <v>4</v>
      </c>
      <c r="F16" s="10">
        <v>1380</v>
      </c>
      <c r="G16" s="11">
        <f t="shared" si="5"/>
        <v>2.8491793124806441E-2</v>
      </c>
      <c r="H16" s="12"/>
      <c r="I16" s="9">
        <v>4</v>
      </c>
      <c r="J16" s="10">
        <f t="shared" si="6"/>
        <v>1990</v>
      </c>
      <c r="K16" s="11">
        <f>J16/J$12</f>
        <v>4.1085991535046967E-2</v>
      </c>
    </row>
    <row r="17" spans="1:11" x14ac:dyDescent="0.2">
      <c r="A17" s="9">
        <v>5</v>
      </c>
      <c r="B17" s="10">
        <v>76</v>
      </c>
      <c r="C17" s="11">
        <f t="shared" si="4"/>
        <v>1.5691132445545576E-3</v>
      </c>
      <c r="E17" s="9">
        <v>5</v>
      </c>
      <c r="F17" s="10">
        <v>535</v>
      </c>
      <c r="G17" s="11">
        <f t="shared" si="5"/>
        <v>1.1045731392588005E-2</v>
      </c>
      <c r="H17" s="12"/>
      <c r="I17" s="9">
        <v>5</v>
      </c>
      <c r="J17" s="10">
        <f t="shared" si="6"/>
        <v>611</v>
      </c>
      <c r="K17" s="11">
        <f t="shared" si="7"/>
        <v>1.2614844637142563E-2</v>
      </c>
    </row>
    <row r="18" spans="1:11" x14ac:dyDescent="0.2">
      <c r="A18" s="9">
        <v>6</v>
      </c>
      <c r="B18" s="10">
        <v>8</v>
      </c>
      <c r="C18" s="11">
        <f t="shared" si="4"/>
        <v>1.6516981521626922E-4</v>
      </c>
      <c r="E18" s="9">
        <v>6</v>
      </c>
      <c r="F18" s="10">
        <v>126</v>
      </c>
      <c r="G18" s="11">
        <f t="shared" si="5"/>
        <v>2.6014245896562403E-3</v>
      </c>
      <c r="H18" s="12"/>
      <c r="I18" s="9">
        <v>6</v>
      </c>
      <c r="J18" s="10">
        <f t="shared" si="6"/>
        <v>134</v>
      </c>
      <c r="K18" s="11">
        <f t="shared" si="7"/>
        <v>2.7665944048725095E-3</v>
      </c>
    </row>
    <row r="19" spans="1:11" ht="25.5" x14ac:dyDescent="0.2">
      <c r="A19" s="4" t="s">
        <v>9</v>
      </c>
      <c r="B19" s="5">
        <f>SUM(B20:B25)</f>
        <v>36950</v>
      </c>
      <c r="C19" s="6">
        <f>B19/($F19+$B19)</f>
        <v>0.74764275019222204</v>
      </c>
      <c r="D19" s="7"/>
      <c r="E19" s="4" t="str">
        <f>A19</f>
        <v>SEMESTRE 2016-1</v>
      </c>
      <c r="F19" s="5">
        <f>SUM(F20:F25)</f>
        <v>12472</v>
      </c>
      <c r="G19" s="6">
        <f>F19/($F19+$B19)</f>
        <v>0.25235724980777791</v>
      </c>
      <c r="H19" s="8"/>
      <c r="I19" s="4" t="str">
        <f>A19</f>
        <v>SEMESTRE 2016-1</v>
      </c>
      <c r="J19" s="5">
        <f>SUM(J20:J25)</f>
        <v>49422</v>
      </c>
      <c r="K19" s="6">
        <f>J19/($F19+$B19)</f>
        <v>1</v>
      </c>
    </row>
    <row r="20" spans="1:11" s="7" customFormat="1" x14ac:dyDescent="0.2">
      <c r="A20" s="9">
        <v>1</v>
      </c>
      <c r="B20" s="10">
        <v>9216</v>
      </c>
      <c r="C20" s="11">
        <f>B20/($F$19+$B$19)</f>
        <v>0.1864756586135729</v>
      </c>
      <c r="D20" s="2"/>
      <c r="E20" s="9">
        <v>1</v>
      </c>
      <c r="F20" s="10">
        <v>1431</v>
      </c>
      <c r="G20" s="11">
        <f>F20/($F$19+$B$19)</f>
        <v>2.8954716523005949E-2</v>
      </c>
      <c r="H20" s="12"/>
      <c r="I20" s="9">
        <v>1</v>
      </c>
      <c r="J20" s="10">
        <f>B20+F20</f>
        <v>10647</v>
      </c>
      <c r="K20" s="11">
        <f>J20/J$19</f>
        <v>0.21543037513657884</v>
      </c>
    </row>
    <row r="21" spans="1:11" x14ac:dyDescent="0.2">
      <c r="A21" s="9">
        <v>2</v>
      </c>
      <c r="B21" s="10">
        <v>16895</v>
      </c>
      <c r="C21" s="11">
        <f t="shared" ref="C21:C25" si="8">B21/($F$19+$B$19)</f>
        <v>0.3418518068876209</v>
      </c>
      <c r="E21" s="9">
        <v>2</v>
      </c>
      <c r="F21" s="10">
        <v>3956</v>
      </c>
      <c r="G21" s="11">
        <f t="shared" ref="G21:G25" si="9">F21/($F$19+$B$19)</f>
        <v>8.0045323944801905E-2</v>
      </c>
      <c r="H21" s="12"/>
      <c r="I21" s="9">
        <v>2</v>
      </c>
      <c r="J21" s="10">
        <f t="shared" ref="J21:J25" si="10">B21+F21</f>
        <v>20851</v>
      </c>
      <c r="K21" s="11">
        <f t="shared" ref="K21:K25" si="11">J21/J$19</f>
        <v>0.42189713083242281</v>
      </c>
    </row>
    <row r="22" spans="1:11" x14ac:dyDescent="0.2">
      <c r="A22" s="9">
        <v>3</v>
      </c>
      <c r="B22" s="10">
        <v>10074</v>
      </c>
      <c r="C22" s="11">
        <f t="shared" si="8"/>
        <v>0.20383634818501881</v>
      </c>
      <c r="E22" s="9">
        <v>3</v>
      </c>
      <c r="F22" s="10">
        <v>4947</v>
      </c>
      <c r="G22" s="11">
        <f t="shared" si="9"/>
        <v>0.10009712273886123</v>
      </c>
      <c r="H22" s="12"/>
      <c r="I22" s="9">
        <v>3</v>
      </c>
      <c r="J22" s="10">
        <f t="shared" si="10"/>
        <v>15021</v>
      </c>
      <c r="K22" s="11">
        <f t="shared" si="11"/>
        <v>0.30393347092388007</v>
      </c>
    </row>
    <row r="23" spans="1:11" x14ac:dyDescent="0.2">
      <c r="A23" s="9">
        <v>4</v>
      </c>
      <c r="B23" s="10">
        <v>661</v>
      </c>
      <c r="C23" s="11">
        <f t="shared" si="8"/>
        <v>1.3374610497349358E-2</v>
      </c>
      <c r="E23" s="9">
        <v>4</v>
      </c>
      <c r="F23" s="10">
        <v>1442</v>
      </c>
      <c r="G23" s="11">
        <f t="shared" si="9"/>
        <v>2.9177289466229616E-2</v>
      </c>
      <c r="H23" s="12"/>
      <c r="I23" s="9">
        <v>4</v>
      </c>
      <c r="J23" s="10">
        <f t="shared" si="10"/>
        <v>2103</v>
      </c>
      <c r="K23" s="11">
        <f t="shared" si="11"/>
        <v>4.2551899963578971E-2</v>
      </c>
    </row>
    <row r="24" spans="1:11" x14ac:dyDescent="0.2">
      <c r="A24" s="9">
        <v>5</v>
      </c>
      <c r="B24" s="10">
        <v>94</v>
      </c>
      <c r="C24" s="11">
        <f t="shared" si="8"/>
        <v>1.9019869693658695E-3</v>
      </c>
      <c r="E24" s="9">
        <v>5</v>
      </c>
      <c r="F24" s="10">
        <v>559</v>
      </c>
      <c r="G24" s="11">
        <f t="shared" si="9"/>
        <v>1.1310752296548095E-2</v>
      </c>
      <c r="H24" s="12"/>
      <c r="I24" s="9">
        <v>5</v>
      </c>
      <c r="J24" s="10">
        <f t="shared" si="10"/>
        <v>653</v>
      </c>
      <c r="K24" s="11">
        <f t="shared" si="11"/>
        <v>1.3212739265913966E-2</v>
      </c>
    </row>
    <row r="25" spans="1:11" x14ac:dyDescent="0.2">
      <c r="A25" s="9">
        <v>6</v>
      </c>
      <c r="B25" s="10">
        <v>10</v>
      </c>
      <c r="C25" s="11">
        <f t="shared" si="8"/>
        <v>2.0233903929424142E-4</v>
      </c>
      <c r="E25" s="9">
        <v>6</v>
      </c>
      <c r="F25" s="10">
        <v>137</v>
      </c>
      <c r="G25" s="11">
        <f t="shared" si="9"/>
        <v>2.7720448383311076E-3</v>
      </c>
      <c r="H25" s="12"/>
      <c r="I25" s="9">
        <v>6</v>
      </c>
      <c r="J25" s="10">
        <f t="shared" si="10"/>
        <v>147</v>
      </c>
      <c r="K25" s="11">
        <f t="shared" si="11"/>
        <v>2.9743838776253488E-3</v>
      </c>
    </row>
    <row r="26" spans="1:11" x14ac:dyDescent="0.2">
      <c r="A26" s="18" t="s">
        <v>7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s="7" customFormat="1" x14ac:dyDescent="0.2">
      <c r="A27" s="20" t="s">
        <v>3</v>
      </c>
      <c r="B27" s="21"/>
      <c r="C27" s="22"/>
      <c r="D27" s="2"/>
      <c r="E27" s="20" t="s">
        <v>2</v>
      </c>
      <c r="F27" s="21"/>
      <c r="G27" s="22"/>
      <c r="H27" s="3"/>
      <c r="I27" s="20" t="s">
        <v>8</v>
      </c>
      <c r="J27" s="21"/>
      <c r="K27" s="22"/>
    </row>
    <row r="28" spans="1:11" ht="25.5" x14ac:dyDescent="0.2">
      <c r="A28" s="4" t="s">
        <v>4</v>
      </c>
      <c r="B28" s="5">
        <f>SUM(B29:B34)</f>
        <v>4618</v>
      </c>
      <c r="C28" s="6">
        <f>B28/($F$28+$B$28)</f>
        <v>0.74568060713709028</v>
      </c>
      <c r="D28" s="7"/>
      <c r="E28" s="4" t="str">
        <f>A28</f>
        <v>SEMESTRE 2014-1</v>
      </c>
      <c r="F28" s="5">
        <f>SUM(F29:F34)</f>
        <v>1575</v>
      </c>
      <c r="G28" s="6">
        <f>F28/($F$28+$B$28)</f>
        <v>0.25431939286290972</v>
      </c>
      <c r="H28" s="13"/>
      <c r="I28" s="4" t="str">
        <f>A28</f>
        <v>SEMESTRE 2014-1</v>
      </c>
      <c r="J28" s="5">
        <f>SUM(J29:J34)</f>
        <v>6193</v>
      </c>
      <c r="K28" s="6">
        <f>J28/($F$28+$B$28)</f>
        <v>1</v>
      </c>
    </row>
    <row r="29" spans="1:11" x14ac:dyDescent="0.2">
      <c r="A29" s="9">
        <v>1</v>
      </c>
      <c r="B29" s="10">
        <v>1172</v>
      </c>
      <c r="C29" s="11">
        <f>B29/($F$28+$B$28)</f>
        <v>0.18924592281608268</v>
      </c>
      <c r="E29" s="9">
        <v>1</v>
      </c>
      <c r="F29" s="10">
        <v>123</v>
      </c>
      <c r="G29" s="11">
        <f>F29/($F$28+$B$28)</f>
        <v>1.9861133537865332E-2</v>
      </c>
      <c r="H29" s="12"/>
      <c r="I29" s="9">
        <v>1</v>
      </c>
      <c r="J29" s="10">
        <f t="shared" ref="J29:J34" si="12">B29+F29</f>
        <v>1295</v>
      </c>
      <c r="K29" s="11">
        <f>J29/J$28</f>
        <v>0.209107056353948</v>
      </c>
    </row>
    <row r="30" spans="1:11" x14ac:dyDescent="0.2">
      <c r="A30" s="9">
        <v>2</v>
      </c>
      <c r="B30" s="10">
        <v>2058</v>
      </c>
      <c r="C30" s="11">
        <f t="shared" ref="C30:C34" si="13">B30/($F$28+$B$28)</f>
        <v>0.33231067334086872</v>
      </c>
      <c r="E30" s="9">
        <v>2</v>
      </c>
      <c r="F30" s="10">
        <v>437</v>
      </c>
      <c r="G30" s="11">
        <f t="shared" ref="G30:G34" si="14">F30/($F$28+$B$28)</f>
        <v>7.0563539480058127E-2</v>
      </c>
      <c r="H30" s="12"/>
      <c r="I30" s="9">
        <v>2</v>
      </c>
      <c r="J30" s="10">
        <f t="shared" si="12"/>
        <v>2495</v>
      </c>
      <c r="K30" s="11">
        <f t="shared" ref="K30:K34" si="15">J30/J$28</f>
        <v>0.40287421282092684</v>
      </c>
    </row>
    <row r="31" spans="1:11" x14ac:dyDescent="0.2">
      <c r="A31" s="9">
        <v>3</v>
      </c>
      <c r="B31" s="10">
        <v>1314</v>
      </c>
      <c r="C31" s="11">
        <f t="shared" si="13"/>
        <v>0.21217503633134183</v>
      </c>
      <c r="E31" s="9">
        <v>3</v>
      </c>
      <c r="F31" s="10">
        <v>680</v>
      </c>
      <c r="G31" s="11">
        <f t="shared" si="14"/>
        <v>0.10980138866462134</v>
      </c>
      <c r="H31" s="12"/>
      <c r="I31" s="9">
        <v>3</v>
      </c>
      <c r="J31" s="10">
        <f t="shared" si="12"/>
        <v>1994</v>
      </c>
      <c r="K31" s="11">
        <f t="shared" si="15"/>
        <v>0.32197642499596318</v>
      </c>
    </row>
    <row r="32" spans="1:11" x14ac:dyDescent="0.2">
      <c r="A32" s="9">
        <v>4</v>
      </c>
      <c r="B32" s="10">
        <v>66</v>
      </c>
      <c r="C32" s="11">
        <f t="shared" si="13"/>
        <v>1.0657193605683837E-2</v>
      </c>
      <c r="E32" s="9">
        <v>4</v>
      </c>
      <c r="F32" s="10">
        <v>225</v>
      </c>
      <c r="G32" s="11">
        <f t="shared" si="14"/>
        <v>3.6331341837558533E-2</v>
      </c>
      <c r="H32" s="12"/>
      <c r="I32" s="9">
        <v>4</v>
      </c>
      <c r="J32" s="10">
        <f t="shared" si="12"/>
        <v>291</v>
      </c>
      <c r="K32" s="11">
        <f t="shared" si="15"/>
        <v>4.6988535443242371E-2</v>
      </c>
    </row>
    <row r="33" spans="1:11" x14ac:dyDescent="0.2">
      <c r="A33" s="9">
        <v>5</v>
      </c>
      <c r="B33" s="10">
        <v>8</v>
      </c>
      <c r="C33" s="11">
        <f t="shared" si="13"/>
        <v>1.2917810431131924E-3</v>
      </c>
      <c r="E33" s="9">
        <v>5</v>
      </c>
      <c r="F33" s="10">
        <v>95</v>
      </c>
      <c r="G33" s="11">
        <f t="shared" si="14"/>
        <v>1.5339899886969158E-2</v>
      </c>
      <c r="H33" s="12"/>
      <c r="I33" s="9">
        <v>5</v>
      </c>
      <c r="J33" s="10">
        <f t="shared" si="12"/>
        <v>103</v>
      </c>
      <c r="K33" s="11">
        <f t="shared" si="15"/>
        <v>1.6631680930082351E-2</v>
      </c>
    </row>
    <row r="34" spans="1:11" s="7" customFormat="1" x14ac:dyDescent="0.2">
      <c r="A34" s="9">
        <v>6</v>
      </c>
      <c r="B34" s="10"/>
      <c r="C34" s="11">
        <f t="shared" si="13"/>
        <v>0</v>
      </c>
      <c r="D34" s="2"/>
      <c r="E34" s="9">
        <v>6</v>
      </c>
      <c r="F34" s="10">
        <v>15</v>
      </c>
      <c r="G34" s="11">
        <f t="shared" si="14"/>
        <v>2.4220894558372357E-3</v>
      </c>
      <c r="H34" s="12"/>
      <c r="I34" s="9">
        <v>6</v>
      </c>
      <c r="J34" s="10">
        <f t="shared" si="12"/>
        <v>15</v>
      </c>
      <c r="K34" s="11">
        <f t="shared" si="15"/>
        <v>2.4220894558372357E-3</v>
      </c>
    </row>
    <row r="35" spans="1:11" ht="25.5" x14ac:dyDescent="0.2">
      <c r="A35" s="4" t="s">
        <v>5</v>
      </c>
      <c r="B35" s="5">
        <f>SUM(B36:B41)</f>
        <v>4270</v>
      </c>
      <c r="C35" s="6">
        <f>B35/($F35+$B35)</f>
        <v>0.73633385066390755</v>
      </c>
      <c r="D35" s="7"/>
      <c r="E35" s="4" t="str">
        <f>A35</f>
        <v>SEMESTRE 2015-1</v>
      </c>
      <c r="F35" s="5">
        <f>SUM(F36:F41)</f>
        <v>1529</v>
      </c>
      <c r="G35" s="6">
        <f>F35/($F35+$B35)</f>
        <v>0.26366614933609245</v>
      </c>
      <c r="H35" s="8"/>
      <c r="I35" s="4" t="str">
        <f>A35</f>
        <v>SEMESTRE 2015-1</v>
      </c>
      <c r="J35" s="5">
        <f>SUM(J36:J41)</f>
        <v>5799</v>
      </c>
      <c r="K35" s="6">
        <f>J35/($F35+$B35)</f>
        <v>1</v>
      </c>
    </row>
    <row r="36" spans="1:11" x14ac:dyDescent="0.2">
      <c r="A36" s="9">
        <v>1</v>
      </c>
      <c r="B36" s="10">
        <v>1070</v>
      </c>
      <c r="C36" s="11">
        <f>B36/($F$35+$B$35)</f>
        <v>0.18451457147784101</v>
      </c>
      <c r="E36" s="9">
        <v>1</v>
      </c>
      <c r="F36" s="10">
        <v>128</v>
      </c>
      <c r="G36" s="11">
        <f>F36/($F$35+$B$35)</f>
        <v>2.2072771167442662E-2</v>
      </c>
      <c r="H36" s="12"/>
      <c r="I36" s="9">
        <v>1</v>
      </c>
      <c r="J36" s="10">
        <f>B36+F36</f>
        <v>1198</v>
      </c>
      <c r="K36" s="11">
        <f>J36/J$35</f>
        <v>0.20658734264528367</v>
      </c>
    </row>
    <row r="37" spans="1:11" x14ac:dyDescent="0.2">
      <c r="A37" s="9">
        <v>2</v>
      </c>
      <c r="B37" s="10">
        <v>1915</v>
      </c>
      <c r="C37" s="11">
        <f t="shared" ref="C37:C41" si="16">B37/($F$35+$B$35)</f>
        <v>0.33022934988791169</v>
      </c>
      <c r="E37" s="9">
        <v>2</v>
      </c>
      <c r="F37" s="10">
        <v>419</v>
      </c>
      <c r="G37" s="11">
        <f t="shared" ref="G37:G41" si="17">F37/($F$35+$B$35)</f>
        <v>7.2253836868425597E-2</v>
      </c>
      <c r="H37" s="12"/>
      <c r="I37" s="9">
        <v>2</v>
      </c>
      <c r="J37" s="10">
        <f t="shared" ref="J37:J41" si="18">B37+F37</f>
        <v>2334</v>
      </c>
      <c r="K37" s="11">
        <f t="shared" ref="K37:K41" si="19">J37/J$35</f>
        <v>0.40248318675633732</v>
      </c>
    </row>
    <row r="38" spans="1:11" x14ac:dyDescent="0.2">
      <c r="A38" s="9">
        <v>3</v>
      </c>
      <c r="B38" s="10">
        <v>1213</v>
      </c>
      <c r="C38" s="11">
        <f t="shared" si="16"/>
        <v>0.20917399551646837</v>
      </c>
      <c r="E38" s="9">
        <v>3</v>
      </c>
      <c r="F38" s="10">
        <v>651</v>
      </c>
      <c r="G38" s="11">
        <f t="shared" si="17"/>
        <v>0.11226073460941542</v>
      </c>
      <c r="H38" s="12"/>
      <c r="I38" s="9">
        <v>3</v>
      </c>
      <c r="J38" s="10">
        <f t="shared" si="18"/>
        <v>1864</v>
      </c>
      <c r="K38" s="11">
        <f t="shared" si="19"/>
        <v>0.32143473012588375</v>
      </c>
    </row>
    <row r="39" spans="1:11" x14ac:dyDescent="0.2">
      <c r="A39" s="9">
        <v>4</v>
      </c>
      <c r="B39" s="10">
        <v>66</v>
      </c>
      <c r="C39" s="11">
        <f t="shared" si="16"/>
        <v>1.1381272633212623E-2</v>
      </c>
      <c r="E39" s="9">
        <v>4</v>
      </c>
      <c r="F39" s="10">
        <v>225</v>
      </c>
      <c r="G39" s="11">
        <f t="shared" si="17"/>
        <v>3.8799793067770302E-2</v>
      </c>
      <c r="H39" s="12"/>
      <c r="I39" s="9">
        <v>4</v>
      </c>
      <c r="J39" s="10">
        <f t="shared" si="18"/>
        <v>291</v>
      </c>
      <c r="K39" s="11">
        <f t="shared" si="19"/>
        <v>5.0181065700982928E-2</v>
      </c>
    </row>
    <row r="40" spans="1:11" x14ac:dyDescent="0.2">
      <c r="A40" s="9">
        <v>5</v>
      </c>
      <c r="B40" s="10">
        <v>6</v>
      </c>
      <c r="C40" s="11">
        <f t="shared" si="16"/>
        <v>1.0346611484738748E-3</v>
      </c>
      <c r="E40" s="9">
        <v>5</v>
      </c>
      <c r="F40" s="10">
        <v>84</v>
      </c>
      <c r="G40" s="11">
        <f t="shared" si="17"/>
        <v>1.4485256078634247E-2</v>
      </c>
      <c r="H40" s="12"/>
      <c r="I40" s="9">
        <v>5</v>
      </c>
      <c r="J40" s="10">
        <f t="shared" si="18"/>
        <v>90</v>
      </c>
      <c r="K40" s="11">
        <f t="shared" si="19"/>
        <v>1.5519917227108122E-2</v>
      </c>
    </row>
    <row r="41" spans="1:11" s="7" customFormat="1" x14ac:dyDescent="0.2">
      <c r="A41" s="9">
        <v>6</v>
      </c>
      <c r="B41" s="10"/>
      <c r="C41" s="11">
        <f t="shared" si="16"/>
        <v>0</v>
      </c>
      <c r="D41" s="2"/>
      <c r="E41" s="9">
        <v>6</v>
      </c>
      <c r="F41" s="10">
        <v>22</v>
      </c>
      <c r="G41" s="11">
        <f t="shared" si="17"/>
        <v>3.7937575444042075E-3</v>
      </c>
      <c r="H41" s="12"/>
      <c r="I41" s="9">
        <v>6</v>
      </c>
      <c r="J41" s="10">
        <f t="shared" si="18"/>
        <v>22</v>
      </c>
      <c r="K41" s="11">
        <f t="shared" si="19"/>
        <v>3.7937575444042075E-3</v>
      </c>
    </row>
    <row r="42" spans="1:11" ht="25.5" x14ac:dyDescent="0.2">
      <c r="A42" s="4" t="s">
        <v>9</v>
      </c>
      <c r="B42" s="5">
        <f>SUM(B43:B48)</f>
        <v>3149</v>
      </c>
      <c r="C42" s="6">
        <f>B42/($F42+$B42)</f>
        <v>0.68575783972125437</v>
      </c>
      <c r="D42" s="7"/>
      <c r="E42" s="4" t="str">
        <f>A42</f>
        <v>SEMESTRE 2016-1</v>
      </c>
      <c r="F42" s="5">
        <f>SUM(F43:F48)</f>
        <v>1443</v>
      </c>
      <c r="G42" s="6">
        <f>F42/($F42+$B42)</f>
        <v>0.31424216027874563</v>
      </c>
      <c r="H42" s="8"/>
      <c r="I42" s="4" t="str">
        <f>A42</f>
        <v>SEMESTRE 2016-1</v>
      </c>
      <c r="J42" s="5">
        <f>SUM(J43:J48)</f>
        <v>4592</v>
      </c>
      <c r="K42" s="6">
        <f>J42/($F42+$B42)</f>
        <v>1</v>
      </c>
    </row>
    <row r="43" spans="1:11" x14ac:dyDescent="0.2">
      <c r="A43" s="9">
        <v>1</v>
      </c>
      <c r="B43" s="10">
        <v>688</v>
      </c>
      <c r="C43" s="11">
        <f>B43/($F$42+$B$42)</f>
        <v>0.14982578397212543</v>
      </c>
      <c r="E43" s="9">
        <v>1</v>
      </c>
      <c r="F43" s="10">
        <v>98</v>
      </c>
      <c r="G43" s="11">
        <f>F43/($F$42+$B$42)</f>
        <v>2.1341463414634148E-2</v>
      </c>
      <c r="H43" s="12"/>
      <c r="I43" s="9">
        <v>1</v>
      </c>
      <c r="J43" s="10">
        <f>B43+F43</f>
        <v>786</v>
      </c>
      <c r="K43" s="11">
        <f>J43/J$42</f>
        <v>0.17116724738675959</v>
      </c>
    </row>
    <row r="44" spans="1:11" x14ac:dyDescent="0.2">
      <c r="A44" s="9">
        <v>2</v>
      </c>
      <c r="B44" s="10">
        <v>1376</v>
      </c>
      <c r="C44" s="11">
        <f t="shared" ref="C44:C48" si="20">B44/($F$42+$B$42)</f>
        <v>0.29965156794425085</v>
      </c>
      <c r="E44" s="9">
        <v>2</v>
      </c>
      <c r="F44" s="10">
        <v>390</v>
      </c>
      <c r="G44" s="11">
        <f t="shared" ref="G44:G48" si="21">F44/($F$42+$B$42)</f>
        <v>8.493031358885017E-2</v>
      </c>
      <c r="H44" s="12"/>
      <c r="I44" s="9">
        <v>2</v>
      </c>
      <c r="J44" s="10">
        <f t="shared" ref="J44:J48" si="22">B44+F44</f>
        <v>1766</v>
      </c>
      <c r="K44" s="11">
        <f t="shared" ref="K44:K48" si="23">J44/J$42</f>
        <v>0.38458188153310102</v>
      </c>
    </row>
    <row r="45" spans="1:11" x14ac:dyDescent="0.2">
      <c r="A45" s="9">
        <v>3</v>
      </c>
      <c r="B45" s="10">
        <v>985</v>
      </c>
      <c r="C45" s="11">
        <f t="shared" si="20"/>
        <v>0.21450348432055749</v>
      </c>
      <c r="E45" s="9">
        <v>3</v>
      </c>
      <c r="F45" s="10">
        <v>601</v>
      </c>
      <c r="G45" s="11">
        <f t="shared" si="21"/>
        <v>0.13087979094076654</v>
      </c>
      <c r="H45" s="12"/>
      <c r="I45" s="9">
        <v>3</v>
      </c>
      <c r="J45" s="10">
        <f t="shared" si="22"/>
        <v>1586</v>
      </c>
      <c r="K45" s="11">
        <f t="shared" si="23"/>
        <v>0.34538327526132406</v>
      </c>
    </row>
    <row r="46" spans="1:11" x14ac:dyDescent="0.2">
      <c r="A46" s="9">
        <v>4</v>
      </c>
      <c r="B46" s="10">
        <v>86</v>
      </c>
      <c r="C46" s="11">
        <f t="shared" si="20"/>
        <v>1.8728222996515678E-2</v>
      </c>
      <c r="E46" s="9">
        <v>4</v>
      </c>
      <c r="F46" s="10">
        <v>226</v>
      </c>
      <c r="G46" s="11">
        <f t="shared" si="21"/>
        <v>4.9216027874564458E-2</v>
      </c>
      <c r="H46" s="12"/>
      <c r="I46" s="9">
        <v>4</v>
      </c>
      <c r="J46" s="10">
        <f t="shared" si="22"/>
        <v>312</v>
      </c>
      <c r="K46" s="11">
        <f t="shared" si="23"/>
        <v>6.7944250871080136E-2</v>
      </c>
    </row>
    <row r="47" spans="1:11" x14ac:dyDescent="0.2">
      <c r="A47" s="9">
        <v>5</v>
      </c>
      <c r="B47" s="10">
        <v>14</v>
      </c>
      <c r="C47" s="11">
        <f t="shared" si="20"/>
        <v>3.0487804878048782E-3</v>
      </c>
      <c r="E47" s="9">
        <v>5</v>
      </c>
      <c r="F47" s="10">
        <v>104</v>
      </c>
      <c r="G47" s="11">
        <f t="shared" si="21"/>
        <v>2.2648083623693381E-2</v>
      </c>
      <c r="H47" s="12"/>
      <c r="I47" s="9">
        <v>5</v>
      </c>
      <c r="J47" s="10">
        <f t="shared" si="22"/>
        <v>118</v>
      </c>
      <c r="K47" s="11">
        <f t="shared" si="23"/>
        <v>2.5696864111498258E-2</v>
      </c>
    </row>
    <row r="48" spans="1:11" s="7" customFormat="1" x14ac:dyDescent="0.2">
      <c r="A48" s="9">
        <v>6</v>
      </c>
      <c r="B48" s="10"/>
      <c r="C48" s="11">
        <f t="shared" si="20"/>
        <v>0</v>
      </c>
      <c r="D48" s="2"/>
      <c r="E48" s="9">
        <v>6</v>
      </c>
      <c r="F48" s="10">
        <v>24</v>
      </c>
      <c r="G48" s="11">
        <f t="shared" si="21"/>
        <v>5.2264808362369342E-3</v>
      </c>
      <c r="H48" s="12"/>
      <c r="I48" s="9">
        <v>6</v>
      </c>
      <c r="J48" s="10">
        <f t="shared" si="22"/>
        <v>24</v>
      </c>
      <c r="K48" s="11">
        <f t="shared" si="23"/>
        <v>5.2264808362369342E-3</v>
      </c>
    </row>
    <row r="49" spans="1:11" x14ac:dyDescent="0.2">
      <c r="A49" s="14"/>
      <c r="B49" s="15"/>
      <c r="C49" s="16"/>
      <c r="E49" s="14"/>
      <c r="F49" s="15"/>
      <c r="G49" s="17"/>
      <c r="H49" s="12"/>
      <c r="I49" s="14"/>
      <c r="J49" s="15"/>
      <c r="K49" s="17"/>
    </row>
    <row r="50" spans="1:11" x14ac:dyDescent="0.2">
      <c r="A50" s="14"/>
      <c r="B50" s="14"/>
      <c r="C50" s="17"/>
      <c r="E50" s="15"/>
      <c r="F50" s="15"/>
      <c r="G50" s="17"/>
      <c r="H50" s="12"/>
      <c r="I50" s="15"/>
      <c r="J50" s="15"/>
      <c r="K50" s="17"/>
    </row>
    <row r="57" spans="1:11" s="7" customForma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7" customFormat="1" ht="31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65" spans="1:11" s="7" customForma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72" spans="1:11" s="7" customForma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9" spans="1:11" s="7" customForma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6" spans="1:11" s="7" customForma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93" spans="1:11" s="7" customForma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100" spans="1:11" s="7" customForma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10">
    <mergeCell ref="A26:K26"/>
    <mergeCell ref="A27:C27"/>
    <mergeCell ref="E27:G27"/>
    <mergeCell ref="I27:K27"/>
    <mergeCell ref="A1:K1"/>
    <mergeCell ref="A2:K2"/>
    <mergeCell ref="A3:K3"/>
    <mergeCell ref="E4:G4"/>
    <mergeCell ref="A4:C4"/>
    <mergeCell ref="I4:K4"/>
  </mergeCells>
  <printOptions horizont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Ins-adm-matr</vt:lpstr>
      <vt:lpstr>'Resumen Ins-adm-matr'!Área_de_impresión</vt:lpstr>
    </vt:vector>
  </TitlesOfParts>
  <Company>Universidad de Antioquia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PC</cp:lastModifiedBy>
  <cp:lastPrinted>2015-11-19T20:16:58Z</cp:lastPrinted>
  <dcterms:created xsi:type="dcterms:W3CDTF">2015-09-17T20:40:33Z</dcterms:created>
  <dcterms:modified xsi:type="dcterms:W3CDTF">2015-11-20T20:47:36Z</dcterms:modified>
</cp:coreProperties>
</file>