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007697986\OneDrive - Universidad de Antioquia\TRANSPORTE DE PERSONAS Y BIENES\02. CONTRATACIÓN\CONTRATOS VIGENTES\11. VA-DSL-10-2023 mecanica básica\"/>
    </mc:Choice>
  </mc:AlternateContent>
  <xr:revisionPtr revIDLastSave="2" documentId="8_{807400CA-13C3-4001-A89A-AD69ED82C675}" xr6:coauthVersionLast="36" xr6:coauthVersionMax="36" xr10:uidLastSave="{23309BE7-7B30-44DC-8F32-FFE5BBCE0AF0}"/>
  <bookViews>
    <workbookView xWindow="0" yWindow="0" windowWidth="20490" windowHeight="7545" xr2:uid="{00000000-000D-0000-FFFF-FFFF00000000}"/>
  </bookViews>
  <sheets>
    <sheet name="Matriz de Riesgos " sheetId="2" r:id="rId1"/>
  </sheets>
  <definedNames>
    <definedName name="_xlnm.Print_Titles" localSheetId="0">'Matriz de Riesgos 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M11" i="2" l="1"/>
  <c r="M16" i="2" l="1"/>
  <c r="I16" i="2"/>
  <c r="J16" i="2" s="1"/>
  <c r="K16" i="2" l="1"/>
  <c r="L16" i="2"/>
  <c r="M14" i="2"/>
  <c r="M10" i="2"/>
  <c r="M12" i="2"/>
  <c r="M13" i="2"/>
  <c r="M18" i="2"/>
  <c r="M9" i="2"/>
  <c r="I9" i="2"/>
  <c r="K9" i="2" s="1"/>
  <c r="I18" i="2"/>
  <c r="K18" i="2" s="1"/>
  <c r="I14" i="2"/>
  <c r="L14" i="2" s="1"/>
  <c r="I13" i="2"/>
  <c r="J13" i="2" s="1"/>
  <c r="I12" i="2"/>
  <c r="L12" i="2" s="1"/>
  <c r="I11" i="2"/>
  <c r="L11" i="2" s="1"/>
  <c r="I10" i="2"/>
  <c r="K10" i="2" s="1"/>
  <c r="L9" i="2" l="1"/>
  <c r="J9" i="2"/>
  <c r="L18" i="2"/>
  <c r="J18" i="2"/>
  <c r="J14" i="2"/>
  <c r="K14" i="2"/>
  <c r="K13" i="2"/>
  <c r="L13" i="2"/>
  <c r="J11" i="2"/>
  <c r="K11" i="2"/>
  <c r="J12" i="2"/>
  <c r="K12" i="2"/>
  <c r="L10" i="2"/>
  <c r="J10" i="2"/>
  <c r="G24" i="2"/>
  <c r="M7" i="2" l="1"/>
  <c r="M8" i="2"/>
  <c r="M15" i="2"/>
  <c r="M17" i="2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K25" i="2"/>
  <c r="I25" i="2"/>
  <c r="G25" i="2"/>
  <c r="K24" i="2"/>
  <c r="I24" i="2"/>
  <c r="K23" i="2"/>
  <c r="I23" i="2"/>
  <c r="G23" i="2"/>
  <c r="M4" i="2" l="1"/>
  <c r="M5" i="2"/>
  <c r="M6" i="2"/>
  <c r="I17" i="2" l="1"/>
  <c r="J17" i="2" s="1"/>
  <c r="I15" i="2"/>
  <c r="L15" i="2" s="1"/>
  <c r="I8" i="2"/>
  <c r="J8" i="2" s="1"/>
  <c r="I7" i="2"/>
  <c r="L7" i="2" s="1"/>
  <c r="I6" i="2"/>
  <c r="L6" i="2" s="1"/>
  <c r="I5" i="2"/>
  <c r="J5" i="2" s="1"/>
  <c r="I4" i="2"/>
  <c r="L4" i="2" s="1"/>
  <c r="B5" i="2"/>
  <c r="B6" i="2" s="1"/>
  <c r="B7" i="2" s="1"/>
  <c r="B8" i="2" s="1"/>
  <c r="B9" i="2" s="1"/>
  <c r="B10" i="2" s="1"/>
  <c r="B11" i="2" s="1"/>
  <c r="B12" i="2" s="1"/>
  <c r="B13" i="2" s="1"/>
  <c r="K8" i="2" l="1"/>
  <c r="L8" i="2"/>
  <c r="K5" i="2"/>
  <c r="L5" i="2"/>
  <c r="K17" i="2"/>
  <c r="J4" i="2"/>
  <c r="J7" i="2"/>
  <c r="J15" i="2"/>
  <c r="L17" i="2"/>
  <c r="K7" i="2"/>
  <c r="K15" i="2"/>
  <c r="J6" i="2"/>
  <c r="K4" i="2"/>
  <c r="K6" i="2"/>
</calcChain>
</file>

<file path=xl/sharedStrings.xml><?xml version="1.0" encoding="utf-8"?>
<sst xmlns="http://schemas.openxmlformats.org/spreadsheetml/2006/main" count="132" uniqueCount="83">
  <si>
    <t>No.</t>
  </si>
  <si>
    <t>IMPACTO</t>
  </si>
  <si>
    <t>PRODUCTO</t>
  </si>
  <si>
    <t>RESULTADO</t>
  </si>
  <si>
    <t>TOLERANCIA</t>
  </si>
  <si>
    <t>TRATAMIENTO</t>
  </si>
  <si>
    <t>X</t>
  </si>
  <si>
    <t xml:space="preserve">Demora en el inicio del contrato </t>
  </si>
  <si>
    <t>AMBIENTALES</t>
  </si>
  <si>
    <t>Omitir la exigencia y verificación  de las normas técnicas legales y ambientales, propios de la actividad contratada.</t>
  </si>
  <si>
    <t>REGULATORIOS</t>
  </si>
  <si>
    <t>PORCENTAJE DE ESTIMACION DEL RIESGO</t>
  </si>
  <si>
    <t>PROBABILIDAD</t>
  </si>
  <si>
    <t>ALTA</t>
  </si>
  <si>
    <t>MEDIA</t>
  </si>
  <si>
    <t>BAJA</t>
  </si>
  <si>
    <t>VALORACION</t>
  </si>
  <si>
    <t>BAJO</t>
  </si>
  <si>
    <t>MEDIO</t>
  </si>
  <si>
    <t>ALTO</t>
  </si>
  <si>
    <t>COMBINACIONES</t>
  </si>
  <si>
    <t>NIVEL DE RIESGO</t>
  </si>
  <si>
    <t xml:space="preserve">ACEPTABLE </t>
  </si>
  <si>
    <t>ASUMIR EL RIESGO</t>
  </si>
  <si>
    <t>TOLERABLE</t>
  </si>
  <si>
    <t>PREVENIR EL RIESGO</t>
  </si>
  <si>
    <t>MODERADO</t>
  </si>
  <si>
    <t>IMPORTANTE</t>
  </si>
  <si>
    <t>EVITAR EL RIESGO                                                                                    PREVENIR EL RIESGO                                                                          PROTEGER O MITIGAR EL RIESGO                                                  COMPARTIR O TRANSFERIR EL RIESGO</t>
  </si>
  <si>
    <t>INACEPTABLE</t>
  </si>
  <si>
    <t>EVITAR EL RIESGO                                                                                 PREVENIR EL RIESGO                                                                             PROTEGER O MITIGAR EL RIESGO                                                  COMPARTIR O TRANSFERIR EL RIESGO</t>
  </si>
  <si>
    <t>Incumplimiento en el seguimiento a la ejecución del contrato</t>
  </si>
  <si>
    <t xml:space="preserve">Variación del precio del dólar </t>
  </si>
  <si>
    <t>Errores  en la invitación a cotizar (Especificaciones para realizar el mantenimiento preventivo y correctivo a los vehículos ).</t>
  </si>
  <si>
    <t>No cumplir con los tiempos de oportunidad en la atención de los vehículos en los tiempos para los  diferentes tipos de mantenimiento</t>
  </si>
  <si>
    <t>No hacer entrega en los tiempos estimados de los vehículos que han sido llevados para los  diferentes tipos de mantenimiento</t>
  </si>
  <si>
    <t>TÉCNICOS</t>
  </si>
  <si>
    <t>Entrega o mala calidad en el mantenimiento o de los repuestos entre otros</t>
  </si>
  <si>
    <t>CORRUPCIÓN</t>
  </si>
  <si>
    <t>ADMINISTRATIVOS</t>
  </si>
  <si>
    <t>Repuestos de contrabando,  repuestos robados.</t>
  </si>
  <si>
    <t>Demoras en la legalización del contrato</t>
  </si>
  <si>
    <t>UdeA</t>
  </si>
  <si>
    <t>Probabilidad de ocurrencia</t>
  </si>
  <si>
    <t>Aseguradora</t>
  </si>
  <si>
    <t>Impacto</t>
  </si>
  <si>
    <t>Producto</t>
  </si>
  <si>
    <t>Valoración o nivel de riesgo (%)</t>
  </si>
  <si>
    <t>Resultado</t>
  </si>
  <si>
    <t>Clase de riesgo</t>
  </si>
  <si>
    <t>Contratista</t>
  </si>
  <si>
    <t>Asignación responsable del riesgo</t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</si>
  <si>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, la cual debe determinar en el Anexo 1, las revisiones preventivas a los vehículos por kilometraje; Revisar los estudios previos y documentos precontractuales.  </t>
    </r>
  </si>
  <si>
    <r>
      <t xml:space="preserve">Omitir la exigencia y verificación de las medidas de seguridad y salud en el trabajo adoptadas por el </t>
    </r>
    <r>
      <rPr>
        <b/>
        <sz val="8"/>
        <rFont val="Calibri"/>
        <family val="2"/>
        <scheme val="minor"/>
      </rPr>
      <t>Contratista.</t>
    </r>
  </si>
  <si>
    <r>
      <t>Trasladar el riesgo a la</t>
    </r>
    <r>
      <rPr>
        <b/>
        <sz val="8"/>
        <rFont val="Calibri"/>
        <family val="2"/>
        <scheme val="minor"/>
      </rPr>
      <t xml:space="preserve"> Aseguradora</t>
    </r>
    <r>
      <rPr>
        <sz val="8"/>
        <rFont val="Calibri"/>
        <family val="2"/>
        <scheme val="minor"/>
      </rPr>
      <t xml:space="preserve"> y al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mediante póliza de cumplimiento.</t>
    </r>
  </si>
  <si>
    <r>
      <t xml:space="preserve">Trasladar el riesgo al </t>
    </r>
    <r>
      <rPr>
        <b/>
        <sz val="8"/>
        <rFont val="Calibri"/>
        <family val="2"/>
        <scheme val="minor"/>
      </rPr>
      <t>Contratista,</t>
    </r>
    <r>
      <rPr>
        <sz val="8"/>
        <rFont val="Calibri"/>
        <family val="2"/>
        <scheme val="minor"/>
      </rPr>
      <t xml:space="preserve"> que debe presentar un programa de gestión ambiental para el manejo, tratamiento y disposición final de residuos, producto de la actividad de mantenimiento de los vehículos.
Realizar control por medio de la interventoría del contrato</t>
    </r>
  </si>
  <si>
    <r>
      <t xml:space="preserve">Siempre subsiste la posibilidad que se presenten conductas o comportamientos calificados como de corrupción, ya sea de los servidores públicos de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 o delitos por parte de los empleados de la entidad </t>
    </r>
    <r>
      <rPr>
        <b/>
        <sz val="8"/>
        <rFont val="Calibri"/>
        <family val="2"/>
        <scheme val="minor"/>
      </rPr>
      <t>Contratista.</t>
    </r>
    <r>
      <rPr>
        <sz val="8"/>
        <rFont val="Calibri"/>
        <family val="2"/>
        <scheme val="minor"/>
      </rPr>
      <t xml:space="preserve">
El impacto de la ocurrencia del riesgo sería ALTO, porque los actos de corrupción, podrían afectar: a) la imagen pública de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,  frente a las entidades públicas nacionales y frente a la comunidad en general; b) la confianza en los servidores públicos de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>; c) los intereses económicos de la</t>
    </r>
    <r>
      <rPr>
        <b/>
        <sz val="8"/>
        <rFont val="Calibri"/>
        <family val="2"/>
        <scheme val="minor"/>
      </rPr>
      <t xml:space="preserve"> UdeA</t>
    </r>
    <r>
      <rPr>
        <sz val="8"/>
        <rFont val="Calibri"/>
        <family val="2"/>
        <scheme val="minor"/>
      </rPr>
      <t xml:space="preserve">.
</t>
    </r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</si>
  <si>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 y por el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 xml:space="preserve">. Existen una serie de procesos a cargo de diferentes personas en la Institución, que procuran garantizar controles cruzados así: entre quienes elaboran y quienes aprueban el estudio previo de oportunidad y conveniencia; entre quienes realizan la solicitud de contratación y quien es competente para suscribir el contrato.
Observación directa del proyecto: a) Por parte de la Contraloría General de Antioquia: al realizar la verificación posterior del cumplimiento de los requisitos formales y de fondo del proceso de contratación y su la ejecución o desarrollo del contrato.
b) Por parte de Auditoría Institucional: dependencia que recibe y formula denuncias de presuntos hechos de corrupción. Y que puede, en cualquier momento, solicitar la rendición de cuentas del proyecto y hacerle seguimiento al mismo.
c) Realizar por parte de la interventoría seguimiento a la ejecución del contrato 
</t>
    </r>
  </si>
  <si>
    <t>Tipificación del riesgo</t>
  </si>
  <si>
    <t>Descripción</t>
  </si>
  <si>
    <t>Tolerancia</t>
  </si>
  <si>
    <t>Estimación de riesgos</t>
  </si>
  <si>
    <t>Tratamiento</t>
  </si>
  <si>
    <t>Acciones de mitigación</t>
  </si>
  <si>
    <t>Utilizar las herramientas tecnológicas; la inteventoría se debe realizar con el apoyo del mecánico del proceso de Transporte</t>
  </si>
  <si>
    <r>
      <t xml:space="preserve">Trasladar el riesgo a la </t>
    </r>
    <r>
      <rPr>
        <b/>
        <sz val="8"/>
        <rFont val="Calibri"/>
        <family val="2"/>
        <scheme val="minor"/>
      </rPr>
      <t>Aseguradora</t>
    </r>
    <r>
      <rPr>
        <sz val="8"/>
        <rFont val="Calibri"/>
        <family val="2"/>
        <scheme val="minor"/>
      </rPr>
      <t xml:space="preserve"> y al </t>
    </r>
    <r>
      <rPr>
        <b/>
        <sz val="8"/>
        <rFont val="Calibri"/>
        <family val="2"/>
        <scheme val="minor"/>
      </rPr>
      <t>Contratista,</t>
    </r>
    <r>
      <rPr>
        <sz val="8"/>
        <rFont val="Calibri"/>
        <family val="2"/>
        <scheme val="minor"/>
      </rPr>
      <t xml:space="preserve"> mediante póliza de cumplimiento y póliza de calidad del servicio</t>
    </r>
  </si>
  <si>
    <t>Baja calidad en repuestos y mano de obra de los mantenimientos; se exigirán repuestos originales considerando que es un concesionario de la marca autorizada</t>
  </si>
  <si>
    <t>Omitir el cumplimiento de requisitos en caso de una epidemia, pandemia o endemia</t>
  </si>
  <si>
    <r>
      <t xml:space="preserve">Trasladar el riesgo al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que debe presentar los documentos exigidos por las normas nacionales dependiendo la Epidemia, Pandemia o endemia.</t>
    </r>
  </si>
  <si>
    <r>
      <t xml:space="preserve">La </t>
    </r>
    <r>
      <rPr>
        <b/>
        <sz val="8"/>
        <rFont val="Calibri"/>
        <family val="2"/>
        <scheme val="minor"/>
      </rPr>
      <t xml:space="preserve"> UdeA</t>
    </r>
    <r>
      <rPr>
        <sz val="8"/>
        <rFont val="Calibri"/>
        <family val="2"/>
        <scheme val="minor"/>
      </rPr>
      <t>, a través de la Interventoría, solicitará al Contratista: el cronograma de trabajo; la documentación requerida para celebrar el contrato.
El</t>
    </r>
    <r>
      <rPr>
        <b/>
        <sz val="8"/>
        <rFont val="Calibri"/>
        <family val="2"/>
        <scheme val="minor"/>
      </rPr>
      <t xml:space="preserve"> Contratista </t>
    </r>
    <r>
      <rPr>
        <sz val="8"/>
        <rFont val="Calibri"/>
        <family val="2"/>
        <scheme val="minor"/>
      </rPr>
      <t>deberá entregar de manera oportuna la información requerida</t>
    </r>
  </si>
  <si>
    <r>
      <t xml:space="preserve">Trasladar el riesgo a la </t>
    </r>
    <r>
      <rPr>
        <b/>
        <sz val="8"/>
        <rFont val="Calibri"/>
        <family val="2"/>
        <scheme val="minor"/>
      </rPr>
      <t>Aseguradora</t>
    </r>
    <r>
      <rPr>
        <sz val="8"/>
        <rFont val="Calibri"/>
        <family val="2"/>
        <scheme val="minor"/>
      </rPr>
      <t xml:space="preserve"> y el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mediante póliza de cumplimiento</t>
    </r>
  </si>
  <si>
    <t>Errores en la revisión de órdenes de servicio vs la facturación</t>
  </si>
  <si>
    <r>
      <t xml:space="preserve">Trasladar el riesgo a la </t>
    </r>
    <r>
      <rPr>
        <b/>
        <sz val="8"/>
        <rFont val="Calibri"/>
        <family val="2"/>
        <scheme val="minor"/>
      </rPr>
      <t>Aseguradora</t>
    </r>
    <r>
      <rPr>
        <sz val="8"/>
        <rFont val="Calibri"/>
        <family val="2"/>
        <scheme val="minor"/>
      </rPr>
      <t xml:space="preserve"> y al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mediante pólizas de Cumplimiento y de  Amparo de provisión de repuestos y accesorios.</t>
    </r>
  </si>
  <si>
    <t xml:space="preserve">PROTEGER O MITIGAR EL RIESGO                                                      </t>
  </si>
  <si>
    <t xml:space="preserve">PREVENIR EL RIESGO                                                                          PROTEGER O MITIGAR EL RIESGO                                                          </t>
  </si>
  <si>
    <t xml:space="preserve">PROTEGER O MITIGAR EL RIESGO                                                     </t>
  </si>
  <si>
    <t xml:space="preserve">PREVENIR EL RIESGO                                                                             PROTEGER O MITIGAR EL RIESGO                                                      </t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</si>
  <si>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>, a través de la Interventoría, que debe cumplir las responsabilidades y  funciones del Estatuto General de Contratación y normas reglamentarias</t>
    </r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</si>
  <si>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>, quien debe definir el plazo para legalizar el contrato, so pena de que el mismo no se ejecute.</t>
    </r>
  </si>
  <si>
    <t>Realizar control a las evaluación realizadas al contratista y realizar acciones de mejora en las actas de seguimiento; Trasladar el riesgo a la Aseguradora y al Contratista, mediante póliza de cumplimiento.</t>
  </si>
  <si>
    <r>
      <t xml:space="preserve">Trasladar el riesgo al </t>
    </r>
    <r>
      <rPr>
        <b/>
        <sz val="8"/>
        <rFont val="Calibri"/>
        <family val="2"/>
        <scheme val="minor"/>
      </rPr>
      <t xml:space="preserve">Contratista, </t>
    </r>
    <r>
      <rPr>
        <sz val="8"/>
        <rFont val="Calibri"/>
        <family val="2"/>
        <scheme val="minor"/>
      </rPr>
      <t>quien debe entregar certificado de la casa matriz de fabricación y garantía de los repuestos a instalar; solicitar la bitácora de cada repuesto instalado con fecha y placa, en los casos que aplique; y adicionalmente exigir al Contratista póliza de cumplimiento del contrato</t>
    </r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</si>
  <si>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 y estimar el presupuesto del contrato con base en el histórico de los mantenimientos realizados a los vehículos del parque automotor, teniendo en cuenta la fluctuación del precio del dólar. </t>
    </r>
  </si>
  <si>
    <t>Anexo 1. Matriz de riesgos mantenimiento mecanica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</si>
</sst>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4" borderId="1" xfId="0" applyFont="1" applyFill="1" applyBorder="1" applyAlignment="1">
      <alignment vertical="top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topLeftCell="I1" zoomScale="130" zoomScaleNormal="130" workbookViewId="0">
      <selection activeCell="P7" sqref="P7"/>
    </sheetView>
  </sheetViews>
  <sheetFormatPr baseColWidth="10" defaultColWidth="52.42578125" defaultRowHeight="11.25" x14ac:dyDescent="0.2"/>
  <cols>
    <col min="1" max="1" width="15.28515625" style="26" customWidth="1"/>
    <col min="2" max="2" width="5.7109375" style="12" customWidth="1"/>
    <col min="3" max="3" width="40.7109375" style="28" customWidth="1"/>
    <col min="4" max="4" width="8.85546875" style="29" customWidth="1"/>
    <col min="5" max="5" width="11.28515625" style="29" customWidth="1"/>
    <col min="6" max="6" width="8" style="13" customWidth="1"/>
    <col min="7" max="7" width="11.140625" style="13" customWidth="1"/>
    <col min="8" max="8" width="8.42578125" style="13" customWidth="1"/>
    <col min="9" max="9" width="9.28515625" style="13" customWidth="1"/>
    <col min="10" max="10" width="14.28515625" style="13" customWidth="1"/>
    <col min="11" max="11" width="10.85546875" style="13" customWidth="1"/>
    <col min="12" max="12" width="14.42578125" style="13" customWidth="1"/>
    <col min="13" max="13" width="39" style="1" customWidth="1"/>
    <col min="14" max="14" width="65.85546875" style="1" customWidth="1"/>
    <col min="15" max="15" width="35.140625" style="6" customWidth="1"/>
    <col min="16" max="36" width="11.42578125" style="6" customWidth="1"/>
    <col min="37" max="250" width="11.42578125" style="1" customWidth="1"/>
    <col min="251" max="16384" width="52.42578125" style="1"/>
  </cols>
  <sheetData>
    <row r="1" spans="1:15" ht="26.1" customHeight="1" x14ac:dyDescent="0.2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8.5" customHeight="1" x14ac:dyDescent="0.2">
      <c r="A2" s="43" t="s">
        <v>49</v>
      </c>
      <c r="B2" s="44" t="s">
        <v>58</v>
      </c>
      <c r="C2" s="44"/>
      <c r="D2" s="44" t="s">
        <v>51</v>
      </c>
      <c r="E2" s="44"/>
      <c r="F2" s="44"/>
      <c r="G2" s="44" t="s">
        <v>61</v>
      </c>
      <c r="H2" s="44"/>
      <c r="I2" s="44"/>
      <c r="J2" s="44"/>
      <c r="K2" s="44"/>
      <c r="L2" s="44"/>
      <c r="M2" s="44"/>
      <c r="N2" s="44"/>
    </row>
    <row r="3" spans="1:15" ht="26.25" customHeight="1" x14ac:dyDescent="0.2">
      <c r="A3" s="43"/>
      <c r="B3" s="36" t="s">
        <v>0</v>
      </c>
      <c r="C3" s="36" t="s">
        <v>59</v>
      </c>
      <c r="D3" s="36" t="s">
        <v>50</v>
      </c>
      <c r="E3" s="36" t="s">
        <v>44</v>
      </c>
      <c r="F3" s="36" t="s">
        <v>42</v>
      </c>
      <c r="G3" s="36" t="s">
        <v>43</v>
      </c>
      <c r="H3" s="36" t="s">
        <v>45</v>
      </c>
      <c r="I3" s="36" t="s">
        <v>46</v>
      </c>
      <c r="J3" s="36" t="s">
        <v>47</v>
      </c>
      <c r="K3" s="36" t="s">
        <v>48</v>
      </c>
      <c r="L3" s="36" t="s">
        <v>60</v>
      </c>
      <c r="M3" s="36" t="s">
        <v>62</v>
      </c>
      <c r="N3" s="36" t="s">
        <v>63</v>
      </c>
    </row>
    <row r="4" spans="1:15" s="6" customFormat="1" ht="24.95" customHeight="1" x14ac:dyDescent="0.2">
      <c r="A4" s="30" t="s">
        <v>39</v>
      </c>
      <c r="B4" s="2">
        <v>1</v>
      </c>
      <c r="C4" s="10" t="s">
        <v>41</v>
      </c>
      <c r="D4" s="35"/>
      <c r="E4" s="4"/>
      <c r="F4" s="4" t="s">
        <v>6</v>
      </c>
      <c r="G4" s="4">
        <v>1</v>
      </c>
      <c r="H4" s="4">
        <v>10</v>
      </c>
      <c r="I4" s="4">
        <f t="shared" ref="I4:I17" si="0">+G4*H4</f>
        <v>10</v>
      </c>
      <c r="J4" s="5">
        <f t="shared" ref="J4:J17" si="1">(IF(I4=5,8,IF(I4=10,17,IF(I4=15,25,IF(I4=20,33,IF(I4=30,50,IF(I4=40,67,IF(I4=60,100,0))))))))/100</f>
        <v>0.17</v>
      </c>
      <c r="K4" s="4" t="str">
        <f t="shared" ref="K4:K17" si="2">IF( I4=0,"NULO",IF(I4&lt;=10, "BAJO",IF((OR(15=I4,I4=20)), "MEDIO",IF( (OR(30=I4,I4&lt;=60)),"ALTO","INDETERMINADO"))))</f>
        <v>BAJO</v>
      </c>
      <c r="L4" s="4" t="str">
        <f t="shared" ref="L4:L17" si="3">IF( I4=0,"NULO",IF(I4=5,"ACEPTABLE", IF(I4=10,"TOLERABLE",  IF((OR(15=I4,I4=20)),"MODERADO", IF((OR(30=I4,I4=40)),"IMPORTANTE", IF(I4=60,"INACEPTABLE","INDETERMINADO"))))))</f>
        <v>TOLERABLE</v>
      </c>
      <c r="M4" s="10" t="str">
        <f t="shared" ref="M4:M18" si="4">IF(AND(G4=2,H4=5),$L$36,IF(AND(G4=1,H4=20),$L$38,VLOOKUP(G4*H4/60,$I$32:$L$41,4,0)))</f>
        <v xml:space="preserve">PROTEGER O MITIGAR EL RIESGO                                                      </v>
      </c>
      <c r="N4" s="10" t="s">
        <v>78</v>
      </c>
    </row>
    <row r="5" spans="1:15" s="6" customFormat="1" ht="24.95" customHeight="1" x14ac:dyDescent="0.2">
      <c r="A5" s="30" t="s">
        <v>39</v>
      </c>
      <c r="B5" s="2">
        <f t="shared" ref="B5:B18" si="5">+B4+1</f>
        <v>2</v>
      </c>
      <c r="C5" s="10" t="s">
        <v>31</v>
      </c>
      <c r="D5" s="4"/>
      <c r="E5" s="4"/>
      <c r="F5" s="4" t="s">
        <v>6</v>
      </c>
      <c r="G5" s="4">
        <v>1</v>
      </c>
      <c r="H5" s="4">
        <v>20</v>
      </c>
      <c r="I5" s="4">
        <f t="shared" si="0"/>
        <v>20</v>
      </c>
      <c r="J5" s="5">
        <f t="shared" si="1"/>
        <v>0.33</v>
      </c>
      <c r="K5" s="4" t="str">
        <f t="shared" si="2"/>
        <v>MEDIO</v>
      </c>
      <c r="L5" s="4" t="str">
        <f t="shared" si="3"/>
        <v>MODERADO</v>
      </c>
      <c r="M5" s="10" t="str">
        <f t="shared" si="4"/>
        <v xml:space="preserve">PROTEGER O MITIGAR EL RIESGO                                                     </v>
      </c>
      <c r="N5" s="3" t="s">
        <v>77</v>
      </c>
    </row>
    <row r="6" spans="1:15" s="6" customFormat="1" ht="55.5" customHeight="1" x14ac:dyDescent="0.2">
      <c r="A6" s="30" t="s">
        <v>39</v>
      </c>
      <c r="B6" s="2">
        <f t="shared" si="5"/>
        <v>3</v>
      </c>
      <c r="C6" s="10" t="s">
        <v>7</v>
      </c>
      <c r="D6" s="4" t="s">
        <v>6</v>
      </c>
      <c r="E6" s="4"/>
      <c r="F6" s="4" t="s">
        <v>6</v>
      </c>
      <c r="G6" s="4">
        <v>2</v>
      </c>
      <c r="H6" s="4">
        <v>20</v>
      </c>
      <c r="I6" s="4">
        <f t="shared" si="0"/>
        <v>40</v>
      </c>
      <c r="J6" s="5">
        <f t="shared" si="1"/>
        <v>0.67</v>
      </c>
      <c r="K6" s="8" t="str">
        <f t="shared" si="2"/>
        <v>ALTO</v>
      </c>
      <c r="L6" s="8" t="str">
        <f t="shared" si="3"/>
        <v>IMPORTANTE</v>
      </c>
      <c r="M6" s="10" t="str">
        <f t="shared" si="4"/>
        <v>EVITAR EL RIESGO                                                                                    PREVENIR EL RIESGO                                                                          PROTEGER O MITIGAR EL RIESGO                                                  COMPARTIR O TRANSFERIR EL RIESGO</v>
      </c>
      <c r="N6" s="33" t="s">
        <v>69</v>
      </c>
      <c r="O6" s="34"/>
    </row>
    <row r="7" spans="1:15" s="6" customFormat="1" ht="24.95" customHeight="1" x14ac:dyDescent="0.2">
      <c r="A7" s="30" t="s">
        <v>39</v>
      </c>
      <c r="B7" s="2">
        <f t="shared" si="5"/>
        <v>4</v>
      </c>
      <c r="C7" s="10" t="s">
        <v>33</v>
      </c>
      <c r="D7" s="4"/>
      <c r="E7" s="4"/>
      <c r="F7" s="4" t="s">
        <v>6</v>
      </c>
      <c r="G7" s="4">
        <v>1</v>
      </c>
      <c r="H7" s="4">
        <v>20</v>
      </c>
      <c r="I7" s="4">
        <f t="shared" si="0"/>
        <v>20</v>
      </c>
      <c r="J7" s="5">
        <f t="shared" si="1"/>
        <v>0.33</v>
      </c>
      <c r="K7" s="4" t="str">
        <f t="shared" si="2"/>
        <v>MEDIO</v>
      </c>
      <c r="L7" s="4" t="str">
        <f t="shared" si="3"/>
        <v>MODERADO</v>
      </c>
      <c r="M7" s="37" t="str">
        <f t="shared" si="4"/>
        <v xml:space="preserve">PROTEGER O MITIGAR EL RIESGO                                                     </v>
      </c>
      <c r="N7" s="7" t="s">
        <v>52</v>
      </c>
    </row>
    <row r="8" spans="1:15" s="6" customFormat="1" ht="25.5" customHeight="1" x14ac:dyDescent="0.2">
      <c r="A8" s="30" t="s">
        <v>39</v>
      </c>
      <c r="B8" s="2">
        <f t="shared" si="5"/>
        <v>5</v>
      </c>
      <c r="C8" s="10" t="s">
        <v>53</v>
      </c>
      <c r="D8" s="4" t="s">
        <v>6</v>
      </c>
      <c r="E8" s="4" t="s">
        <v>6</v>
      </c>
      <c r="F8" s="35"/>
      <c r="G8" s="4">
        <v>1</v>
      </c>
      <c r="H8" s="4">
        <v>20</v>
      </c>
      <c r="I8" s="4">
        <f t="shared" si="0"/>
        <v>20</v>
      </c>
      <c r="J8" s="5">
        <f t="shared" si="1"/>
        <v>0.33</v>
      </c>
      <c r="K8" s="8" t="str">
        <f t="shared" si="2"/>
        <v>MEDIO</v>
      </c>
      <c r="L8" s="8" t="str">
        <f t="shared" si="3"/>
        <v>MODERADO</v>
      </c>
      <c r="M8" s="37" t="str">
        <f t="shared" si="4"/>
        <v xml:space="preserve">PROTEGER O MITIGAR EL RIESGO                                                     </v>
      </c>
      <c r="N8" s="7" t="s">
        <v>70</v>
      </c>
    </row>
    <row r="9" spans="1:15" s="6" customFormat="1" ht="24.95" customHeight="1" x14ac:dyDescent="0.2">
      <c r="A9" s="30" t="s">
        <v>39</v>
      </c>
      <c r="B9" s="2">
        <f t="shared" si="5"/>
        <v>6</v>
      </c>
      <c r="C9" s="10" t="s">
        <v>71</v>
      </c>
      <c r="D9" s="4" t="s">
        <v>6</v>
      </c>
      <c r="E9" s="4"/>
      <c r="F9" s="4" t="s">
        <v>6</v>
      </c>
      <c r="G9" s="4">
        <v>1</v>
      </c>
      <c r="H9" s="4">
        <v>20</v>
      </c>
      <c r="I9" s="4">
        <f t="shared" si="0"/>
        <v>20</v>
      </c>
      <c r="J9" s="5">
        <f t="shared" si="1"/>
        <v>0.33</v>
      </c>
      <c r="K9" s="8" t="str">
        <f t="shared" si="2"/>
        <v>MEDIO</v>
      </c>
      <c r="L9" s="8" t="str">
        <f t="shared" si="3"/>
        <v>MODERADO</v>
      </c>
      <c r="M9" s="37" t="str">
        <f t="shared" si="4"/>
        <v xml:space="preserve">PROTEGER O MITIGAR EL RIESGO                                                     </v>
      </c>
      <c r="N9" s="33" t="s">
        <v>64</v>
      </c>
      <c r="O9" s="34"/>
    </row>
    <row r="10" spans="1:15" s="6" customFormat="1" ht="53.25" customHeight="1" x14ac:dyDescent="0.2">
      <c r="A10" s="31" t="s">
        <v>36</v>
      </c>
      <c r="B10" s="2">
        <f t="shared" si="5"/>
        <v>7</v>
      </c>
      <c r="C10" s="10" t="s">
        <v>66</v>
      </c>
      <c r="D10" s="4" t="s">
        <v>6</v>
      </c>
      <c r="E10" s="4" t="s">
        <v>6</v>
      </c>
      <c r="F10" s="38"/>
      <c r="G10" s="4">
        <v>1</v>
      </c>
      <c r="H10" s="4">
        <v>20</v>
      </c>
      <c r="I10" s="4">
        <f t="shared" ref="I10" si="6">+G10*H10</f>
        <v>20</v>
      </c>
      <c r="J10" s="5">
        <f t="shared" ref="J10" si="7">(IF(I10=5,8,IF(I10=10,17,IF(I10=15,25,IF(I10=20,33,IF(I10=30,50,IF(I10=40,67,IF(I10=60,100,0))))))))/100</f>
        <v>0.33</v>
      </c>
      <c r="K10" s="8" t="str">
        <f t="shared" ref="K10" si="8">IF( I10=0,"NULO",IF(I10&lt;=10, "BAJO",IF((OR(15=I10,I10=20)), "MEDIO",IF( (OR(30=I10,I10&lt;=60)),"ALTO","INDETERMINADO"))))</f>
        <v>MEDIO</v>
      </c>
      <c r="L10" s="8" t="str">
        <f t="shared" ref="L10" si="9">IF( I10=0,"NULO",IF(I10=5,"ACEPTABLE", IF(I10=10,"TOLERABLE",  IF((OR(15=I10,I10=20)),"MODERADO", IF((OR(30=I10,I10=40)),"IMPORTANTE", IF(I10=60,"INACEPTABLE","INDETERMINADO"))))))</f>
        <v>MODERADO</v>
      </c>
      <c r="M10" s="37" t="str">
        <f t="shared" si="4"/>
        <v xml:space="preserve">PROTEGER O MITIGAR EL RIESGO                                                     </v>
      </c>
      <c r="N10" s="10" t="s">
        <v>72</v>
      </c>
    </row>
    <row r="11" spans="1:15" s="6" customFormat="1" ht="38.25" customHeight="1" x14ac:dyDescent="0.2">
      <c r="A11" s="31" t="s">
        <v>36</v>
      </c>
      <c r="B11" s="2">
        <f t="shared" si="5"/>
        <v>8</v>
      </c>
      <c r="C11" s="10" t="s">
        <v>34</v>
      </c>
      <c r="D11" s="4" t="s">
        <v>6</v>
      </c>
      <c r="E11" s="4" t="s">
        <v>6</v>
      </c>
      <c r="F11" s="38"/>
      <c r="G11" s="4">
        <v>1</v>
      </c>
      <c r="H11" s="4">
        <v>20</v>
      </c>
      <c r="I11" s="4">
        <f t="shared" ref="I11:I12" si="10">+G11*H11</f>
        <v>20</v>
      </c>
      <c r="J11" s="5">
        <f t="shared" ref="J11:J12" si="11">(IF(I11=5,8,IF(I11=10,17,IF(I11=15,25,IF(I11=20,33,IF(I11=30,50,IF(I11=40,67,IF(I11=60,100,0))))))))/100</f>
        <v>0.33</v>
      </c>
      <c r="K11" s="8" t="str">
        <f t="shared" ref="K11:K12" si="12">IF( I11=0,"NULO",IF(I11&lt;=10, "BAJO",IF((OR(15=I11,I11=20)), "MEDIO",IF( (OR(30=I11,I11&lt;=60)),"ALTO","INDETERMINADO"))))</f>
        <v>MEDIO</v>
      </c>
      <c r="L11" s="8" t="str">
        <f t="shared" ref="L11:L12" si="13">IF( I11=0,"NULO",IF(I11=5,"ACEPTABLE", IF(I11=10,"TOLERABLE",  IF((OR(15=I11,I11=20)),"MODERADO", IF((OR(30=I11,I11=40)),"IMPORTANTE", IF(I11=60,"INACEPTABLE","INDETERMINADO"))))))</f>
        <v>MODERADO</v>
      </c>
      <c r="M11" s="37" t="str">
        <f t="shared" si="4"/>
        <v xml:space="preserve">PROTEGER O MITIGAR EL RIESGO                                                     </v>
      </c>
      <c r="N11" s="33" t="s">
        <v>79</v>
      </c>
      <c r="O11" s="34"/>
    </row>
    <row r="12" spans="1:15" s="6" customFormat="1" ht="27.75" customHeight="1" x14ac:dyDescent="0.2">
      <c r="A12" s="31" t="s">
        <v>36</v>
      </c>
      <c r="B12" s="2">
        <f t="shared" si="5"/>
        <v>9</v>
      </c>
      <c r="C12" s="10" t="s">
        <v>35</v>
      </c>
      <c r="D12" s="4" t="s">
        <v>6</v>
      </c>
      <c r="E12" s="4" t="s">
        <v>6</v>
      </c>
      <c r="F12" s="38"/>
      <c r="G12" s="4">
        <v>1</v>
      </c>
      <c r="H12" s="4">
        <v>20</v>
      </c>
      <c r="I12" s="4">
        <f t="shared" si="10"/>
        <v>20</v>
      </c>
      <c r="J12" s="5">
        <f t="shared" si="11"/>
        <v>0.33</v>
      </c>
      <c r="K12" s="8" t="str">
        <f t="shared" si="12"/>
        <v>MEDIO</v>
      </c>
      <c r="L12" s="8" t="str">
        <f t="shared" si="13"/>
        <v>MODERADO</v>
      </c>
      <c r="M12" s="37" t="str">
        <f t="shared" si="4"/>
        <v xml:space="preserve">PROTEGER O MITIGAR EL RIESGO                                                     </v>
      </c>
      <c r="N12" s="9" t="s">
        <v>54</v>
      </c>
    </row>
    <row r="13" spans="1:15" s="6" customFormat="1" ht="24" customHeight="1" x14ac:dyDescent="0.2">
      <c r="A13" s="31" t="s">
        <v>36</v>
      </c>
      <c r="B13" s="2">
        <f t="shared" si="5"/>
        <v>10</v>
      </c>
      <c r="C13" s="10" t="s">
        <v>37</v>
      </c>
      <c r="D13" s="4" t="s">
        <v>6</v>
      </c>
      <c r="E13" s="4" t="s">
        <v>6</v>
      </c>
      <c r="F13" s="38"/>
      <c r="G13" s="4">
        <v>1</v>
      </c>
      <c r="H13" s="4">
        <v>20</v>
      </c>
      <c r="I13" s="4">
        <f t="shared" ref="I13" si="14">+G13*H13</f>
        <v>20</v>
      </c>
      <c r="J13" s="5">
        <f t="shared" ref="J13" si="15">(IF(I13=5,8,IF(I13=10,17,IF(I13=15,25,IF(I13=20,33,IF(I13=30,50,IF(I13=40,67,IF(I13=60,100,0))))))))/100</f>
        <v>0.33</v>
      </c>
      <c r="K13" s="8" t="str">
        <f t="shared" ref="K13" si="16">IF( I13=0,"NULO",IF(I13&lt;=10, "BAJO",IF((OR(15=I13,I13=20)), "MEDIO",IF( (OR(30=I13,I13&lt;=60)),"ALTO","INDETERMINADO"))))</f>
        <v>MEDIO</v>
      </c>
      <c r="L13" s="8" t="str">
        <f t="shared" ref="L13" si="17">IF( I13=0,"NULO",IF(I13=5,"ACEPTABLE", IF(I13=10,"TOLERABLE",  IF((OR(15=I13,I13=20)),"MODERADO", IF((OR(30=I13,I13=40)),"IMPORTANTE", IF(I13=60,"INACEPTABLE","INDETERMINADO"))))))</f>
        <v>MODERADO</v>
      </c>
      <c r="M13" s="37" t="str">
        <f t="shared" si="4"/>
        <v xml:space="preserve">PROTEGER O MITIGAR EL RIESGO                                                     </v>
      </c>
      <c r="N13" s="33" t="s">
        <v>65</v>
      </c>
    </row>
    <row r="14" spans="1:15" s="6" customFormat="1" ht="36.75" customHeight="1" x14ac:dyDescent="0.2">
      <c r="A14" s="31" t="s">
        <v>36</v>
      </c>
      <c r="B14" s="2">
        <f t="shared" si="5"/>
        <v>11</v>
      </c>
      <c r="C14" s="10" t="s">
        <v>40</v>
      </c>
      <c r="D14" s="4" t="s">
        <v>6</v>
      </c>
      <c r="E14" s="4" t="s">
        <v>6</v>
      </c>
      <c r="F14" s="38"/>
      <c r="G14" s="4">
        <v>1</v>
      </c>
      <c r="H14" s="4">
        <v>20</v>
      </c>
      <c r="I14" s="4">
        <f t="shared" ref="I14" si="18">+G14*H14</f>
        <v>20</v>
      </c>
      <c r="J14" s="5">
        <f t="shared" ref="J14" si="19">(IF(I14=5,8,IF(I14=10,17,IF(I14=15,25,IF(I14=20,33,IF(I14=30,50,IF(I14=40,67,IF(I14=60,100,0))))))))/100</f>
        <v>0.33</v>
      </c>
      <c r="K14" s="8" t="str">
        <f t="shared" ref="K14" si="20">IF( I14=0,"NULO",IF(I14&lt;=10, "BAJO",IF((OR(15=I14,I14=20)), "MEDIO",IF( (OR(30=I14,I14&lt;=60)),"ALTO","INDETERMINADO"))))</f>
        <v>MEDIO</v>
      </c>
      <c r="L14" s="8" t="str">
        <f t="shared" ref="L14" si="21">IF( I14=0,"NULO",IF(I14=5,"ACEPTABLE", IF(I14=10,"TOLERABLE",  IF((OR(15=I14,I14=20)),"MODERADO", IF((OR(30=I14,I14=40)),"IMPORTANTE", IF(I14=60,"INACEPTABLE","INDETERMINADO"))))))</f>
        <v>MODERADO</v>
      </c>
      <c r="M14" s="37" t="str">
        <f t="shared" si="4"/>
        <v xml:space="preserve">PROTEGER O MITIGAR EL RIESGO                                                     </v>
      </c>
      <c r="N14" s="33" t="s">
        <v>80</v>
      </c>
    </row>
    <row r="15" spans="1:15" s="6" customFormat="1" ht="36" customHeight="1" x14ac:dyDescent="0.2">
      <c r="A15" s="30" t="s">
        <v>8</v>
      </c>
      <c r="B15" s="2">
        <f t="shared" si="5"/>
        <v>12</v>
      </c>
      <c r="C15" s="10" t="s">
        <v>9</v>
      </c>
      <c r="D15" s="4" t="s">
        <v>6</v>
      </c>
      <c r="E15" s="4"/>
      <c r="F15" s="35"/>
      <c r="G15" s="4">
        <v>1</v>
      </c>
      <c r="H15" s="4">
        <v>20</v>
      </c>
      <c r="I15" s="4">
        <f t="shared" si="0"/>
        <v>20</v>
      </c>
      <c r="J15" s="5">
        <f t="shared" si="1"/>
        <v>0.33</v>
      </c>
      <c r="K15" s="8" t="str">
        <f t="shared" si="2"/>
        <v>MEDIO</v>
      </c>
      <c r="L15" s="8" t="str">
        <f t="shared" si="3"/>
        <v>MODERADO</v>
      </c>
      <c r="M15" s="39" t="str">
        <f t="shared" si="4"/>
        <v xml:space="preserve">PROTEGER O MITIGAR EL RIESGO                                                     </v>
      </c>
      <c r="N15" s="7" t="s">
        <v>55</v>
      </c>
    </row>
    <row r="16" spans="1:15" s="6" customFormat="1" ht="36" customHeight="1" x14ac:dyDescent="0.2">
      <c r="A16" s="30" t="s">
        <v>10</v>
      </c>
      <c r="B16" s="2">
        <f t="shared" si="5"/>
        <v>13</v>
      </c>
      <c r="C16" s="10" t="s">
        <v>67</v>
      </c>
      <c r="D16" s="4" t="s">
        <v>6</v>
      </c>
      <c r="E16" s="4"/>
      <c r="F16" s="4"/>
      <c r="G16" s="4">
        <v>1</v>
      </c>
      <c r="H16" s="4">
        <v>20</v>
      </c>
      <c r="I16" s="4">
        <f t="shared" ref="I16" si="22">+G16*H16</f>
        <v>20</v>
      </c>
      <c r="J16" s="5">
        <f t="shared" ref="J16" si="23">(IF(I16=5,8,IF(I16=10,17,IF(I16=15,25,IF(I16=20,33,IF(I16=30,50,IF(I16=40,67,IF(I16=60,100,0))))))))/100</f>
        <v>0.33</v>
      </c>
      <c r="K16" s="8" t="str">
        <f t="shared" ref="K16" si="24">IF( I16=0,"NULO",IF(I16&lt;=10, "BAJO",IF((OR(15=I16,I16=20)), "MEDIO",IF( (OR(30=I16,I16&lt;=60)),"ALTO","INDETERMINADO"))))</f>
        <v>MEDIO</v>
      </c>
      <c r="L16" s="8" t="str">
        <f t="shared" ref="L16" si="25">IF( I16=0,"NULO",IF(I16=5,"ACEPTABLE", IF(I16=10,"TOLERABLE",  IF((OR(15=I16,I16=20)),"MODERADO", IF((OR(30=I16,I16=40)),"IMPORTANTE", IF(I16=60,"INACEPTABLE","INDETERMINADO"))))))</f>
        <v>MODERADO</v>
      </c>
      <c r="M16" s="39" t="str">
        <f t="shared" si="4"/>
        <v xml:space="preserve">PROTEGER O MITIGAR EL RIESGO                                                     </v>
      </c>
      <c r="N16" s="10" t="s">
        <v>68</v>
      </c>
    </row>
    <row r="17" spans="1:14" s="6" customFormat="1" ht="31.15" customHeight="1" x14ac:dyDescent="0.2">
      <c r="A17" s="30" t="s">
        <v>10</v>
      </c>
      <c r="B17" s="2">
        <f t="shared" si="5"/>
        <v>14</v>
      </c>
      <c r="C17" s="10" t="s">
        <v>32</v>
      </c>
      <c r="D17" s="4"/>
      <c r="E17" s="4"/>
      <c r="F17" s="4" t="s">
        <v>6</v>
      </c>
      <c r="G17" s="4">
        <v>1</v>
      </c>
      <c r="H17" s="4">
        <v>20</v>
      </c>
      <c r="I17" s="4">
        <f t="shared" si="0"/>
        <v>20</v>
      </c>
      <c r="J17" s="5">
        <f t="shared" si="1"/>
        <v>0.33</v>
      </c>
      <c r="K17" s="8" t="str">
        <f t="shared" si="2"/>
        <v>MEDIO</v>
      </c>
      <c r="L17" s="8" t="str">
        <f t="shared" si="3"/>
        <v>MODERADO</v>
      </c>
      <c r="M17" s="39" t="str">
        <f t="shared" si="4"/>
        <v xml:space="preserve">PROTEGER O MITIGAR EL RIESGO                                                     </v>
      </c>
      <c r="N17" s="9" t="s">
        <v>81</v>
      </c>
    </row>
    <row r="18" spans="1:14" s="6" customFormat="1" ht="134.25" customHeight="1" x14ac:dyDescent="0.2">
      <c r="A18" s="32" t="s">
        <v>38</v>
      </c>
      <c r="B18" s="2">
        <f t="shared" si="5"/>
        <v>15</v>
      </c>
      <c r="C18" s="10" t="s">
        <v>56</v>
      </c>
      <c r="D18" s="11" t="s">
        <v>6</v>
      </c>
      <c r="E18" s="11"/>
      <c r="F18" s="11" t="s">
        <v>6</v>
      </c>
      <c r="G18" s="4">
        <v>1</v>
      </c>
      <c r="H18" s="4">
        <v>20</v>
      </c>
      <c r="I18" s="4">
        <f t="shared" ref="I18" si="26">+G18*H18</f>
        <v>20</v>
      </c>
      <c r="J18" s="5">
        <f t="shared" ref="J18" si="27">(IF(I18=5,8,IF(I18=10,17,IF(I18=15,25,IF(I18=20,33,IF(I18=30,50,IF(I18=40,67,IF(I18=60,100,0))))))))/100</f>
        <v>0.33</v>
      </c>
      <c r="K18" s="8" t="str">
        <f t="shared" ref="K18" si="28">IF( I18=0,"NULO",IF(I18&lt;=10, "BAJO",IF((OR(15=I18,I18=20)), "MEDIO",IF( (OR(30=I18,I18&lt;=60)),"ALTO","INDETERMINADO"))))</f>
        <v>MEDIO</v>
      </c>
      <c r="L18" s="8" t="str">
        <f t="shared" ref="L18" si="29">IF( I18=0,"NULO",IF(I18=5,"ACEPTABLE", IF(I18=10,"TOLERABLE",  IF((OR(15=I18,I18=20)),"MODERADO", IF((OR(30=I18,I18=40)),"IMPORTANTE", IF(I18=60,"INACEPTABLE","INDETERMINADO"))))))</f>
        <v>MODERADO</v>
      </c>
      <c r="M18" s="39" t="str">
        <f t="shared" si="4"/>
        <v xml:space="preserve">PROTEGER O MITIGAR EL RIESGO                                                     </v>
      </c>
      <c r="N18" s="7" t="s">
        <v>57</v>
      </c>
    </row>
    <row r="21" spans="1:14" x14ac:dyDescent="0.2">
      <c r="B21" s="40" t="s">
        <v>11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4" ht="15" customHeight="1" x14ac:dyDescent="0.2">
      <c r="B22" s="53" t="s">
        <v>12</v>
      </c>
      <c r="C22" s="12"/>
      <c r="D22" s="1"/>
      <c r="E22" s="1"/>
      <c r="F22" s="1"/>
    </row>
    <row r="23" spans="1:14" ht="15" customHeight="1" x14ac:dyDescent="0.2">
      <c r="B23" s="54"/>
      <c r="C23" s="14" t="s">
        <v>13</v>
      </c>
      <c r="D23" s="14"/>
      <c r="E23" s="14"/>
      <c r="F23" s="14">
        <v>3</v>
      </c>
      <c r="G23" s="15">
        <f>+F23*G26</f>
        <v>15</v>
      </c>
      <c r="H23" s="16">
        <v>0.25</v>
      </c>
      <c r="I23" s="15">
        <f>+F23*I26</f>
        <v>30</v>
      </c>
      <c r="J23" s="16">
        <v>0.5</v>
      </c>
      <c r="K23" s="15">
        <f>+F23*K26</f>
        <v>60</v>
      </c>
      <c r="L23" s="16">
        <v>1</v>
      </c>
    </row>
    <row r="24" spans="1:14" x14ac:dyDescent="0.2">
      <c r="B24" s="54"/>
      <c r="C24" s="14" t="s">
        <v>14</v>
      </c>
      <c r="D24" s="14"/>
      <c r="E24" s="14"/>
      <c r="F24" s="14">
        <v>2</v>
      </c>
      <c r="G24" s="15">
        <f>+F24*G26</f>
        <v>10</v>
      </c>
      <c r="H24" s="16">
        <v>0.17</v>
      </c>
      <c r="I24" s="15">
        <f>+F24*I26</f>
        <v>20</v>
      </c>
      <c r="J24" s="16">
        <v>0.33</v>
      </c>
      <c r="K24" s="15">
        <f>+F24*K26</f>
        <v>40</v>
      </c>
      <c r="L24" s="16">
        <v>0.67</v>
      </c>
    </row>
    <row r="25" spans="1:14" x14ac:dyDescent="0.2">
      <c r="B25" s="54"/>
      <c r="C25" s="14" t="s">
        <v>15</v>
      </c>
      <c r="D25" s="14"/>
      <c r="E25" s="14"/>
      <c r="F25" s="14">
        <v>1</v>
      </c>
      <c r="G25" s="15">
        <f>+F25*G26</f>
        <v>5</v>
      </c>
      <c r="H25" s="16">
        <v>0.08</v>
      </c>
      <c r="I25" s="15">
        <f>+F25*I26</f>
        <v>10</v>
      </c>
      <c r="J25" s="16">
        <v>0.17</v>
      </c>
      <c r="K25" s="15">
        <f>+F25*K26</f>
        <v>20</v>
      </c>
      <c r="L25" s="16">
        <v>0.33</v>
      </c>
    </row>
    <row r="26" spans="1:14" x14ac:dyDescent="0.2">
      <c r="B26" s="54"/>
      <c r="C26" s="51" t="s">
        <v>16</v>
      </c>
      <c r="D26" s="51"/>
      <c r="E26" s="51"/>
      <c r="F26" s="51"/>
      <c r="G26" s="41">
        <v>5</v>
      </c>
      <c r="H26" s="41"/>
      <c r="I26" s="41">
        <v>10</v>
      </c>
      <c r="J26" s="41"/>
      <c r="K26" s="41">
        <v>20</v>
      </c>
      <c r="L26" s="41"/>
    </row>
    <row r="27" spans="1:14" x14ac:dyDescent="0.2">
      <c r="B27" s="55"/>
      <c r="C27" s="51"/>
      <c r="D27" s="51"/>
      <c r="E27" s="51"/>
      <c r="F27" s="51"/>
      <c r="G27" s="41" t="s">
        <v>17</v>
      </c>
      <c r="H27" s="41"/>
      <c r="I27" s="41" t="s">
        <v>18</v>
      </c>
      <c r="J27" s="41"/>
      <c r="K27" s="41" t="s">
        <v>19</v>
      </c>
      <c r="L27" s="41"/>
    </row>
    <row r="28" spans="1:14" x14ac:dyDescent="0.2">
      <c r="B28" s="17"/>
      <c r="C28" s="52"/>
      <c r="D28" s="52"/>
      <c r="E28" s="52"/>
      <c r="F28" s="52"/>
      <c r="G28" s="51" t="s">
        <v>1</v>
      </c>
      <c r="H28" s="51"/>
      <c r="I28" s="51"/>
      <c r="J28" s="51"/>
      <c r="K28" s="51"/>
      <c r="L28" s="51"/>
    </row>
    <row r="32" spans="1:14" ht="42.75" customHeight="1" x14ac:dyDescent="0.2">
      <c r="B32" s="45" t="s">
        <v>20</v>
      </c>
      <c r="C32" s="46"/>
      <c r="D32" s="18"/>
      <c r="E32" s="18"/>
      <c r="F32" s="19" t="s">
        <v>12</v>
      </c>
      <c r="G32" s="19" t="s">
        <v>1</v>
      </c>
      <c r="H32" s="19" t="s">
        <v>2</v>
      </c>
      <c r="I32" s="19" t="s">
        <v>21</v>
      </c>
      <c r="J32" s="19" t="s">
        <v>3</v>
      </c>
      <c r="K32" s="19" t="s">
        <v>4</v>
      </c>
      <c r="L32" s="20" t="s">
        <v>5</v>
      </c>
      <c r="M32" s="20"/>
      <c r="N32" s="21"/>
    </row>
    <row r="33" spans="2:14" x14ac:dyDescent="0.2">
      <c r="B33" s="47"/>
      <c r="C33" s="48"/>
      <c r="D33" s="22"/>
      <c r="E33" s="22"/>
      <c r="F33" s="23">
        <v>1</v>
      </c>
      <c r="G33" s="23">
        <v>5</v>
      </c>
      <c r="H33" s="23">
        <f t="shared" ref="H33:H41" si="30">+F33*G33</f>
        <v>5</v>
      </c>
      <c r="I33" s="24">
        <f>H33/60</f>
        <v>8.3333333333333329E-2</v>
      </c>
      <c r="J33" s="23" t="s">
        <v>17</v>
      </c>
      <c r="K33" s="23" t="s">
        <v>22</v>
      </c>
      <c r="L33" s="25" t="s">
        <v>23</v>
      </c>
      <c r="M33" s="25"/>
      <c r="N33" s="26"/>
    </row>
    <row r="34" spans="2:14" ht="22.5" x14ac:dyDescent="0.2">
      <c r="B34" s="47"/>
      <c r="C34" s="48"/>
      <c r="D34" s="22"/>
      <c r="E34" s="22"/>
      <c r="F34" s="23">
        <v>1</v>
      </c>
      <c r="G34" s="23">
        <v>10</v>
      </c>
      <c r="H34" s="23">
        <f t="shared" si="30"/>
        <v>10</v>
      </c>
      <c r="I34" s="24">
        <f t="shared" ref="I34:I41" si="31">H34/60</f>
        <v>0.16666666666666666</v>
      </c>
      <c r="J34" s="23" t="s">
        <v>17</v>
      </c>
      <c r="K34" s="23" t="s">
        <v>24</v>
      </c>
      <c r="L34" s="25" t="s">
        <v>73</v>
      </c>
      <c r="M34" s="25"/>
      <c r="N34" s="26"/>
    </row>
    <row r="35" spans="2:14" x14ac:dyDescent="0.2">
      <c r="B35" s="47"/>
      <c r="C35" s="48"/>
      <c r="D35" s="22"/>
      <c r="E35" s="22"/>
      <c r="F35" s="23">
        <v>2</v>
      </c>
      <c r="G35" s="23">
        <v>5</v>
      </c>
      <c r="H35" s="23">
        <f t="shared" si="30"/>
        <v>10</v>
      </c>
      <c r="I35" s="24">
        <f t="shared" si="31"/>
        <v>0.16666666666666666</v>
      </c>
      <c r="J35" s="23" t="s">
        <v>17</v>
      </c>
      <c r="K35" s="23" t="s">
        <v>24</v>
      </c>
      <c r="L35" s="25" t="s">
        <v>25</v>
      </c>
      <c r="M35" s="25"/>
      <c r="N35" s="26"/>
    </row>
    <row r="36" spans="2:14" x14ac:dyDescent="0.2">
      <c r="B36" s="47"/>
      <c r="C36" s="48"/>
      <c r="D36" s="22"/>
      <c r="E36" s="22"/>
      <c r="F36" s="23">
        <v>3</v>
      </c>
      <c r="G36" s="23">
        <v>5</v>
      </c>
      <c r="H36" s="23">
        <f t="shared" si="30"/>
        <v>15</v>
      </c>
      <c r="I36" s="24">
        <f t="shared" si="31"/>
        <v>0.25</v>
      </c>
      <c r="J36" s="23" t="s">
        <v>18</v>
      </c>
      <c r="K36" s="23" t="s">
        <v>26</v>
      </c>
      <c r="L36" s="25" t="s">
        <v>25</v>
      </c>
      <c r="M36" s="25"/>
      <c r="N36" s="26"/>
    </row>
    <row r="37" spans="2:14" ht="33.75" x14ac:dyDescent="0.2">
      <c r="B37" s="47"/>
      <c r="C37" s="48"/>
      <c r="D37" s="22"/>
      <c r="E37" s="22"/>
      <c r="F37" s="23">
        <v>2</v>
      </c>
      <c r="G37" s="23">
        <v>10</v>
      </c>
      <c r="H37" s="23">
        <f t="shared" si="30"/>
        <v>20</v>
      </c>
      <c r="I37" s="24">
        <f t="shared" si="31"/>
        <v>0.33333333333333331</v>
      </c>
      <c r="J37" s="23" t="s">
        <v>18</v>
      </c>
      <c r="K37" s="23" t="s">
        <v>26</v>
      </c>
      <c r="L37" s="25" t="s">
        <v>74</v>
      </c>
      <c r="M37" s="25"/>
      <c r="N37" s="26"/>
    </row>
    <row r="38" spans="2:14" ht="22.5" x14ac:dyDescent="0.2">
      <c r="B38" s="47"/>
      <c r="C38" s="48"/>
      <c r="D38" s="22"/>
      <c r="E38" s="22"/>
      <c r="F38" s="23">
        <v>1</v>
      </c>
      <c r="G38" s="23">
        <v>20</v>
      </c>
      <c r="H38" s="23">
        <f t="shared" si="30"/>
        <v>20</v>
      </c>
      <c r="I38" s="24">
        <f t="shared" si="31"/>
        <v>0.33333333333333331</v>
      </c>
      <c r="J38" s="23" t="s">
        <v>18</v>
      </c>
      <c r="K38" s="23" t="s">
        <v>26</v>
      </c>
      <c r="L38" s="25" t="s">
        <v>75</v>
      </c>
      <c r="M38" s="25"/>
      <c r="N38" s="26"/>
    </row>
    <row r="39" spans="2:14" ht="33.75" x14ac:dyDescent="0.2">
      <c r="B39" s="47"/>
      <c r="C39" s="48"/>
      <c r="D39" s="22"/>
      <c r="E39" s="22"/>
      <c r="F39" s="23">
        <v>3</v>
      </c>
      <c r="G39" s="23">
        <v>10</v>
      </c>
      <c r="H39" s="23">
        <f t="shared" si="30"/>
        <v>30</v>
      </c>
      <c r="I39" s="24">
        <f t="shared" si="31"/>
        <v>0.5</v>
      </c>
      <c r="J39" s="23" t="s">
        <v>19</v>
      </c>
      <c r="K39" s="23" t="s">
        <v>27</v>
      </c>
      <c r="L39" s="25" t="s">
        <v>76</v>
      </c>
      <c r="M39" s="25"/>
      <c r="N39" s="26"/>
    </row>
    <row r="40" spans="2:14" ht="78.75" x14ac:dyDescent="0.2">
      <c r="B40" s="47"/>
      <c r="C40" s="48"/>
      <c r="D40" s="22"/>
      <c r="E40" s="22"/>
      <c r="F40" s="23">
        <v>2</v>
      </c>
      <c r="G40" s="23">
        <v>20</v>
      </c>
      <c r="H40" s="23">
        <f t="shared" si="30"/>
        <v>40</v>
      </c>
      <c r="I40" s="24">
        <f t="shared" si="31"/>
        <v>0.66666666666666663</v>
      </c>
      <c r="J40" s="23" t="s">
        <v>19</v>
      </c>
      <c r="K40" s="23" t="s">
        <v>27</v>
      </c>
      <c r="L40" s="25" t="s">
        <v>28</v>
      </c>
      <c r="M40" s="25"/>
      <c r="N40" s="26"/>
    </row>
    <row r="41" spans="2:14" ht="78.75" x14ac:dyDescent="0.2">
      <c r="B41" s="49"/>
      <c r="C41" s="50"/>
      <c r="D41" s="27"/>
      <c r="E41" s="27"/>
      <c r="F41" s="23">
        <v>3</v>
      </c>
      <c r="G41" s="23">
        <v>20</v>
      </c>
      <c r="H41" s="23">
        <f t="shared" si="30"/>
        <v>60</v>
      </c>
      <c r="I41" s="24">
        <f t="shared" si="31"/>
        <v>1</v>
      </c>
      <c r="J41" s="23" t="s">
        <v>19</v>
      </c>
      <c r="K41" s="23" t="s">
        <v>29</v>
      </c>
      <c r="L41" s="25" t="s">
        <v>30</v>
      </c>
      <c r="M41" s="25"/>
      <c r="N41" s="26"/>
    </row>
  </sheetData>
  <mergeCells count="17">
    <mergeCell ref="B32:C41"/>
    <mergeCell ref="C26:F27"/>
    <mergeCell ref="G26:H26"/>
    <mergeCell ref="I26:J26"/>
    <mergeCell ref="C28:F28"/>
    <mergeCell ref="G28:L28"/>
    <mergeCell ref="G27:H27"/>
    <mergeCell ref="I27:J27"/>
    <mergeCell ref="K27:L27"/>
    <mergeCell ref="B22:B27"/>
    <mergeCell ref="B21:L21"/>
    <mergeCell ref="K26:L26"/>
    <mergeCell ref="A1:N1"/>
    <mergeCell ref="A2:A3"/>
    <mergeCell ref="B2:C2"/>
    <mergeCell ref="D2:F2"/>
    <mergeCell ref="G2:N2"/>
  </mergeCells>
  <dataValidations count="1">
    <dataValidation type="list" allowBlank="1" showInputMessage="1" showErrorMessage="1" sqref="IZ15:JA16 WVL15:WVM16 WLP15:WLQ16 WBT15:WBU16 VRX15:VRY16 VIB15:VIC16 UYF15:UYG16 UOJ15:UOK16 UEN15:UEO16 TUR15:TUS16 TKV15:TKW16 TAZ15:TBA16 SRD15:SRE16 SHH15:SHI16 RXL15:RXM16 RNP15:RNQ16 RDT15:RDU16 QTX15:QTY16 QKB15:QKC16 QAF15:QAG16 PQJ15:PQK16 PGN15:PGO16 OWR15:OWS16 OMV15:OMW16 OCZ15:ODA16 NTD15:NTE16 NJH15:NJI16 MZL15:MZM16 MPP15:MPQ16 MFT15:MFU16 LVX15:LVY16 LMB15:LMC16 LCF15:LCG16 KSJ15:KSK16 KIN15:KIO16 JYR15:JYS16 JOV15:JOW16 JEZ15:JFA16 IVD15:IVE16 ILH15:ILI16 IBL15:IBM16 HRP15:HRQ16 HHT15:HHU16 GXX15:GXY16 GOB15:GOC16 GEF15:GEG16 FUJ15:FUK16 FKN15:FKO16 FAR15:FAS16 EQV15:EQW16 EGZ15:EHA16 DXD15:DXE16 DNH15:DNI16 DDL15:DDM16 CTP15:CTQ16 CJT15:CJU16 BZX15:BZY16 BQB15:BQC16 BGF15:BGG16 AWJ15:AWK16 AMN15:AMO16 ACR15:ACS16 SV15:SW16 G4:H18" xr:uid="{00000000-0002-0000-0000-000000000000}">
      <formula1>#REF!</formula1>
    </dataValidation>
  </dataValidations>
  <pageMargins left="0.43307086614173229" right="0.23622047244094491" top="0.55118110236220474" bottom="0.55118110236220474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AFD08684D01B4F98E44266EF3B470B" ma:contentTypeVersion="8" ma:contentTypeDescription="Crear nuevo documento." ma:contentTypeScope="" ma:versionID="abdcffb37f661936af881e8a7cd19131">
  <xsd:schema xmlns:xsd="http://www.w3.org/2001/XMLSchema" xmlns:xs="http://www.w3.org/2001/XMLSchema" xmlns:p="http://schemas.microsoft.com/office/2006/metadata/properties" xmlns:ns3="f0a80998-1bc7-4a86-b896-3a978ff01f50" targetNamespace="http://schemas.microsoft.com/office/2006/metadata/properties" ma:root="true" ma:fieldsID="085168bf5cb94c8653dab9f46ed8998e" ns3:_="">
    <xsd:import namespace="f0a80998-1bc7-4a86-b896-3a978ff01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80998-1bc7-4a86-b896-3a978ff01f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5E4B1-7520-4205-800F-A0DF7CF4A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CBE20-28B0-4E8A-914F-83F0FB2C5C21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0a80998-1bc7-4a86-b896-3a978ff01f5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1E9083-36B5-4040-865C-B09682732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80998-1bc7-4a86-b896-3a978ff01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Riesgos </vt:lpstr>
      <vt:lpstr>'Matriz de Riesgos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Victor.Restrepo</dc:creator>
  <cp:lastModifiedBy>Luisa Zapa Florez</cp:lastModifiedBy>
  <cp:lastPrinted>2019-03-28T21:25:11Z</cp:lastPrinted>
  <dcterms:created xsi:type="dcterms:W3CDTF">2018-02-27T21:49:05Z</dcterms:created>
  <dcterms:modified xsi:type="dcterms:W3CDTF">2023-08-31T21:18:02Z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0x01010084AFD08684D01B4F98E44266EF3B470B</vt:lpwstr>
  </property>
</Properties>
</file>