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29"/>
  <workbookPr codeName="ThisWorkbook"/>
  <mc:AlternateContent xmlns:mc="http://schemas.openxmlformats.org/markup-compatibility/2006">
    <mc:Choice Requires="x15">
      <x15ac:absPath xmlns:x15ac="http://schemas.microsoft.com/office/spreadsheetml/2010/11/ac" url="C:\Users\Usuario\Downloads\drive-download-20220317T210819Z-001\Informes_Seguimiento_PFC\"/>
    </mc:Choice>
  </mc:AlternateContent>
  <xr:revisionPtr revIDLastSave="0" documentId="11_AF754A1A158994765193A5CDBA332564AA959C74" xr6:coauthVersionLast="47" xr6:coauthVersionMax="47" xr10:uidLastSave="{00000000-0000-0000-0000-000000000000}"/>
  <bookViews>
    <workbookView xWindow="0" yWindow="0" windowWidth="20460" windowHeight="7620" tabRatio="836" xr2:uid="{00000000-000D-0000-FFFF-FFFF00000000}"/>
  </bookViews>
  <sheets>
    <sheet name="Guía_Seguimiento_Proyectos_PFC" sheetId="4" r:id="rId1"/>
    <sheet name="Seguimiento_PFC_2019" sheetId="1" r:id="rId2"/>
    <sheet name="Seguimiento_PFC_2020" sheetId="5" r:id="rId3"/>
    <sheet name="Seguimiento_PFC_2021" sheetId="2" r:id="rId4"/>
    <sheet name="Saldo_Cuenta_Bancaria_PFC"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9" i="5" l="1"/>
  <c r="L9" i="5"/>
  <c r="K9" i="5"/>
  <c r="M17" i="5" l="1"/>
  <c r="L17" i="5"/>
  <c r="K17" i="5"/>
  <c r="K16" i="2"/>
  <c r="K13" i="2"/>
  <c r="K17" i="2" l="1"/>
  <c r="K11" i="2" l="1"/>
  <c r="K12" i="2"/>
  <c r="L20" i="5" l="1"/>
  <c r="M20" i="5"/>
  <c r="M13" i="1" l="1"/>
  <c r="L13" i="1"/>
  <c r="K13" i="1"/>
  <c r="M10" i="5"/>
  <c r="L10" i="5"/>
  <c r="K10" i="5"/>
  <c r="K10" i="2" l="1"/>
  <c r="K9" i="2"/>
  <c r="M18" i="5" l="1"/>
  <c r="L18" i="5"/>
</calcChain>
</file>

<file path=xl/sharedStrings.xml><?xml version="1.0" encoding="utf-8"?>
<sst xmlns="http://schemas.openxmlformats.org/spreadsheetml/2006/main" count="269" uniqueCount="185">
  <si>
    <t>Guía para el diligenciamiento pestaña "Seguimiento PFC 2019, 2020 y 2021"</t>
  </si>
  <si>
    <t>No</t>
  </si>
  <si>
    <t>NOMBRE DEL CAMPO</t>
  </si>
  <si>
    <t>DESCRIPCIÓN DE LO QUE SE REQUIERE PARA DILIGENCIAR</t>
  </si>
  <si>
    <t>Código SNIES</t>
  </si>
  <si>
    <r>
      <rPr>
        <sz val="10"/>
        <color rgb="FFFF0000"/>
        <rFont val="Segoe UI"/>
        <family val="2"/>
      </rPr>
      <t>Número de identificación</t>
    </r>
    <r>
      <rPr>
        <sz val="10"/>
        <color theme="1"/>
        <rFont val="Segoe UI"/>
        <family val="2"/>
      </rPr>
      <t xml:space="preserve"> de la IES en el Sistema Nacional de Información de la Educación Superior </t>
    </r>
    <r>
      <rPr>
        <sz val="10"/>
        <color rgb="FFFF0000"/>
        <rFont val="Segoe UI"/>
        <family val="2"/>
      </rPr>
      <t>(SNIES)</t>
    </r>
    <r>
      <rPr>
        <sz val="10"/>
        <color theme="1"/>
        <rFont val="Segoe UI"/>
        <family val="2"/>
      </rPr>
      <t>.</t>
    </r>
  </si>
  <si>
    <t>Nombre IES</t>
  </si>
  <si>
    <r>
      <rPr>
        <sz val="10"/>
        <color rgb="FFFF0000"/>
        <rFont val="Segoe UI"/>
        <family val="2"/>
      </rPr>
      <t>Nombre</t>
    </r>
    <r>
      <rPr>
        <sz val="10"/>
        <color theme="1"/>
        <rFont val="Segoe UI"/>
        <family val="2"/>
      </rPr>
      <t xml:space="preserve"> de la IES en el Sistema Nacional de Información de la Educación Superior (SNIES).</t>
    </r>
  </si>
  <si>
    <t>Número del Proyecto</t>
  </si>
  <si>
    <r>
      <t xml:space="preserve">Consecutivo con el cual se identificará el proyecto en el PFC.
</t>
    </r>
    <r>
      <rPr>
        <u/>
        <sz val="10"/>
        <color rgb="FFFF0000"/>
        <rFont val="Segoe UI"/>
        <family val="2"/>
      </rPr>
      <t>** Nota:</t>
    </r>
    <r>
      <rPr>
        <sz val="10"/>
        <color theme="1"/>
        <rFont val="Segoe UI"/>
        <family val="2"/>
      </rPr>
      <t xml:space="preserve">  El formato debe ser diligenciado a nivel de proyecto, es decir, cada fila corresponderá a un proyecto únicamente.</t>
    </r>
  </si>
  <si>
    <t>Línea de Inversión</t>
  </si>
  <si>
    <r>
      <t xml:space="preserve">Diligenciar la </t>
    </r>
    <r>
      <rPr>
        <u/>
        <sz val="10"/>
        <color rgb="FFFF0000"/>
        <rFont val="Segoe UI"/>
        <family val="2"/>
      </rPr>
      <t>línea de inversión</t>
    </r>
    <r>
      <rPr>
        <sz val="10"/>
        <color theme="1"/>
        <rFont val="Segoe UI"/>
        <family val="2"/>
      </rPr>
      <t xml:space="preserve">, para el proyecto de inversión, conforme a las </t>
    </r>
    <r>
      <rPr>
        <u/>
        <sz val="10"/>
        <color rgb="FFFF0000"/>
        <rFont val="Segoe UI"/>
        <family val="2"/>
      </rPr>
      <t>líneas de sugeridas y seleccionadas</t>
    </r>
    <r>
      <rPr>
        <sz val="10"/>
        <color theme="1"/>
        <rFont val="Segoe UI"/>
        <family val="2"/>
      </rPr>
      <t xml:space="preserve"> en el PFC de cada vigencia las cuales fueron: </t>
    </r>
    <r>
      <rPr>
        <sz val="10"/>
        <color rgb="FFFF0000"/>
        <rFont val="Segoe UI"/>
        <family val="2"/>
      </rPr>
      <t>(1)</t>
    </r>
    <r>
      <rPr>
        <sz val="10"/>
        <rFont val="Segoe UI"/>
        <family val="2"/>
      </rPr>
      <t xml:space="preserve"> Bienestar en la educación superior y permanencia estudiantil, </t>
    </r>
    <r>
      <rPr>
        <sz val="10"/>
        <color rgb="FFFF0000"/>
        <rFont val="Segoe UI"/>
        <family val="2"/>
      </rPr>
      <t>(2)</t>
    </r>
    <r>
      <rPr>
        <sz val="10"/>
        <rFont val="Segoe UI"/>
        <family val="2"/>
      </rPr>
      <t xml:space="preserve"> Formación para la investigación e investigación formativa, </t>
    </r>
    <r>
      <rPr>
        <sz val="10"/>
        <color rgb="FFFF0000"/>
        <rFont val="Segoe UI"/>
        <family val="2"/>
      </rPr>
      <t>(3)</t>
    </r>
    <r>
      <rPr>
        <sz val="10"/>
        <rFont val="Segoe UI"/>
        <family val="2"/>
      </rPr>
      <t xml:space="preserve"> Formación docente disciplinar y en educación, pedagógica y didáctica, </t>
    </r>
    <r>
      <rPr>
        <sz val="10"/>
        <color rgb="FFFF0000"/>
        <rFont val="Segoe UI"/>
        <family val="2"/>
      </rPr>
      <t>(4)</t>
    </r>
    <r>
      <rPr>
        <sz val="10"/>
        <rFont val="Segoe UI"/>
        <family val="2"/>
      </rPr>
      <t xml:space="preserve"> Fortalecimiento de regionalización y fomento de la educación superior rural, </t>
    </r>
    <r>
      <rPr>
        <sz val="10"/>
        <color rgb="FFFF0000"/>
        <rFont val="Segoe UI"/>
        <family val="2"/>
      </rPr>
      <t>(5)</t>
    </r>
    <r>
      <rPr>
        <sz val="10"/>
        <rFont val="Segoe UI"/>
        <family val="2"/>
      </rPr>
      <t xml:space="preserve"> Dotación, infraestructura tecnológica y adecuación de infraestructura, </t>
    </r>
    <r>
      <rPr>
        <sz val="10"/>
        <color rgb="FFFF0000"/>
        <rFont val="Segoe UI"/>
        <family val="2"/>
      </rPr>
      <t>(6)</t>
    </r>
    <r>
      <rPr>
        <sz val="10"/>
        <rFont val="Segoe UI"/>
        <family val="2"/>
      </rPr>
      <t xml:space="preserve"> Diseño o adecuación de nueva oferta académica y</t>
    </r>
    <r>
      <rPr>
        <sz val="10"/>
        <color rgb="FFFF0000"/>
        <rFont val="Segoe UI"/>
        <family val="2"/>
      </rPr>
      <t xml:space="preserve"> (7)</t>
    </r>
    <r>
      <rPr>
        <sz val="10"/>
        <rFont val="Segoe UI"/>
        <family val="2"/>
      </rPr>
      <t xml:space="preserve"> Nombre de la línea de inversión, diferente a las anteriores, y propuesta por la IES.</t>
    </r>
  </si>
  <si>
    <t>Nombre del Proyecto de Inversión</t>
  </si>
  <si>
    <r>
      <t>Realizar una</t>
    </r>
    <r>
      <rPr>
        <sz val="10"/>
        <color rgb="FFFF0000"/>
        <rFont val="Segoe UI"/>
        <family val="2"/>
      </rPr>
      <t xml:space="preserve"> breve</t>
    </r>
    <r>
      <rPr>
        <sz val="10"/>
        <color theme="1"/>
        <rFont val="Segoe UI"/>
        <family val="2"/>
      </rPr>
      <t xml:space="preserve"> descripción del </t>
    </r>
    <r>
      <rPr>
        <sz val="10"/>
        <color rgb="FFFF0000"/>
        <rFont val="Segoe UI"/>
        <family val="2"/>
      </rPr>
      <t>nombre del proyecto</t>
    </r>
    <r>
      <rPr>
        <sz val="10"/>
        <color theme="1"/>
        <rFont val="Segoe UI"/>
        <family val="2"/>
      </rPr>
      <t xml:space="preserve"> de inversión en ejecución.</t>
    </r>
  </si>
  <si>
    <t>Resultado Esperado del Proyecto 
(Según PFC aprobado)</t>
  </si>
  <si>
    <r>
      <t>Realizar una descripción general de los productos</t>
    </r>
    <r>
      <rPr>
        <sz val="10"/>
        <color rgb="FFFF0000"/>
        <rFont val="Segoe UI"/>
        <family val="2"/>
      </rPr>
      <t xml:space="preserve"> esperados</t>
    </r>
    <r>
      <rPr>
        <sz val="10"/>
        <color theme="1"/>
        <rFont val="Segoe UI"/>
        <family val="2"/>
      </rPr>
      <t xml:space="preserve"> del proyecto de inversión y de los</t>
    </r>
    <r>
      <rPr>
        <sz val="10"/>
        <color rgb="FFFF0000"/>
        <rFont val="Segoe UI"/>
        <family val="2"/>
      </rPr>
      <t xml:space="preserve"> resultados</t>
    </r>
    <r>
      <rPr>
        <sz val="10"/>
        <color theme="1"/>
        <rFont val="Segoe UI"/>
        <family val="2"/>
      </rPr>
      <t xml:space="preserve"> que tendrá frente al </t>
    </r>
    <r>
      <rPr>
        <sz val="10"/>
        <color rgb="FFFF0000"/>
        <rFont val="Segoe UI"/>
        <family val="2"/>
      </rPr>
      <t>mejoramiento de la calidad</t>
    </r>
    <r>
      <rPr>
        <sz val="10"/>
        <color theme="1"/>
        <rFont val="Segoe UI"/>
        <family val="2"/>
      </rPr>
      <t>.</t>
    </r>
  </si>
  <si>
    <t>Modificación Resultado Esperado 
(Si aplica)</t>
  </si>
  <si>
    <r>
      <rPr>
        <sz val="10"/>
        <color rgb="FFFF0000"/>
        <rFont val="Segoe UI"/>
        <family val="2"/>
      </rPr>
      <t>En caso de que aplique</t>
    </r>
    <r>
      <rPr>
        <sz val="10"/>
        <color theme="1"/>
        <rFont val="Segoe UI"/>
        <family val="2"/>
      </rPr>
      <t xml:space="preserve">, la IES hará una </t>
    </r>
    <r>
      <rPr>
        <sz val="10"/>
        <color rgb="FFFF0000"/>
        <rFont val="Segoe UI"/>
        <family val="2"/>
      </rPr>
      <t>breve</t>
    </r>
    <r>
      <rPr>
        <sz val="10"/>
        <color theme="1"/>
        <rFont val="Segoe UI"/>
        <family val="2"/>
      </rPr>
      <t xml:space="preserve"> descripción de las </t>
    </r>
    <r>
      <rPr>
        <sz val="10"/>
        <color rgb="FFFF0000"/>
        <rFont val="Segoe UI"/>
        <family val="2"/>
      </rPr>
      <t xml:space="preserve">modificaciones </t>
    </r>
    <r>
      <rPr>
        <sz val="10"/>
        <color theme="1"/>
        <rFont val="Segoe UI"/>
        <family val="2"/>
      </rPr>
      <t xml:space="preserve">que haya tenido los </t>
    </r>
    <r>
      <rPr>
        <sz val="10"/>
        <color rgb="FFFF0000"/>
        <rFont val="Segoe UI"/>
        <family val="2"/>
      </rPr>
      <t>resultados esperados</t>
    </r>
    <r>
      <rPr>
        <sz val="10"/>
        <color theme="1"/>
        <rFont val="Segoe UI"/>
        <family val="2"/>
      </rPr>
      <t xml:space="preserve"> del proyecto de inversión.</t>
    </r>
  </si>
  <si>
    <t>Valor TOTAL PROYECTO 
(Según PFC aprobado)</t>
  </si>
  <si>
    <r>
      <t xml:space="preserve">Ingresar el valor (expresado en pesos) que corresponde al total de recursos que se asignaron por concepto de </t>
    </r>
    <r>
      <rPr>
        <sz val="10"/>
        <color rgb="FFFF0000"/>
        <rFont val="Segoe UI"/>
        <family val="2"/>
      </rPr>
      <t>todas las fuentes, incluida PFC</t>
    </r>
    <r>
      <rPr>
        <sz val="10"/>
        <color theme="1"/>
        <rFont val="Segoe UI"/>
        <family val="2"/>
      </rPr>
      <t xml:space="preserve">. La IES relacionará, </t>
    </r>
    <r>
      <rPr>
        <sz val="10"/>
        <color rgb="FFFF0000"/>
        <rFont val="Segoe UI"/>
        <family val="2"/>
      </rPr>
      <t>en cada proyecto de inversión</t>
    </r>
    <r>
      <rPr>
        <sz val="10"/>
        <color theme="1"/>
        <rFont val="Segoe UI"/>
        <family val="2"/>
      </rPr>
      <t>, el valor total que se aprobó para el proyecto.</t>
    </r>
  </si>
  <si>
    <t>Modificación Valor Total del Proyecto 
(Si aplica)</t>
  </si>
  <si>
    <r>
      <rPr>
        <sz val="10"/>
        <color rgb="FFFF0000"/>
        <rFont val="Segoe UI"/>
        <family val="2"/>
      </rPr>
      <t>En caso de que aplique</t>
    </r>
    <r>
      <rPr>
        <sz val="10"/>
        <color theme="1"/>
        <rFont val="Segoe UI"/>
        <family val="2"/>
      </rPr>
      <t xml:space="preserve">, la IES ingresará el valor (expresado en pesos) que corresponde al </t>
    </r>
    <r>
      <rPr>
        <sz val="10"/>
        <color rgb="FFFF0000"/>
        <rFont val="Segoe UI"/>
        <family val="2"/>
      </rPr>
      <t xml:space="preserve">nuevo total de recursos </t>
    </r>
    <r>
      <rPr>
        <sz val="10"/>
        <color theme="1"/>
        <rFont val="Segoe UI"/>
        <family val="2"/>
      </rPr>
      <t>que se asignaron por concepto de todas las fuentes, incluida PFC.</t>
    </r>
  </si>
  <si>
    <t>Fecha de Finalización del Proyecto 
(Según PFC aprobado)</t>
  </si>
  <si>
    <r>
      <t xml:space="preserve">Es la fecha en la que quedo estipulada </t>
    </r>
    <r>
      <rPr>
        <u/>
        <sz val="10"/>
        <color rgb="FFFF0000"/>
        <rFont val="Segoe UI"/>
        <family val="2"/>
      </rPr>
      <t>finaliza</t>
    </r>
    <r>
      <rPr>
        <sz val="10"/>
        <color theme="1"/>
        <rFont val="Segoe UI"/>
        <family val="2"/>
      </rPr>
      <t xml:space="preserve"> el proyecto de inversión. El formato de la fecha a diligenciar es: </t>
    </r>
    <r>
      <rPr>
        <sz val="10"/>
        <color rgb="FFFF0000"/>
        <rFont val="Segoe UI"/>
        <family val="2"/>
      </rPr>
      <t>DIA/MES/AÑO</t>
    </r>
    <r>
      <rPr>
        <sz val="10"/>
        <color theme="1"/>
        <rFont val="Segoe UI"/>
        <family val="2"/>
      </rPr>
      <t>.</t>
    </r>
  </si>
  <si>
    <t>Modificación Fecha de Finalización del Proyecto
(Si aplica)</t>
  </si>
  <si>
    <r>
      <rPr>
        <sz val="10"/>
        <color rgb="FFFF0000"/>
        <rFont val="Segoe UI"/>
        <family val="2"/>
      </rPr>
      <t>En caso de que aplique</t>
    </r>
    <r>
      <rPr>
        <sz val="10"/>
        <color theme="1"/>
        <rFont val="Segoe UI"/>
        <family val="2"/>
      </rPr>
      <t xml:space="preserve">, la IES ingresará la </t>
    </r>
    <r>
      <rPr>
        <sz val="10"/>
        <color rgb="FFFF0000"/>
        <rFont val="Segoe UI"/>
        <family val="2"/>
      </rPr>
      <t>nueva fecha</t>
    </r>
    <r>
      <rPr>
        <sz val="10"/>
        <color theme="1"/>
        <rFont val="Segoe UI"/>
        <family val="2"/>
      </rPr>
      <t xml:space="preserve"> en la que terminará el proyecto de inversión. El formato de la fecha a diligenciar es: </t>
    </r>
    <r>
      <rPr>
        <sz val="10"/>
        <color rgb="FFFF0000"/>
        <rFont val="Segoe UI"/>
        <family val="2"/>
      </rPr>
      <t>DIA/MES/AÑO.</t>
    </r>
  </si>
  <si>
    <t>Porcentaje de Resultado Alcanzado a 
30 de Junio de 2021</t>
  </si>
  <si>
    <r>
      <t xml:space="preserve">Este campo se deberá diligenciar </t>
    </r>
    <r>
      <rPr>
        <sz val="10"/>
        <color rgb="FFFF0000"/>
        <rFont val="Segoe UI"/>
        <family val="2"/>
      </rPr>
      <t xml:space="preserve">únicamente en porcentaje </t>
    </r>
    <r>
      <rPr>
        <sz val="10"/>
        <color theme="1"/>
        <rFont val="Segoe UI"/>
        <family val="2"/>
      </rPr>
      <t xml:space="preserve">(%) indicando el </t>
    </r>
    <r>
      <rPr>
        <sz val="10"/>
        <color rgb="FFFF0000"/>
        <rFont val="Segoe UI"/>
        <family val="2"/>
      </rPr>
      <t>avance general</t>
    </r>
    <r>
      <rPr>
        <sz val="10"/>
        <color theme="1"/>
        <rFont val="Segoe UI"/>
        <family val="2"/>
      </rPr>
      <t xml:space="preserve"> del proyecto a </t>
    </r>
    <r>
      <rPr>
        <b/>
        <sz val="10"/>
        <color theme="1"/>
        <rFont val="Segoe UI"/>
        <family val="2"/>
      </rPr>
      <t>30 de junio de 2021</t>
    </r>
    <r>
      <rPr>
        <sz val="10"/>
        <color theme="1"/>
        <rFont val="Segoe UI"/>
        <family val="2"/>
      </rPr>
      <t xml:space="preserve">, de acuerdo con los </t>
    </r>
    <r>
      <rPr>
        <sz val="10"/>
        <color rgb="FFFF0000"/>
        <rFont val="Segoe UI"/>
        <family val="2"/>
      </rPr>
      <t>resultados esperados al finalizar</t>
    </r>
    <r>
      <rPr>
        <sz val="10"/>
        <color theme="1"/>
        <rFont val="Segoe UI"/>
        <family val="2"/>
      </rPr>
      <t xml:space="preserve"> el proyecto de inversión.</t>
    </r>
  </si>
  <si>
    <t>Porcentaje de Resultado Alcanzado a 
30 de Septiembre de 2021</t>
  </si>
  <si>
    <r>
      <t xml:space="preserve">Este campo se deberá diligenciar </t>
    </r>
    <r>
      <rPr>
        <sz val="10"/>
        <color rgb="FFFF0000"/>
        <rFont val="Segoe UI"/>
        <family val="2"/>
      </rPr>
      <t xml:space="preserve">únicamente en porcentaje </t>
    </r>
    <r>
      <rPr>
        <sz val="10"/>
        <color theme="1"/>
        <rFont val="Segoe UI"/>
        <family val="2"/>
      </rPr>
      <t xml:space="preserve">(%) indicando el </t>
    </r>
    <r>
      <rPr>
        <sz val="10"/>
        <color rgb="FFFF0000"/>
        <rFont val="Segoe UI"/>
        <family val="2"/>
      </rPr>
      <t>avance general</t>
    </r>
    <r>
      <rPr>
        <sz val="10"/>
        <color theme="1"/>
        <rFont val="Segoe UI"/>
        <family val="2"/>
      </rPr>
      <t xml:space="preserve"> del proyecto a </t>
    </r>
    <r>
      <rPr>
        <b/>
        <sz val="10"/>
        <color theme="1"/>
        <rFont val="Segoe UI"/>
        <family val="2"/>
      </rPr>
      <t>30 de septiembre de 2021</t>
    </r>
    <r>
      <rPr>
        <sz val="10"/>
        <color theme="1"/>
        <rFont val="Segoe UI"/>
        <family val="2"/>
      </rPr>
      <t xml:space="preserve">, de acuerdo con los </t>
    </r>
    <r>
      <rPr>
        <sz val="10"/>
        <color rgb="FFFF0000"/>
        <rFont val="Segoe UI"/>
        <family val="2"/>
      </rPr>
      <t>resultados esperados al finalizar</t>
    </r>
    <r>
      <rPr>
        <sz val="10"/>
        <color theme="1"/>
        <rFont val="Segoe UI"/>
        <family val="2"/>
      </rPr>
      <t xml:space="preserve"> el proyecto de inversión. </t>
    </r>
  </si>
  <si>
    <t>Porcentaje de Resultado Alcanzado a 
31 de diciembre de 2021</t>
  </si>
  <si>
    <r>
      <t xml:space="preserve">Este campo se deberá diligenciar </t>
    </r>
    <r>
      <rPr>
        <sz val="10"/>
        <color rgb="FFFF0000"/>
        <rFont val="Segoe UI"/>
        <family val="2"/>
      </rPr>
      <t xml:space="preserve">únicamente en porcentaje </t>
    </r>
    <r>
      <rPr>
        <sz val="10"/>
        <color theme="1"/>
        <rFont val="Segoe UI"/>
        <family val="2"/>
      </rPr>
      <t xml:space="preserve">(%) indicando el </t>
    </r>
    <r>
      <rPr>
        <sz val="10"/>
        <color rgb="FFFF0000"/>
        <rFont val="Segoe UI"/>
        <family val="2"/>
      </rPr>
      <t>avance general</t>
    </r>
    <r>
      <rPr>
        <sz val="10"/>
        <color theme="1"/>
        <rFont val="Segoe UI"/>
        <family val="2"/>
      </rPr>
      <t xml:space="preserve"> del proyecto a </t>
    </r>
    <r>
      <rPr>
        <b/>
        <sz val="10"/>
        <color theme="1"/>
        <rFont val="Segoe UI"/>
        <family val="2"/>
      </rPr>
      <t>31 de diciembre de 2021</t>
    </r>
    <r>
      <rPr>
        <sz val="10"/>
        <color theme="1"/>
        <rFont val="Segoe UI"/>
        <family val="2"/>
      </rPr>
      <t xml:space="preserve">, de acuerdo con los </t>
    </r>
    <r>
      <rPr>
        <sz val="10"/>
        <color rgb="FFFF0000"/>
        <rFont val="Segoe UI"/>
        <family val="2"/>
      </rPr>
      <t>resultados esperados al finalizar</t>
    </r>
    <r>
      <rPr>
        <sz val="10"/>
        <color theme="1"/>
        <rFont val="Segoe UI"/>
        <family val="2"/>
      </rPr>
      <t xml:space="preserve"> el proyecto de inversión.</t>
    </r>
  </si>
  <si>
    <r>
      <t xml:space="preserve">RECURSOS PFC Comprometidos
</t>
    </r>
    <r>
      <rPr>
        <b/>
        <sz val="10"/>
        <color rgb="FFC00000"/>
        <rFont val="Segoe UI"/>
        <family val="2"/>
      </rPr>
      <t>acumulado a 30 de septiembre de 2021</t>
    </r>
  </si>
  <si>
    <r>
      <t xml:space="preserve">Ingresar el valor (expresado en pesos) que corresponde a los </t>
    </r>
    <r>
      <rPr>
        <sz val="10"/>
        <color rgb="FFFF0000"/>
        <rFont val="Segoe UI"/>
        <family val="2"/>
      </rPr>
      <t xml:space="preserve">recursos comprometidos </t>
    </r>
    <r>
      <rPr>
        <b/>
        <sz val="10"/>
        <rFont val="Segoe UI"/>
        <family val="2"/>
      </rPr>
      <t>acumulado a 30 de septiembre de 2021</t>
    </r>
    <r>
      <rPr>
        <sz val="10"/>
        <color rgb="FFFF0000"/>
        <rFont val="Segoe UI"/>
        <family val="2"/>
      </rPr>
      <t xml:space="preserve"> </t>
    </r>
    <r>
      <rPr>
        <sz val="10"/>
        <color theme="1"/>
        <rFont val="Segoe UI"/>
        <family val="2"/>
      </rPr>
      <t xml:space="preserve">por concepto o fuente </t>
    </r>
    <r>
      <rPr>
        <b/>
        <sz val="10"/>
        <color theme="1"/>
        <rFont val="Segoe UI"/>
        <family val="2"/>
      </rPr>
      <t>PFC</t>
    </r>
    <r>
      <rPr>
        <sz val="10"/>
        <color theme="1"/>
        <rFont val="Segoe UI"/>
        <family val="2"/>
      </rPr>
      <t xml:space="preserve">. La IES relacionará, </t>
    </r>
    <r>
      <rPr>
        <sz val="10"/>
        <color rgb="FFFF0000"/>
        <rFont val="Segoe UI"/>
        <family val="2"/>
      </rPr>
      <t>en cada proyecto de inversión</t>
    </r>
    <r>
      <rPr>
        <sz val="10"/>
        <color theme="1"/>
        <rFont val="Segoe UI"/>
        <family val="2"/>
      </rPr>
      <t>, el valor de los recursos comprometidos del valor total que se asigno para esta fuente de financiación.</t>
    </r>
  </si>
  <si>
    <r>
      <t xml:space="preserve">RECURSOS PFC Ejecutados
</t>
    </r>
    <r>
      <rPr>
        <b/>
        <sz val="10"/>
        <color rgb="FFC00000"/>
        <rFont val="Segoe UI"/>
        <family val="2"/>
      </rPr>
      <t>acumulado a 30 de septiembre de 2021</t>
    </r>
  </si>
  <si>
    <r>
      <t xml:space="preserve">Ingresar el valor (expresado en pesos) que corresponde a los </t>
    </r>
    <r>
      <rPr>
        <sz val="10"/>
        <color rgb="FFFF0000"/>
        <rFont val="Segoe UI"/>
        <family val="2"/>
      </rPr>
      <t xml:space="preserve">recursos ejecutados </t>
    </r>
    <r>
      <rPr>
        <b/>
        <sz val="10"/>
        <rFont val="Segoe UI"/>
        <family val="2"/>
      </rPr>
      <t xml:space="preserve">acumulado a 30 de septiembre de 2021 </t>
    </r>
    <r>
      <rPr>
        <sz val="10"/>
        <color theme="1"/>
        <rFont val="Segoe UI"/>
        <family val="2"/>
      </rPr>
      <t xml:space="preserve">por concepto o fuente </t>
    </r>
    <r>
      <rPr>
        <b/>
        <sz val="10"/>
        <color theme="1"/>
        <rFont val="Segoe UI"/>
        <family val="2"/>
      </rPr>
      <t>PFC</t>
    </r>
    <r>
      <rPr>
        <sz val="10"/>
        <color theme="1"/>
        <rFont val="Segoe UI"/>
        <family val="2"/>
      </rPr>
      <t xml:space="preserve">. La IES relacionará, </t>
    </r>
    <r>
      <rPr>
        <sz val="10"/>
        <color rgb="FFFF0000"/>
        <rFont val="Segoe UI"/>
        <family val="2"/>
      </rPr>
      <t>en cada proyecto de inversión</t>
    </r>
    <r>
      <rPr>
        <sz val="10"/>
        <color theme="1"/>
        <rFont val="Segoe UI"/>
        <family val="2"/>
      </rPr>
      <t xml:space="preserve">, el valor de los recursos ejecutados que corresponde a la </t>
    </r>
    <r>
      <rPr>
        <sz val="10"/>
        <color rgb="FFFF0000"/>
        <rFont val="Segoe UI"/>
        <family val="2"/>
      </rPr>
      <t xml:space="preserve">suma de los pagos realizados </t>
    </r>
    <r>
      <rPr>
        <sz val="10"/>
        <rFont val="Segoe UI"/>
        <family val="2"/>
      </rPr>
      <t xml:space="preserve">del valor total que </t>
    </r>
    <r>
      <rPr>
        <sz val="10"/>
        <color theme="1"/>
        <rFont val="Segoe UI"/>
        <family val="2"/>
      </rPr>
      <t>se asigno para esta fuente de financiación.</t>
    </r>
  </si>
  <si>
    <r>
      <t xml:space="preserve">RECURSOS OTRAS FUENTES Comprometidos
</t>
    </r>
    <r>
      <rPr>
        <b/>
        <sz val="10"/>
        <color rgb="FFC00000"/>
        <rFont val="Segoe UI"/>
        <family val="2"/>
      </rPr>
      <t>acumulado a 30 de septiembre de 2021</t>
    </r>
  </si>
  <si>
    <r>
      <t xml:space="preserve">Ingresar el valor (expresado en pesos) que corresponde a los </t>
    </r>
    <r>
      <rPr>
        <sz val="10"/>
        <color rgb="FFFF0000"/>
        <rFont val="Segoe UI"/>
        <family val="2"/>
      </rPr>
      <t xml:space="preserve">recursos comprometidos </t>
    </r>
    <r>
      <rPr>
        <b/>
        <sz val="10"/>
        <rFont val="Segoe UI"/>
        <family val="2"/>
      </rPr>
      <t xml:space="preserve">acumulado a 30 de septiembre de 2021 </t>
    </r>
    <r>
      <rPr>
        <sz val="10"/>
        <color theme="1"/>
        <rFont val="Segoe UI"/>
        <family val="2"/>
      </rPr>
      <t xml:space="preserve">por concepto de la </t>
    </r>
    <r>
      <rPr>
        <sz val="10"/>
        <color rgb="FFFF0000"/>
        <rFont val="Segoe UI"/>
        <family val="2"/>
      </rPr>
      <t>suma de todas las otras fuentes</t>
    </r>
    <r>
      <rPr>
        <sz val="10"/>
        <color theme="1"/>
        <rFont val="Segoe UI"/>
        <family val="2"/>
      </rPr>
      <t xml:space="preserve"> diferentes a PFC. La IES relacionará, </t>
    </r>
    <r>
      <rPr>
        <sz val="10"/>
        <color rgb="FFFF0000"/>
        <rFont val="Segoe UI"/>
        <family val="2"/>
      </rPr>
      <t>en cada proyecto de inversión</t>
    </r>
    <r>
      <rPr>
        <sz val="10"/>
        <color theme="1"/>
        <rFont val="Segoe UI"/>
        <family val="2"/>
      </rPr>
      <t>, el valor de los recursos comprometidos del valor total que suma la asignación de recursos de las fuentes diferentes a PFC.</t>
    </r>
  </si>
  <si>
    <r>
      <t xml:space="preserve">RECURSOS OTRAS FUENTES Ejecutados
</t>
    </r>
    <r>
      <rPr>
        <b/>
        <sz val="10"/>
        <color rgb="FFC00000"/>
        <rFont val="Segoe UI"/>
        <family val="2"/>
      </rPr>
      <t>acumulado a 30 de septiembre de 2021</t>
    </r>
  </si>
  <si>
    <r>
      <t xml:space="preserve">Ingresar el valor (expresado en pesos) que corresponde a los </t>
    </r>
    <r>
      <rPr>
        <sz val="10"/>
        <color rgb="FFFF0000"/>
        <rFont val="Segoe UI"/>
        <family val="2"/>
      </rPr>
      <t xml:space="preserve">recursos ejecutados </t>
    </r>
    <r>
      <rPr>
        <b/>
        <sz val="10"/>
        <rFont val="Segoe UI"/>
        <family val="2"/>
      </rPr>
      <t>acumulado a 30 de septiembre de 2021</t>
    </r>
    <r>
      <rPr>
        <sz val="10"/>
        <color rgb="FFFF0000"/>
        <rFont val="Segoe UI"/>
        <family val="2"/>
      </rPr>
      <t xml:space="preserve"> </t>
    </r>
    <r>
      <rPr>
        <sz val="10"/>
        <color theme="1"/>
        <rFont val="Segoe UI"/>
        <family val="2"/>
      </rPr>
      <t xml:space="preserve">por concepto de la </t>
    </r>
    <r>
      <rPr>
        <sz val="10"/>
        <color rgb="FFFF0000"/>
        <rFont val="Segoe UI"/>
        <family val="2"/>
      </rPr>
      <t>suma de todas las otras fuentes</t>
    </r>
    <r>
      <rPr>
        <sz val="10"/>
        <color theme="1"/>
        <rFont val="Segoe UI"/>
        <family val="2"/>
      </rPr>
      <t xml:space="preserve"> diferentes a PFC. La IES relacionará, </t>
    </r>
    <r>
      <rPr>
        <sz val="10"/>
        <color rgb="FFFF0000"/>
        <rFont val="Segoe UI"/>
        <family val="2"/>
      </rPr>
      <t>en cada proyecto de inversión</t>
    </r>
    <r>
      <rPr>
        <sz val="10"/>
        <color theme="1"/>
        <rFont val="Segoe UI"/>
        <family val="2"/>
      </rPr>
      <t>, el valor de los recursos ejecutados del valor total que suma la asignación de recursos de las fuentes diferentes a PFC.</t>
    </r>
  </si>
  <si>
    <r>
      <t xml:space="preserve">RECURSOS PFC Comprometidos
</t>
    </r>
    <r>
      <rPr>
        <b/>
        <sz val="10"/>
        <color rgb="FFC00000"/>
        <rFont val="Segoe UI"/>
        <family val="2"/>
      </rPr>
      <t>acumulado a 31 de diciembre de 2021</t>
    </r>
  </si>
  <si>
    <r>
      <t xml:space="preserve">Ingresar el valor (expresado en pesos) que corresponde a los </t>
    </r>
    <r>
      <rPr>
        <sz val="10"/>
        <color rgb="FFFF0000"/>
        <rFont val="Segoe UI"/>
        <family val="2"/>
      </rPr>
      <t xml:space="preserve">recursos comprometidos </t>
    </r>
    <r>
      <rPr>
        <b/>
        <sz val="10"/>
        <rFont val="Segoe UI"/>
        <family val="2"/>
      </rPr>
      <t>acumulado a 31 de diciembre de 2021</t>
    </r>
    <r>
      <rPr>
        <sz val="10"/>
        <color rgb="FFFF0000"/>
        <rFont val="Segoe UI"/>
        <family val="2"/>
      </rPr>
      <t xml:space="preserve"> </t>
    </r>
    <r>
      <rPr>
        <sz val="10"/>
        <color theme="1"/>
        <rFont val="Segoe UI"/>
        <family val="2"/>
      </rPr>
      <t xml:space="preserve">por concepto o fuente </t>
    </r>
    <r>
      <rPr>
        <b/>
        <sz val="10"/>
        <color theme="1"/>
        <rFont val="Segoe UI"/>
        <family val="2"/>
      </rPr>
      <t>PFC</t>
    </r>
    <r>
      <rPr>
        <sz val="10"/>
        <color theme="1"/>
        <rFont val="Segoe UI"/>
        <family val="2"/>
      </rPr>
      <t xml:space="preserve">. La IES relacionará, </t>
    </r>
    <r>
      <rPr>
        <sz val="10"/>
        <color rgb="FFFF0000"/>
        <rFont val="Segoe UI"/>
        <family val="2"/>
      </rPr>
      <t>en cada proyecto de inversión</t>
    </r>
    <r>
      <rPr>
        <sz val="10"/>
        <color theme="1"/>
        <rFont val="Segoe UI"/>
        <family val="2"/>
      </rPr>
      <t>, el valor de los recursos comprometidos del valor total que se asigno para esta fuente de financiación.</t>
    </r>
  </si>
  <si>
    <r>
      <t xml:space="preserve">RECURSOS PFC Ejecutados
</t>
    </r>
    <r>
      <rPr>
        <b/>
        <sz val="10"/>
        <color rgb="FFC00000"/>
        <rFont val="Segoe UI"/>
        <family val="2"/>
      </rPr>
      <t>acumulado a 31 de diciembre de 2021</t>
    </r>
  </si>
  <si>
    <r>
      <t xml:space="preserve">Ingresar el valor (expresado en pesos) que corresponde a los </t>
    </r>
    <r>
      <rPr>
        <sz val="10"/>
        <color rgb="FFFF0000"/>
        <rFont val="Segoe UI"/>
        <family val="2"/>
      </rPr>
      <t xml:space="preserve">recursos ejecutados </t>
    </r>
    <r>
      <rPr>
        <b/>
        <sz val="10"/>
        <rFont val="Segoe UI"/>
        <family val="2"/>
      </rPr>
      <t xml:space="preserve">acumulado a 31 de diciembre de 2021 </t>
    </r>
    <r>
      <rPr>
        <sz val="10"/>
        <color theme="1"/>
        <rFont val="Segoe UI"/>
        <family val="2"/>
      </rPr>
      <t xml:space="preserve">por concepto o fuente </t>
    </r>
    <r>
      <rPr>
        <b/>
        <sz val="10"/>
        <color theme="1"/>
        <rFont val="Segoe UI"/>
        <family val="2"/>
      </rPr>
      <t>PFC</t>
    </r>
    <r>
      <rPr>
        <sz val="10"/>
        <color theme="1"/>
        <rFont val="Segoe UI"/>
        <family val="2"/>
      </rPr>
      <t xml:space="preserve">. La IES relacionará, </t>
    </r>
    <r>
      <rPr>
        <sz val="10"/>
        <color rgb="FFFF0000"/>
        <rFont val="Segoe UI"/>
        <family val="2"/>
      </rPr>
      <t>en cada proyecto de inversión</t>
    </r>
    <r>
      <rPr>
        <sz val="10"/>
        <color theme="1"/>
        <rFont val="Segoe UI"/>
        <family val="2"/>
      </rPr>
      <t xml:space="preserve">, el valor de los recursos ejecutados que corresponde a la </t>
    </r>
    <r>
      <rPr>
        <sz val="10"/>
        <color rgb="FFFF0000"/>
        <rFont val="Segoe UI"/>
        <family val="2"/>
      </rPr>
      <t xml:space="preserve">suma de los pagos realizados </t>
    </r>
    <r>
      <rPr>
        <sz val="10"/>
        <rFont val="Segoe UI"/>
        <family val="2"/>
      </rPr>
      <t xml:space="preserve">del valor total que </t>
    </r>
    <r>
      <rPr>
        <sz val="10"/>
        <color theme="1"/>
        <rFont val="Segoe UI"/>
        <family val="2"/>
      </rPr>
      <t>se asigno para esta fuente de financiación.</t>
    </r>
  </si>
  <si>
    <r>
      <t xml:space="preserve">RECURSOS OTRAS FUENTES Comprometidos
</t>
    </r>
    <r>
      <rPr>
        <b/>
        <sz val="10"/>
        <color rgb="FFC00000"/>
        <rFont val="Segoe UI"/>
        <family val="2"/>
      </rPr>
      <t>acumulado a 31 de diciembre de 2021</t>
    </r>
  </si>
  <si>
    <r>
      <t xml:space="preserve">Ingresar el valor (expresado en pesos) que corresponde a los </t>
    </r>
    <r>
      <rPr>
        <sz val="10"/>
        <color rgb="FFFF0000"/>
        <rFont val="Segoe UI"/>
        <family val="2"/>
      </rPr>
      <t xml:space="preserve">recursos comprometidos </t>
    </r>
    <r>
      <rPr>
        <b/>
        <sz val="10"/>
        <rFont val="Segoe UI"/>
        <family val="2"/>
      </rPr>
      <t xml:space="preserve">acumulado a 31 de diciembre de 2021 </t>
    </r>
    <r>
      <rPr>
        <sz val="10"/>
        <color theme="1"/>
        <rFont val="Segoe UI"/>
        <family val="2"/>
      </rPr>
      <t xml:space="preserve">por concepto de la </t>
    </r>
    <r>
      <rPr>
        <sz val="10"/>
        <color rgb="FFFF0000"/>
        <rFont val="Segoe UI"/>
        <family val="2"/>
      </rPr>
      <t>suma de todas las otras fuentes</t>
    </r>
    <r>
      <rPr>
        <sz val="10"/>
        <color theme="1"/>
        <rFont val="Segoe UI"/>
        <family val="2"/>
      </rPr>
      <t xml:space="preserve"> diferentes a PFC. La IES relacionará, </t>
    </r>
    <r>
      <rPr>
        <sz val="10"/>
        <color rgb="FFFF0000"/>
        <rFont val="Segoe UI"/>
        <family val="2"/>
      </rPr>
      <t>en cada proyecto de inversión</t>
    </r>
    <r>
      <rPr>
        <sz val="10"/>
        <color theme="1"/>
        <rFont val="Segoe UI"/>
        <family val="2"/>
      </rPr>
      <t>, el valor de los recursos comprometidos del valor total que suma la asignación de recursos de las fuentes diferentes a PFC.</t>
    </r>
  </si>
  <si>
    <r>
      <t xml:space="preserve">RECURSOS OTRAS FUENTES Ejecutados
</t>
    </r>
    <r>
      <rPr>
        <b/>
        <sz val="10"/>
        <color rgb="FFC00000"/>
        <rFont val="Segoe UI"/>
        <family val="2"/>
      </rPr>
      <t>acumulado a 31 de diciembre de 2021</t>
    </r>
  </si>
  <si>
    <r>
      <t xml:space="preserve">Ingresar el valor (expresado en pesos) que corresponde a los </t>
    </r>
    <r>
      <rPr>
        <sz val="10"/>
        <color rgb="FFFF0000"/>
        <rFont val="Segoe UI"/>
        <family val="2"/>
      </rPr>
      <t xml:space="preserve">recursos ejecutados </t>
    </r>
    <r>
      <rPr>
        <b/>
        <sz val="10"/>
        <rFont val="Segoe UI"/>
        <family val="2"/>
      </rPr>
      <t>acumulado a 31 de diciembre de 2021</t>
    </r>
    <r>
      <rPr>
        <sz val="10"/>
        <color rgb="FFFF0000"/>
        <rFont val="Segoe UI"/>
        <family val="2"/>
      </rPr>
      <t xml:space="preserve"> </t>
    </r>
    <r>
      <rPr>
        <sz val="10"/>
        <color theme="1"/>
        <rFont val="Segoe UI"/>
        <family val="2"/>
      </rPr>
      <t xml:space="preserve">por concepto de la </t>
    </r>
    <r>
      <rPr>
        <sz val="10"/>
        <color rgb="FFFF0000"/>
        <rFont val="Segoe UI"/>
        <family val="2"/>
      </rPr>
      <t>suma de todas las otras fuentes</t>
    </r>
    <r>
      <rPr>
        <sz val="10"/>
        <color theme="1"/>
        <rFont val="Segoe UI"/>
        <family val="2"/>
      </rPr>
      <t xml:space="preserve"> diferentes a PFC. La IES relacionará, </t>
    </r>
    <r>
      <rPr>
        <sz val="10"/>
        <color rgb="FFFF0000"/>
        <rFont val="Segoe UI"/>
        <family val="2"/>
      </rPr>
      <t>en cada proyecto de inversión</t>
    </r>
    <r>
      <rPr>
        <sz val="10"/>
        <color theme="1"/>
        <rFont val="Segoe UI"/>
        <family val="2"/>
      </rPr>
      <t>, el valor de los recursos ejecutados del valor total que suma la asignación de recursos de las fuentes diferentes a PFC.</t>
    </r>
  </si>
  <si>
    <t>Observaciones 
(Hitos, acontecimientos significativos, inconvenientes o alertas)</t>
  </si>
  <si>
    <r>
      <t xml:space="preserve">En este campo la IES </t>
    </r>
    <r>
      <rPr>
        <sz val="10"/>
        <color rgb="FFFF0000"/>
        <rFont val="Segoe UI"/>
        <family val="2"/>
      </rPr>
      <t xml:space="preserve">describirá </t>
    </r>
    <r>
      <rPr>
        <sz val="10"/>
        <color theme="1"/>
        <rFont val="Segoe UI"/>
        <family val="2"/>
      </rPr>
      <t xml:space="preserve">las observaciones, hitos, acontecimientos significativos, inconvenientes o alertas que considere </t>
    </r>
    <r>
      <rPr>
        <sz val="10"/>
        <color rgb="FFFF0000"/>
        <rFont val="Segoe UI"/>
        <family val="2"/>
      </rPr>
      <t>pertinente</t>
    </r>
    <r>
      <rPr>
        <sz val="10"/>
        <color theme="1"/>
        <rFont val="Segoe UI"/>
        <family val="2"/>
      </rPr>
      <t xml:space="preserve"> incluir para ser tenido en cuenta en el </t>
    </r>
    <r>
      <rPr>
        <sz val="10"/>
        <color rgb="FFFF0000"/>
        <rFont val="Segoe UI"/>
        <family val="2"/>
      </rPr>
      <t>desarrollo</t>
    </r>
    <r>
      <rPr>
        <sz val="10"/>
        <color theme="1"/>
        <rFont val="Segoe UI"/>
        <family val="2"/>
      </rPr>
      <t xml:space="preserve"> del proyecto de inversión.</t>
    </r>
  </si>
  <si>
    <r>
      <rPr>
        <b/>
        <sz val="10"/>
        <color theme="0"/>
        <rFont val="Arial"/>
        <family val="2"/>
      </rPr>
      <t>Anexo 1. Seguimiento Planes de Fomento a la Calidad 2019</t>
    </r>
    <r>
      <rPr>
        <sz val="8"/>
        <color theme="0"/>
        <rFont val="Arial"/>
        <family val="2"/>
      </rPr>
      <t xml:space="preserve">
- Listado de proyectos de inversión que han sido formulados por las IES y presentados en el PFC 2019 para acceder a recursos adicionales asignados y girados por el MEN</t>
    </r>
  </si>
  <si>
    <t>CÓDIGO SNIES:</t>
  </si>
  <si>
    <t>NOMBRE IES:</t>
  </si>
  <si>
    <t>Universidad de Antioquia</t>
  </si>
  <si>
    <t>N° Proyecto</t>
  </si>
  <si>
    <t>Nombre Proyecto</t>
  </si>
  <si>
    <t>Resultado Esperado (Según PFC aprobado)</t>
  </si>
  <si>
    <r>
      <t xml:space="preserve">Modificación Resultado Esperado 
</t>
    </r>
    <r>
      <rPr>
        <b/>
        <sz val="8"/>
        <color rgb="FFFF0000"/>
        <rFont val="Arial"/>
        <family val="2"/>
      </rPr>
      <t>(Si aplica)</t>
    </r>
  </si>
  <si>
    <t>Valor TOTAL PROYECTO (Según PFC aprobado)</t>
  </si>
  <si>
    <r>
      <t xml:space="preserve">Modificación Valor Total del Proyecto 
</t>
    </r>
    <r>
      <rPr>
        <b/>
        <sz val="8"/>
        <color rgb="FFFF0000"/>
        <rFont val="Arial"/>
        <family val="2"/>
      </rPr>
      <t>(Si aplica)</t>
    </r>
  </si>
  <si>
    <t>Fecha de Finalización
(Según PFC aprobado)</t>
  </si>
  <si>
    <r>
      <t xml:space="preserve">Modificación Fecha de Finalización
</t>
    </r>
    <r>
      <rPr>
        <b/>
        <sz val="8"/>
        <color rgb="FFFF0000"/>
        <rFont val="Arial"/>
        <family val="2"/>
      </rPr>
      <t>(Si aplica)</t>
    </r>
  </si>
  <si>
    <t>Porcentaje de Resultado Alcanzado a 30 de Junio de 2021</t>
  </si>
  <si>
    <t>Porcentaje de Resultado Alcanzado a 30 de Septiembre de 2021</t>
  </si>
  <si>
    <t>Porcentaje de Resultado Alcanzado a 31 de diciembre de 2021</t>
  </si>
  <si>
    <r>
      <t xml:space="preserve">RECURSOS PFC
acumulado a </t>
    </r>
    <r>
      <rPr>
        <b/>
        <sz val="8"/>
        <color rgb="FFFF0000"/>
        <rFont val="Arial"/>
        <family val="2"/>
      </rPr>
      <t>30 de septiembre de 2021</t>
    </r>
  </si>
  <si>
    <r>
      <t xml:space="preserve">RECURSOS OTRAS FUENTES
acumulado a </t>
    </r>
    <r>
      <rPr>
        <b/>
        <sz val="8"/>
        <color rgb="FFFF0000"/>
        <rFont val="Arial"/>
        <family val="2"/>
      </rPr>
      <t>30 de septiembre de 2021</t>
    </r>
  </si>
  <si>
    <r>
      <t xml:space="preserve">RECURSOS PFC
acumulado a </t>
    </r>
    <r>
      <rPr>
        <b/>
        <sz val="8"/>
        <color rgb="FFFF0000"/>
        <rFont val="Arial"/>
        <family val="2"/>
      </rPr>
      <t>31 de diciembre de 2021</t>
    </r>
  </si>
  <si>
    <r>
      <t xml:space="preserve">RECURSOS OTRAS FUENTES
acumulado a </t>
    </r>
    <r>
      <rPr>
        <b/>
        <sz val="8"/>
        <color rgb="FFFF0000"/>
        <rFont val="Arial"/>
        <family val="2"/>
      </rPr>
      <t>31 de diciembre de 2021</t>
    </r>
  </si>
  <si>
    <t>Comprometidos</t>
  </si>
  <si>
    <t>Ejecutados</t>
  </si>
  <si>
    <t xml:space="preserve">Ejecutados </t>
  </si>
  <si>
    <t>Bienestar en la Educación Superior y permanencia estudiantil</t>
  </si>
  <si>
    <t>Formación en ciudadanía y participación de la comunidad universitaria</t>
  </si>
  <si>
    <t>70% de representación activa de estudiantes en Órganos Colegiados</t>
  </si>
  <si>
    <t>No aplica</t>
  </si>
  <si>
    <t>A junio 30 de 2020 el proyecto ejecutó el total de recursos asignados y culminó sus actividades.</t>
  </si>
  <si>
    <t>Acceso y permanencia
universitarias: ser UdeA</t>
  </si>
  <si>
    <t>Tasa de deserción temprana en 27,30% (DATA UdeA)</t>
  </si>
  <si>
    <t>A junio 30 de 2020 el proyecto ejecutó el total de recursos PFC asignados y culminó sus actividades ejecutando el 96.87% de otros recursos.</t>
  </si>
  <si>
    <t>Formación Docente disciplinar y en educación, pedagogía y didáctica</t>
  </si>
  <si>
    <t>Más arte y cultura para el
bienestar</t>
  </si>
  <si>
    <t>110 actividades de formación artística y cultural</t>
  </si>
  <si>
    <t>A marzo 31 de 2020 el proyecto ejecutó el total de recursos asignados y a junio 30 de 2020 culminó sus actividades, ejecutando el 100% de otros recursos.</t>
  </si>
  <si>
    <t>Dotación, infraestructura tecnológica y adecuación de infraestructura de pregrado</t>
  </si>
  <si>
    <t>Adecuación de ambientes de
aprendizaje en los espacios
dispuestos para la formación.</t>
  </si>
  <si>
    <t>20 Aulas adecuadas</t>
  </si>
  <si>
    <t>A junio 30 de 2020 el proyecto ejecutó el total de recursos asignados y culminó sus actividades ejecutando el 100% de otros recursos.</t>
  </si>
  <si>
    <t>Consolidación de la plataforma informática de la Universidad de Antioquia</t>
  </si>
  <si>
    <t>57% en Dotación tecnológica para la permanencia estudiantil</t>
  </si>
  <si>
    <t>Este proyecto se incorporó en el Plan de Fomento a la Calidad 2019 durante el año 2020 a través de la Resolución Superior 2393 del 28 de julio de 2020 del Consejo Superior de la Universidad de Antioquia, que modificó el artículo 2 de la Resolución Superior 2333 de 2019. Este ajuste se fundamentó en las directrices emitidas por el Ministerio de Educación Nacional, el cual, ante las actuales circunstancias por las que atraviesan las instituciones de Educación Superior públicas del país, derivadas del estado de Emergencia Económica, Social, y Ecológica decretada por el Gobierno Nacional a través del Decreto 417 de 2020, en razón de la pandemia generada por la Coronavirus Sars-cov-2 que produce la Covid-19, consideró pertinente contribuir a mitigar los efectos de esta; facilitando que, de acuerdo con la normatividad vigente, se orientarán recursos no comprometidos a junio 30 de los Planes de Fomento a la Calidad de 2019, a las nuevas necesidades y prioridades que trae la coyuntura particular del 2020.
A diciembre 31 el proyecto finalizó la ejecución de todas las actividades inicialmente planificadas. Luego de identificar, en diciembre de 2020, que 1.759 estudiantes no contaban con equipos tecnológicos y/o servicios de conexión a internet, y con el propósito de facilitar que éstos continúen sus procesos de formación mediante herramientas y procesos soportados por tecnologías de la información y las comunicaciones, a través de este proyecto, y con recursos del Plan de Fomento a la Calidad 2019, se invirtieron $165.684.140 en la adquisición de 56 computadores para el préstamo a estudiantes; en articulación con otras iniciativas institucionales, como el proyecto del PFC 2020 denominado “Dotación en TIC’S a estudiantes universitarios para la continuidad de las actividades académicas” y la inversión de “Recursos sector solidario”, desde el año 2020 se logró la adquisición total de 285 nuevos computadores para le préstamo a estudiantes.
Gracias a la sinergia de iniciativas institucionales, además de recibir computadores en préstamo, algunos estudiantes también recibieron servicio de conexión a internet. Para esto, se celebró un contrato de prestación de servicios de tecnología de la información y las comunicaciones (TIC), mediante el servicio de plan de datos móviles ilimitados (Sim Card) entregado a cada estudiante en su sitio de residencia, invirtiendo $189.396.000 de recursos PFC 2019; este contrato fue prorrogado 6 meses, con el fin de garantizar la continuidad del servicio a los estudiantes beneficiarios, esta vez con una inversión de $91.233.000. 
El proyecto contempló alcanzar una dotación tecnológica para la permanencia estudiantil del 57%, es decir, planificó lograr atender las necesidades de conectividad del 57% de los estudiantes que pudieran ser identificados. Al 31 de diciembre de 2021 un total de 3.162 estudiantes no contaban con computador y/o servicio de internet, y gracias a la ejecución sinérgica de este proyecto, se brindaron soluciones tecnológicas al 76,7% de los estudiantes, así: 1.748 estudiantes se beneficiaron del préstamo de computadores; 620 estudiantes se beneficiaron del servicio de internet móvil; y 60 estudiantes se beneficiaron de internet fijo.
Los recursos PFC 2019 aún disponibles en el proyecto, en su mayoría producto de compromisos aún en gestión de pago, variaciones entre reservas presupuestales y pagos efectivos en los contratos celebrados, serán orientados a la adquisición de nuevos computadores; esto, considerando que aún hay estudiantes con necesidades sin atender y que, con el retorno gradual a la presencialidad, se deberá hacer reposición de algunos computadores de espacios administrativos y/o académicos de la Universidad que hoy se encuentran en préstamo. En este sentido, se requiere prorrogar el proyecto hasta el 30 de junio de 2022.</t>
  </si>
  <si>
    <r>
      <rPr>
        <b/>
        <sz val="10"/>
        <color theme="0"/>
        <rFont val="Arial"/>
        <family val="2"/>
      </rPr>
      <t>Anexo 1. Seguimiento Planes de Fomento a la Calidad 2020</t>
    </r>
    <r>
      <rPr>
        <sz val="8"/>
        <color theme="0"/>
        <rFont val="Arial"/>
        <family val="2"/>
      </rPr>
      <t xml:space="preserve">
- Listado de proyectos de inversión que han sido formulados por las IES y presentados en el PFC 2020 para acceder a recursos adicionales asignados y girados por el MEN</t>
    </r>
  </si>
  <si>
    <t>1. Bienestar en educación superior y permanencia estudiantil</t>
  </si>
  <si>
    <t>Desarrollo integral de los miembros de la comunidad universitaria</t>
  </si>
  <si>
    <t xml:space="preserve">Resultado 1. (20) Intervenciones en sedes y seccionales en los siguientes asuntos:
- Hábitos y estilos de vida saludable, con acciones comunicativas, educativas y talleres.
- Valores institucionales, en la búsqueda permanente de generar conciencia, sentido de
pertenencia, y sentido de comunidad, entre otros.
- Uso responsable de los espacios, con estrategias comunicativas y acciones participativas de
la comunidad para promover el sentido de pertenencia, de comunidad e interés por los
bienes y espacios institucionales. Además de promoción del respeto y cuidado de lo público.
- Respeto por el otro, el cuidado mutuo y la sana convivencia.
Resultado 2. (100%) Avance en la conformación de la red de apoyo de las ZOU y en la ejecución de actividades virtuales de sensibilización y capacitación
Resultado 3. (5.000) Participación de la comunidad universitaria en los Juegos Deportivos Interregionales virtuales
Resultado 4. (3.800) Beneficiarios de acciones educativas (formación y acompañamiento) conducentes a pensar una cultura de permanencia universitaria fortalecida académicamente, democrática, diversa, equitativa, transparente y con responsabilidad social. </t>
  </si>
  <si>
    <t>A junio 31 de 2021 se finalizaron las actividades de los componentes 1, 2 y 3 del proyecto y al 31 de diciembre de 2021 se culminó el 100% de actividades del componente 4; sin embargo, se continúan adelantando pagos con los recursos PFC. El desarrollo de estos componentes benefició de forma directa a 930 miembros de la comunidad universitaria y de forma indirecta a unos 3.000 miembros por el alcance en redes sociales. Para estos componentes se destinaron 220 millones de recursos PFC 2020, que fueron invertidos así: (1) compra de equipos e implementos para la línea de deporte recreativo, (2) implementación deportiva, la cual ya fue suministrada, (3) desarrollo de 20 proyectos con las sedes y seccionales de la Universidad y con facultades de sede central. Impactando así a la comunidad universitaria y sus familias, dado que la virtualidad permitió ampliar la cobertura de públicos y la participación de estos en las diferentes actividades que se plantearon. 
Desde el componente 4 se beneficiaron 12.966 miembros de la comunidad universitaria, gracias a la realización de actividades de permanencia universitaria enmarcadas en la celebración de contratos de prestación de servicios y contratos de cátedra para asesorías pedagógicas, didácticas y de lengua de señas.
Gracias a la ejecución de las intervenciones en el marco del proyecto, se ha prevenido la deserción de estudiantes de diversos programas de pregrado de las distintas sedes y seccionales de la Universidad, aportando de esta manera a la disminución de la tasa de deserción temprana de la Institución. A continuación, se puede ver las variaciones en las tasas de deserción en los últimos 5 años; se puede observar que las acciones de permanencia desarrolladas a través del PFC han contribuido a la disminución de la tasa de deserción temprana, sin embargo, la tasa de deserción precoz sigue estando en aumento lo que se traduce en un desafío para la institución. 
Dado que el proyecto tiene pendiente la ejecución recursos PFC que se encuentran en proceso de pago, se solicita conceder una prórroga, de manera que finalice su ejecución físico-financiera el 30 de marzo de 2022.</t>
  </si>
  <si>
    <t>Dotación en TIC a estudiantes universitarios para la continuidad de las actividades académicas</t>
  </si>
  <si>
    <t>(57%) Dotación tecnológica para la permanencia estudiantil</t>
  </si>
  <si>
    <t xml:space="preserve">A diciembre 31 de 2021 el proyecto finalizó la totalidad de actividades programadas y alcanzó los resultados esperados. Se beneficiaron 2.428 estudiantes de diversos programas, sedes y seccionales de la Universidad, con préstamos de computadores y/o planes de conectividad para el desarrollo de sus procesos académicos.
Los recursos PFC fueron destinados para la compra de elementos como cámaras, micrófonos, teclados, mouse, transporte de equipos, adquisición de 321 Sim Card y la adquisición de 171 portátiles que se entregaron en préstamo a estudiantes con necesidades socioeconómicas identificadas, favoreciendo así su permanencia y el desarrollo de sus procesos académicos en la universidad. Asimismo, parte de los recursos se destinaron para el proceso de mantenimiento y reparación de los equipos prestados. El desarrollo de este proyecto incide positivamente en la disminución de la tasa de deserción temprana de la Institución.
En función de la dinámica institucional de ejecución presupuestal, el proyecto requiere una prórroga hasta el 31 de marzo de 2022, de tal manera que pueda culminar su ejecución financiera mediante la realización de pagos.  </t>
  </si>
  <si>
    <t>5. Dotación, infraestructura tecnológica y adecuación de infraestructura</t>
  </si>
  <si>
    <t>Adecuación de ambientes de aprendizaje en los espacios dispuestos para la formación - etapa 2</t>
  </si>
  <si>
    <t>(20) Aulas adecuadas y dotadas</t>
  </si>
  <si>
    <t>A diciembre 31 de 2021 el proyecto continúa en ejecución, habiendo iniciado la etapa de construcción y adecuación de las obras. Para la realización de las obras se celebraron los contratos VA-007-2021 cuyo objeto contractual es “Ejecutar, por el Sistema de Precios Unitarios Fijos No Reajustables, el "Proyecto Ambientes de Aprendizaje, etapa 2"” y el contrato  VA-002-2021 cuyo objeto contractual es “Compraventa, transporte e instalación de mobiliario completamente nuevo para el proyecto de Ambientes de Aprendizaje etapa 2, de acuerdo con los diseños y especificaciones técnicas entregadas por la Universidad de Antioquia; requerido para la intervención de un área de 947.84 M2, en veinte (20) aulas ubicadas en los Bloques 9 y 12 de Ciudad Universitaria, pertenecientes a cinco (5) Unidades Académicas: dos (2) aulas para la Facultad de Educación, tres (3) Aulas para la Facultad de Comunicaciones, ocho (8) aulas para la Facultad de Ciencias Sociales y Humanas, cuatro (4) aulas para la Escuela Interamericana de Bibliotecología y tres (3) aulas para el Instituto de Filosofía.” 
El contrato de obra civil VA-007-2021 actualmente se encuentra debidamente legalizado y el 17 de agosto de 2021 fue celebrada su acta de inicio para dar comienzo oficialmente a la ejecución de las obras. 
El contrato de compraventa de mobiliario VA-002-2021 actualmente se encuentra debidamente legalizado, el 25 de noviembre de 2021 fue celebrada su acta de inicio para dar comienzo oficialmente a la ejecución de las obras, con un plazo de 30 días; a 31 de diciembre de 2021, el contrato ya se encuentra entregado y terminado. Se espera que, una vez finalizada esta obra, se logre beneficiar a más de 8.599 estudiantes adscritos a las Facultades de Comunicaciones, Ciencias Sociales y Humanas, Educación, al Instituto de Filosofía y a la Escuela Interamericana de Bibliotecología de la Universidad de Antioquia. Si bien el contrato de mobiliario ya se encuentra entregado y solo está pendiente el pago por parte de la universidad, y el contrato de obra se encuentra en un 65% y cumple con el cronograma acordado para entregar antes del 31 de marzo, está pendiente la compra de equipos de medios que dotarán cada una de las aulas. Por lo anterior es necesario solicitar una prórroga para la finalización del proyecto, incluyendo el plazo de pago de la universidad, el cual es de 60 días, una vez recibido el proyecto a satisfacción. Por lo anterior se proyecta como nueva fecha de finalización del proyecto el 30 de junio de 2022.</t>
  </si>
  <si>
    <t>Evaluación y autoevaluación en la educación superior</t>
  </si>
  <si>
    <t>(1) Convocatoria especial para cofinanciar PMM de programas acreditados</t>
  </si>
  <si>
    <t>El proyecto finalizó su ejecución, habiendo sido ejecutado en su totalidad. Esta convocatoria impactó 21 programas de pregrado acreditados. Con la cofinanciación de los planes de mejoramiento, se apoyó en la reducción de aspectos a mejorar establecidos en dichos planes, ayudando así a fortalecer la calidad académica de estos programas impactados.</t>
  </si>
  <si>
    <t>Fortalecimiento de la Unidad de Exámenes en Lenguas Extranjeras - Fase 1</t>
  </si>
  <si>
    <t>(3.600) Número de usuarios internos y externos estimados que toman pruebas en la Unidad</t>
  </si>
  <si>
    <t xml:space="preserve">A diciembre 31 de 2021, se realizaron cambios internos al cronograma del proyecto a partir del cambio de administración en la Escuela de Idiomas. Asimismo, se avanzó en las siguientes fases:
i) Diseño de pruebas: se realizó el diseño de pruebas que serán enviadas al Ministerio de Educación para su aprobación e inclusión en la Resolución que rige la competencia comunicativa en lengua extranjera en el país.  En total se diseñaron 20 pruebas: 7 de inglés, 5 de francés, 4 de italiano y 4 de portugués. De acuerdo con los resultados del análisis factorial y a los juicios de expertos realizados a las pruebas, al comenzar el año 2022 se realizarán ajustes a algunas de estas. 
ii) Análisis estadístico: Se realizó el análisis factorial descriptivo de la prueba de competencia auditiva para posgrados en inglés con el objetivo de analizar los diferentes componentes de la prueba y así tener evidencias de consistencia interna y de validez. Se recibió a satisfacción el informe de la estadística encargada. Estos resultados se socializarán con la comisión académica de la Unidad al comienzo del año 2022.
iii) Selección software: Luego del proceso de evaluación y selección de la herramienta tecnológica, el profesor Alexis López, experto internacional en evaluación estandarizada dio su visto bueno a la plataforma tanto a las características técnicas como a las académicas. Esto incluyó una presentación detallada de la herramienta por parte de la comisión asesora de la Unidad; igualmente, un informe del profesor acerca de la funcionalidad del software.
iv) Juicios de expertos: En esta fase del proyecto, se realizaron tres juicios de alineación con el Marco Común Europeo de Referencia a las pruebas de competencia lectora y auditiva. Esto con el objetivo de brindar validez de contenido y sistémica, de manera que se realicen los ajustes necesarios a las pruebas ya diseñadas. Se contó con la asesoría del profesor Alexis López, en calidad de experto internacional en evaluación estandarizada. Su labor consistió en la estructuración de los juicios; igualmente, en la revisión de preguntas a realizar durante estos. 
Todas estas actividades se realizaron por medio de la contratación de los expertos y se obtuvo el avance en los componentes 2, 3 y 5 del proyecto.
No se tienen resultados con el software implementado, ya que los exámenes se administran actualmente sin él.
Durante el cuarto trimestre del proyecto (octubre - diciembre de 2021) se presenta una ejecución acumulada de recursos del PFC 2020 por valor de $82.790.698, donde para este trimestre se incluyen los pagos de la Coordinadora Administrativa, los pagos correspondientes a los contratos de cátedra de los docentes diseñadores de pruebas, el pago de la docente que realizó el análisis estadístico; así mismo, se presenta una ejecución acumulada de otras vigencias (CREE - Formación en lenguas extranjeras) por valor de $39.329.655, en la cual se incluye para este trimestre el pago de la Ingeniera Diana Marcela Aristizábal como consultora para selección de software. </t>
  </si>
  <si>
    <t>6. Diseño o adecuación de nueva oferta académica</t>
  </si>
  <si>
    <t>Consolidación del pregrado virtual: español como lengua extranjera - ELE virtual</t>
  </si>
  <si>
    <t>(100%) Porcentaje de Aulas Virtuales finalizadas</t>
  </si>
  <si>
    <t>A diciembre 31 de 2021 el proyecto finalizó su ejecución de acuerdo con su cronograma y la modificación de fecha de finalización previamente informada. 
Con el desarrollo de este proyecto se logró obtener el 100% de porcentaje de aulas virtuales finalizadas en el marco del programa de pregrado virtual español como lengua extranjera - ELE virtual, específicamente en relación con: i) Plataforma Moodle con Mecanismos funcionales de interacción con la plataforma institucional educación virtual, en un 100%; ii) Plataforma Omeka implementada para la publicación de los portafolios de servicios de los programas y sus usuarios (estudiantes y profesores), en un 100%; iii) App de Analítica para la Gestión del Estudiante; iv) Banco de recursos y Repositorios para el almacenamiento de REA y material de usuarios del pregrado con Aulas moodle publicadas; y v) Materiales Educativos (propios y libres).
Se ejecutó el 100% de actividades planeadas, el 100% de los recursos de contrapartida y el 99,7% de recursos PFC 2020, equivalente a $141.522.795. Esto por motivo de liberación de saldos de reservas y a la proyección de recursos para cubrir el incremento salarial pendiente por autorización por el Gobierno Central para los empleados públicos, que en este caso corresponde a la cátedra realizada en el marco del proyecto.
En este sentido, $430.210 de recursos PFC 2020 asignados al proyecto quedan disponibles y se reportan como recursos no ejecutados; de éstos, $300.038 figuraban como recursos comprometidos al diciembre 31 de 2021. Los recursos disponibles del proyecto serán reorientados previa orientación y autorización del Ministerio de Educación Nacional.</t>
  </si>
  <si>
    <t>Adecuación de infraestructura física para la habilitación del Laboratorio integrado de ciencias aplicadas a la actividad física y el deporte -LICAFDE- del Instituto Universitario de Educación Física y Deporte</t>
  </si>
  <si>
    <t>(3.593) Miembros de la comunidad académica del Instituto Universitario de Educación Física y Deporte que se benefician al hacer uso del laboratorio integrado de ciencias aplicadas a la actividad física y el deporte</t>
  </si>
  <si>
    <t xml:space="preserve">Al 31 diciembre de 2021 el proyecto continúa en ejecución con retraso, con un avance físico real del 27,24%, frente al 46,06% del avance programado (diferencia del 18,81%). A la fecha han transcurrido 128 días calendario a partir del inicio del contrato correspondiente a un 71,1% del plazo total; esta información hace parte del acta del comité de obra #18, que corresponde a la fecha del 23/12/2021. 
Para la realización de las obras se celebró el contrato VA-028-2021 cuyo objeto contractual es "Ejecutar por el sistema de precios unitarios fijos no reajustables, las obras de infraestructura física necesarias para Realizar las adecuaciones y mantenimiento del Laboratorio de Ciencias aplicadas a la actividad física y el deporte (LICAFDE) del Instituto de Educación Física y Deportes del Contratante y el Laboratorio de Calidad e Inocuidad de la Leche, de la Facultad de Ciencias Agrarias, del Contratante, conforme con los diseños, especificaciones técnicas, ítems contractuales y planos”, y cuyos recursos corresponden a $973.476.278, correspondientes a recursos de PFC (en gestión de compromiso) y recursos de Estampilla Universidad de Antioquia.
Los retrasos en la programación se deben al incumplimiento por parte de la empresa contratista ASEM S.A.S, la cual no ha entregado una programación adecuada y coherente, pese a las reiteradas comunicaciones y observaciones realizadas por esta Interventoría. El contratista de obra ha desatendido los requerimientos de la Interventoría, haciendo caso omiso de las correcciones solicitadas, por lo cual fue necesario recurrir a la aseguradora donde se encuentra amparado el contrato  con la póliza de cumplimiento #75-44-101114371 expedida por Seguros del Estado, con el fin de que en cumplimiento de sus funciones de garante del Contrato de obra VA-028-2021, realice la coadyuvancia correspondiente para que los fines de la contratación se cumplan en calidad y dentro del plazo contractual pactado. Debido a lo anterior el contrato de mobiliario VA-007-2021, no ha podido iniciar, dado que la obra civil no se encuentra aún terminada.
Hasta el momento no se ha beneficiado ningún miembro de la comunidad universitaria debido a que la obra aún se encuentra en ejecución. </t>
  </si>
  <si>
    <t>Adecuación del Centro Integrado de Laboratorios 10/12 L@b de la Facultad de Comunicaciones, en el núcleo central del Bloque 10, pisos 3 y 4.</t>
  </si>
  <si>
    <t>(5) Centro Integrado de Laboratorios 10/12 L@b  adecuado e integrado a las funciones misionales de la Universidad</t>
  </si>
  <si>
    <t xml:space="preserve">A diciembre 31 de 2021 el proyecto 8. Adecuación del Centro Integrado de Laboratorios 10/12 L@b de la Facultad de Comunicaciones, en el núcleo central del Bloque 10, pisos 3 y 4 continúa en ejecución de acuerdo con su cronograma. El 3 de febrero de 2021 se recibió la Resolución del Ministerio de Cultura que avala la adecuación, pues dicha obra modifica un Bien de Interés Cultural de la Nación.  Sin embargo, una vez recibida la autorización del ministerio, se procedió con la realización de estudios y diseños estructurales que arrojaron una alerta en términos de sismo resistencia. Por tal motivo se realizó una revisión estructural a detalle para conocer si el bien inmueble soportará la intervención a realizar, o si era necesario proceder con obras de repotenciación de la estructura, previas a la ejecución del proyecto. La revisión estructural arrojó como resultado que para viabilizar el proyecto tal y como estaba concebido se requería contratar un análisis de vulnerabilidad sísmica para la edificación y la repotenciación de la misma. Actualmente se está realizando el estudio de mercado para conocer el valor que podría tener el análisis de vulnerabilidad sísmica requerido y analizar financieramente si la universidad puede asumir este costo adicional.  En aras de no retrasar la ejecución del proyecto hasta que se defina la realización del análisis mencionado, se optó por realizar el proyecto en dos fases, para lo cual se definió el alcance de la Fase 1 en como la adecuación del piso 3 y el alcance de la Fase 2 con la adecuación del piso 4, siendo este último el que se encuentra en revisión estructural pues contempla la ampliación del área construida de la edificación. Actualmente el equipo técnico de la División de Infraestructura Física de la Vicerrectoría Administrativa está adelantando el presupuesto del proyecto, de acuerdo a los ajustes en los diseños arquitectónicos y técnicos,  donde se dividió el proyecto en dos fases de ejecución. Una vez finalizada esta etapa de ajuste se procederá con la etapa precontractual y contractual de la Fase 1 del Centro Integrado de Laboratorios 10/12 L@b. 
Se espera que, una vez finalizadas ambas Fases de esta adecuación, se logre beneficiar a más de 1.149 estudiantes adscritos a la Facultad de Comunicaciones de la Universidad de Antioquia y a la comunidad universitaria en general.  </t>
  </si>
  <si>
    <t>3. Formación docente disciplinar y en educación, pedagógica y didáctica</t>
  </si>
  <si>
    <t>Innovaciones didácticas en educación superior - Recursos digitales de Pre y Posgrado</t>
  </si>
  <si>
    <t>Resultado 1. (36) Innovaciones didácticas
Resultado 2. (3.750)  Recursos digitales catalogados para el uso de la docencia</t>
  </si>
  <si>
    <t>Resultado 2. (2.461)  Recursos digitales catalogados para el uso de la docencia</t>
  </si>
  <si>
    <t>A diciembre 31 de 2021 el proyecto ha finalizado el 100% de las actividades planeadas. En cuanto a recursos digitales de pre y postgrado, se avanzó en la catalogación de 2.461 recursos digitales; inicialmente el proyecto tuvo como fecha de finalización el 31 de diciembre de 2021 y como alcance catalogar un total de 2.500 recursos, sin embargo, desde la formulación, se proyectó lograr catalogar un total de 1.250 recursos durante el año 2022, para un total de 3.750 recursos catalogados, considerando las capacidades institucionales ya instaladas y fortalecidas con el desarrollo del proyecto. En ese sentido, se solicita modificar el resultado número 2 esperado en el proyecto, por el finalmente alcanzado de 2.461 recursos digitales catalogados. 
Gracias a la convocatoria de innovaciones didácticas en educación superior se ha acompañado la sistematización de un total de 37 experiencias de innovación didáctica provenientes de las unidades académicas; la meta total del proyecto era sistematizar 36 experiencias, es decir, se superó la meta planeada. Los productos de estas sistematizaciones están publicados en el repositorio de innovaciones didácticas disponible en https://bit.ly/3oWYDEZ. En este interactivo se ha hecho una organización de esas producciones: https://view.genial.ly/601016a868a8050d0b9f3283
El proyecto finaliza su ejecución habiendo alcanzado un cumplimiento ponderado del 100% de los resultados esperados. Los recursos disponibles del proyecto serán reorientados previa orientación y autorización del Ministerio de Educación Nacional.</t>
  </si>
  <si>
    <t>Transformación y automatización de procesos académico administrativos</t>
  </si>
  <si>
    <t>Resultado 1. (3) Procesos automatizados y operando
Resultado 2. (1) Software IDEAS instalado y operando</t>
  </si>
  <si>
    <t>A diciembre 31 de 2021 el proyecto continúa en ejecución de acuerdo con su cronograma. Respecto a la digitalización de procesos y servicios universitarios se ha ejecutado el 61% de las actividades planeadas, sin presentar retrasos en su ejecución, y beneficiando aproximadamente a 450 miembros de la comunidad universitaria, resultado de la divulgación de contenidos y del micrositio web de transformación digital. Se espera que, a mediados de junio de 2022, se generen resultados que impacten a los estudiantes y profesores de la UdeA.
Referente al “software de ideas”, se realizó con éxito el despliegue de la aplicación en ambiente de producción; se cargó la información de los diferentes procesos de la Unidad Transferencia de Conocimiento; se verificó que el consumo de los web services devuelva la información solicitada; los usuarios del software recibieron capacitación inicial relacionada con el funcionamiento y parametrización de las diferentes funcionalidades. Se estima una ejecución aproximada del 95%, contemplando que el 5% restante corresponde a la parametrización inicial del software en aspectos relacionados con la creación de usuarios, definición de roles, creación de listas, definición de fases, y generación de estadísticas entre otras; y al seguimiento del uso, validando la integridad de la información que se almacena en el sistema.</t>
  </si>
  <si>
    <t>Adecuación y dotación de laboratorios y aulas para el cumplimiento de las funciones misionales en la Seccional Urabá</t>
  </si>
  <si>
    <t>(9) Número de laboratorios mejorados en su capacidad tecnológica</t>
  </si>
  <si>
    <t>El proyecto continúa en ejecución de acuerdo con el cronograma. Se mejoró la capacidad tecnológica de 8 laboratorios de la Seccional Urabá, a través de la compra, instalación y puesta en funcionamiento de 8 equipos tecnológicos. Dicha mejora se llevó a cabo gracias a la inversión de $176.511.653 de recursos PFC 2020, que se encuentran en gestión de pago a los proveedores por parte de la Universidad. Asimismo, se gestionó la compra directa de 13 equipos por valor de $23.060.415, con los cuales se obtendrá un total de 21 equipos a instalar en el marco del proyecto y se logrará la mejora de 9 laboratorios de la Seccional, alcanzando así el resultado esperado del proyecto.</t>
  </si>
  <si>
    <t>Fortalecimiento de la presencia radial en el departamento de Antioquia</t>
  </si>
  <si>
    <t>(8) Ocho estaciones de radiodifusión sonora con equipos actualizados y funcionando</t>
  </si>
  <si>
    <t>A diciembre 31 de 2021 el proyecto continúa en ejecución. A la fecha, el proyecto ha avanzado un 80% en la ejecución de los recursos PFC 2020.
Durante el último trimestre de 2021, la División Sistema de Radio se enfocó en hacer recorrido por las regiones donde hay presencia de la Emisora Cultural, con el fin de instalar y poner en funcionamiento los equipos adquiridos en lo ejecutado del proyecto, de esta manera, se logró finalizar el año con equipos instalados en un 90% en cinco de las seis regiones donde hace presencia la Emisora Cultural y las dos emisoras de Medellín, AM y FM.  
Se recibieron todos los equipos adquiridos en los diferentes contratos, pero debido a los procesos de liquidación de aranceles y Aduana, que hacen parte del proceso de Adquisición de Bienes y Contratación de servicios a nivel internacional, la División Sistema de Radio Universitaria, no adquirió más equipos con el fin de instalar los que ya se tenían y de esperar terminación del año fiscal para saber el valor real disponible y continuar con la ejecución presupuestal de los recursos.</t>
  </si>
  <si>
    <t>Creación de Doctorado En Ciencia Política (45) - Maestría en Enfermedades Tropicales (40)</t>
  </si>
  <si>
    <t xml:space="preserve">(2) Creación de un Doctorado y una Maestría </t>
  </si>
  <si>
    <t>El proyecto ha ejecutado el 70% de las actividades planeadas y continúa en ejecución según cronograma, sin presentar retrasos en su ejecución. Por tratarse de la creación de programas académicos, los beneficiarios serán evidenciados cuando dichos programas reciban el registro calificado del Ministerio de Educación Nacional y comiencen a recibir estudiantes.
Respecto a la creación del Doctorado en Estudios Políticos, se avanzó en tres frentes específicos: i)  la realización de consultas con expertos en temáticas referidas a los resultados de aprendizaje y los mecanismos de evaluación: ii) la recopilación, procesamiento y sistematización de la información sobre los grupos, líneas e investigadores que servirán de soporte al programa de doctorado, el comité encargado de elaborar la propuesta trabajó conjuntamente con los directores de los grupos de investigación y coordinadores de líneas, en la reformulación de los contenidos, los objetivos, los enfoques y las metodologías de cada una de las líneas de investigación que se ofertarán en el doctorado, y sistematizó la información sobre los proyectos finalizados y en curso, las publicaciones realizadas por los investigadores y los estudiantes de maestría y doctorado asesorados; iii) se ha organizado y sistematizado la información referida a los medios educativos y la infraestructura física y tecnológica disponible, en tal sentido, el equipo de trabajo ya cuenta con la información básica sobre los recursos de aprendizaje e información, equipos, mobiliario, plataformas tecnológicas, sistemas informáticos (software y hardware), recursos bibliográficos, físicos y digitales, y bases de datos, disponibles para el desarrollo del programa. Además, posee información sobre la cantidad, calidad y capacidad de los espacios físicos y virtuales disponibles. 
En la Maestría en Enfermedades Tropicales el acompañamiento proporcionado desde la Dirección de Posgrado ha permitido la revisión de aspectos puntuales y el avance parcial en diferentes secciones del documento maestro, entre esas, un avance muy significativo en el documento maestro que servirá tanto para el PEP de la UdeA como para extraer la información que se montará en la plataforma del MEN. El día 14 de mayo se realizó un estudio de factibilidad con grupos focales de las zonas de interés (Área Metropolitana, Bajo Cauca y Urabá), de donde se extrajo información de fuentes primarias sobre la pertinencia de dicho programa y su enfoque en estas regiones. En este evento. Se contó con la participación de tres expertos nacionales en las temáticas de educación en y para la salud, educación y virtualidad y enfermedades tropicales en Colombia. También a la fecha se ha hecho un avance del 70% en los desarrollos tecnológicos (una APP, una cartilla digital y un producto de gamificación). Durante el 2021-1, se contrató a una persona para que realizará la búsqueda de información, realización del Benchmarking interno, apoyo en la escritura del documento de la maestría y generar los espacios para las reuniones con pares amigos.  Adicionalmente se adelantaron actividades con grupos focales en la ruta de contar con elementos significativos para consolidar el estudio de factibilidad.</t>
  </si>
  <si>
    <t>Sistema de aseguramiento, custodia y protección de la información digital Institucional</t>
  </si>
  <si>
    <t xml:space="preserve">(100%) Porcentaje de la información institucional respalda por la División. </t>
  </si>
  <si>
    <t>A diciembre 31 de 2021 el proyecto continúa en ejecución de acuerdo con su cronograma. Se han ejecutado las actividades 1.1. Estudio de mercado y 1.2. Proceso licitación pública, el cual, al declararse desierto en un primer momento, implicó hacer un nuevo estudio de mercado  con los ajustes técnicos requeridos; institucionalmente se ajustó el presupuesto del proyecto, para una inversión total de $1.231.000.000 (mil doscientos treinta y un millones de pesos colombianos) con las siguientes fuentes de financiación: 34,12%  del total de recursos por el PFC 2020, equivalentes a $420.000.000 (cuatrocientos veinte millones de pesos colombianos) y el 65,88% contrapartida por el centro de costo de Fondos Especiales, equivalente a $811.000.000 (ochocientos once millones de pesos colombianos). A partir de este punto se realiza un nuevo proceso de invitación a cotizar, el cual fue adjudicado y ratificado en respuestas al informe de evaluación publicado en el Portal Universitario el 29 de septiembre de 2021.
Dado que el proceso de licitación se declaró desierto, el porcentaje de información institucional respaldada por la División se mantiene en la línea base del 40%, por lo pronto no se alcanza la meta prevista, que es llegar al 100%.
Considerando que se tuvo que iniciar un nuevo proceso de invitación a cotizar, y que la firma del acta de inicio se firmó el 17 de noviembre de 2021 y a partir de dicha fecha el contrato tiene 5 meses de ejecución y el único pago se hará previo recibo a satisfacción del interventor, se solicita conceder una prórroga al proyecto, de modo que finalice el 30 de junio de 2022.</t>
  </si>
  <si>
    <r>
      <rPr>
        <b/>
        <sz val="10"/>
        <color theme="0"/>
        <rFont val="Arial"/>
        <family val="2"/>
      </rPr>
      <t>Anexo 1. Seguimiento Planes de Fomento a la Calidad 2021</t>
    </r>
    <r>
      <rPr>
        <sz val="8"/>
        <color theme="0"/>
        <rFont val="Arial"/>
        <family val="2"/>
      </rPr>
      <t xml:space="preserve">
- Listado de proyectos de inversión que han sido formulados por las IES y presentados en el PFC 2021 para acceder a recursos adicionales asignados y girados por el MEN</t>
    </r>
  </si>
  <si>
    <r>
      <t>RECURSOS PFC
acumulado a</t>
    </r>
    <r>
      <rPr>
        <b/>
        <sz val="8"/>
        <color rgb="FFFF0000"/>
        <rFont val="Arial"/>
        <family val="2"/>
      </rPr>
      <t xml:space="preserve"> 31 de diciembre de 2021</t>
    </r>
  </si>
  <si>
    <t>7. Fortalecimiento y Consolidación de los Sistemas Internos de Aseguramiento de la Calidad (SIAC)</t>
  </si>
  <si>
    <t>Innovación de procesos académicos y administrativos</t>
  </si>
  <si>
    <t>7 procesos académicos administrativos nuevos o actualizados prioritarios</t>
  </si>
  <si>
    <t>27/03/2024</t>
  </si>
  <si>
    <t>A diciembre 31 de 2021 el proyecto Innovación de procesos académicos y administrativos continúa en ejecución conforme a lo establecido en su cronograma. Al momento, en el proyecto se ha ejecutado el 3% de las actividades programadas, sin presentar retrasos en su ejecución; y es muy importante precisar, que en la ejecución de los primeros componentes del proyecto no se tendrá avance en los resultados esperados ni impactos a los miembros de la comunidad universitaria, se tiene planeado como se evidencia en el perfil del proyecto, que, a partir del segundo semestre del 2022, podrá impactar a los profesores y estudiantes de la Universidad.
Se avanza en el compromiso de $179.659.753 de recursos PFC 2021, que corresponde a 66,11%. Respecto a los recursos de contrapartida, se avanzó de la siguiente manera: de los fondos de estampilla se ha comprometido $188.594.119 y se ha ejecutado $26.065.623; de los fondos generales asignados por $ 547.120.000, se ha comprometido el 100%, y se ha ejecutado $182.400.000, que corresponde a 33.3%.</t>
  </si>
  <si>
    <t>Fortalecimiento de las capacidades de analítica de datos para la gestión universitaria</t>
  </si>
  <si>
    <t>8 informes, estudios sobre la gestión institucional o de entorno realizados</t>
  </si>
  <si>
    <t>31/03/2024</t>
  </si>
  <si>
    <t>Con corte al 31 de diciembre del 2021 el proyecto Fortalecimiento de las capacidades de analítica de datos para la gestión universitaria, continúa en ejecución, desarrollándose a la fecha la fase: instalación de capacidades para la observación y el análisis permanente de la gestión universitaria, de las actividades planeadas para el segundo semestre del 2021 se ejecutaron el 100% de ellas manteniéndose el cronograma planificado y dando la posibilidad de cumplir con dos entregables de manera completa. 
El proyecto no realizó ejecución financiera de los recursos asignados en el periodo 2021. La ejecución de los $342.650.000 de recursos PFC 2021 asignados se realizarán en la siguiente vigencia, 2022. 
Las actividades ejecutadas en esta vigencia permitieron construir un tablero de visualización con datos y cifras de los últimos nueve años correspondiente al eje misional universitario de Extensión, particularmente lo que concierne a las actividades de Cultura y Patrimonio, disponer de estos datos de manera pública en el portal universitario, permite fomentar la cultura del dato en nuestra institución así como promover el uso de más y mejores datos para la toma de decisiones institucionales, por su parte también da visibilidad a los procesos en temas de cultura y patrimonio que adelanta la Universidad y en las cuales es líder en el país. Inicialmente serán beneficiados de estos datos las directivas institucionales y los más 9.000 profesores y empleados administrativos.
Se realizaron dos informes en formato de Dashboard uno de ellos aborda las temáticas de cultura y patrimonio detallando de manera descriptiva las cifras de las actividades realizadas por la Universidad en los últimos 8 años, esta información permite darle más visibilidad al área de extensión de la Universidad, fomenta la cultura del dato, el acceso a la información y la transparencia institucional. El otro informe contiene predicciones sobre las graduaciones de los estudiantes de posgrado, por cada uno de los programas y los niveles de formación, las predicciones son realizadas con base en la información histórica del proceso académico de los estudiantes posgrado y la realización de técnicas de machine learning.</t>
  </si>
  <si>
    <t>Relacionamiento estratégico regional, nacional e internacional de la Universidad de Antioquia</t>
  </si>
  <si>
    <t xml:space="preserve">43 estrategias para el fortalecimiento de los relacionamientos estratégicos en investigación.                </t>
  </si>
  <si>
    <t>A diciembre 31 de 2021 el proyecto continúa en ejecución de acuerdo con su cronograma. Durante este periodo (Semestre 2021-2) la meta establecida del número de estrategias para el fortalecimiento de los relacionamientos estratégico en investigación es cero (0), sin embargo, se viene avanzando en la implementación de 4 estrategias que contribuyen a la materialización de 12 categorías de relacionamiento estratégico previamente identificadas:  i) Fomento de la diplomacia científica en los profesores-investigadores y estudiantes de posgrados de la Universidad de Antioquia; ii) Acercamiento estratégico de oportunidades de movilidad internacional a estudiantes de posgrados e investigadores; iii) Apropiación y divulgación del portafolio de capacidades en investigación; yiv) Formalización de alianzas y convenios.
Se ha ejecutado el  2,60% de los recursos de contrapartida y otros fondos (Recursos Propios, Fondos generales y Otras fuentes), equivalente a $8.307.000. El proyecto ha comprometido el 7,66% del total de recursos PFC 2021 que le fueron asignados, lo que corresponde a $13.000.000; y ha comprometido el 9,32% de los recursos de contrapartida y otros fondos (Recursos Propios, Fondos generales y Otras fuentes), equivalente a $29.805.856.</t>
  </si>
  <si>
    <t>Fortalecimiento y fomento de capacidades en internacionalización, interculturalidad y ciudadanía global en la Universidad de Antioquia</t>
  </si>
  <si>
    <t>460 actividades en el trienio relacionadas con iniciativas como: cátedra global DRI, formación en internacionalización, cátedra de fortalecimiento de capacidades en cooperación G8, certificado en ciudadanía intercultural y global, curso en ciudadanía intercultural y global, promoción del plurilingüismo, diálogo intercultural Parceros UdeA por el mundo, diplomacia científicas, entre otras.</t>
  </si>
  <si>
    <t>A diciembre 31 de 2021 el proyecto 4. Fortalecimiento y fomento de capacidades en internacionalización, interculturalidad y ciudadanía global en la Universidad de Antioquia continúa en ejecución de acuerdo con su cronograma. Al momento, en el proyecto se ha ejecutado el 6,8% de las actividades planeadas, sin presentar retrasos en su ejecución, y contando con un total de 2.356 asistencias.7
Gracias a la realización de 214 actividades en la estrategia denominada Academia Glocal, se logró impactar a los diferentes estamentos de la comunidad universitaria con espacios de capacitación, formación y socialización sobre competencias internacionales, interculturales y para la ciudadanía global. Así mismo, se avanzó en la sensibilización de algunas unidades académicas sobre los procesos de internacionalización en casa y del currículo, y se comenzó a elaborar la estructura de un documento con definiciones, conceptos y lineamientos administrativos para la internacionalización, el cual le permitirá a las unidades académicas mejorar y optimizar sus gestiones internas en este frente. Por su parte, algunos coordinadores de relaciones internacionales compartieron sus experiencias de internacionalización en casa, como un ejercicio de buenas prácticas, las cuales se sistematizarán en un documento que servirá de material de consulta para toda la Universidad.
El proyecto ha ejecutado el 6,32% del total de recursos PFC 2021 que le fueron asignados, lo que corresponde a $12.285.800; y ha ejecutado el 2,60 % de los recursos de contrapartida y otros fondos (Fondos generales y Otras fuentes), equivalente a $8.553.000. El proyecto ha comprometido el 10,85% de los recursos de contrapartida y otros fondos (Fondos generales y Otras fuentes), equivalente a $35.697.593.</t>
  </si>
  <si>
    <t>1. Bienestar en la Educación Superior y Permanencia Estudiantil</t>
  </si>
  <si>
    <t>Consolidación del Modelo de Bienestar Universitario en Regiones</t>
  </si>
  <si>
    <t>50% de estudiantes, profesores y empleados beneficiarios de programas y servicios ofrecidos por BU.</t>
  </si>
  <si>
    <t>A diciembre 31 de 2021 el proyecto 5. “Consolidación del modelo de Bienestar en Regiones” continúa en ejecución, de acuerdo con su cronograma. Al momento, el proyecto se ha ejecutado en un 5% de las actividades comprometidas para el trienio, sin presentar retraso en su ejecución y beneficiando a la comunidad universitaria.
Se garantizó el servicio de alimentación mediante la modalidad de bonos a 2.719 estudiantes de Medellín, Carepa, Apartadó, Santa Fe de Antioquia, Caucasia, Andes, Yarumal, Carmen de Viboral. y Se montó la convocatoria para el servicio de alimentación para el año 2022 en la modalidad “bonos”, para los estudiantes que presenten una necesidad socioeconómica y/o alimentaria de las seccionales que aún no cuentan con este servicio como son: Segovia, Sonsón, Turbo, Puerto Berrío y Amalfi; la cual quedó habilitada desde el 16 de noviembre de 2021 y hasta marzo de 2022. Y finalmente se dejó perfeccionada el Acta de compromiso con la Escuela de Nutrición y Dietética para la interventoría del servicio de alimentación del año 2022. Con lo que se alcanzó el 10% que se planteó como meta del entregable “Implementación del servicio de alimentación para estudiantes en todas las sedes y seccionales.
Se otorgó apoyo económico a 11 estudiantes para movilidad regional y nacional de Medellín y Regiones, para su participación en 2 eventos culturales y artísticos: Festival de la canción y Concurso Nacional del Bambuco.
El festival de la canción se realizó de manera presencial el 2 de noviembre de 2021, para lo cual se contrató la producción musical y audiovisual y los jurados, además se adquirieron para la premiación, placas y suvenir para cada uno de los participantes. Se contrataron 8 gestores culturales para las sedes y seccionales, con esto se propició la ejecución de 116 actividades artísticas y culturales en las diferentes sedes y seccionales durante el semestre 2021-2. Y en el marco del Plan integral para las actividades de arte y cultura para el año 2022 se formalizó Acta de compromiso con la facultad de artes, para dictar cinco (5) talleres dirigidos a estudiantes, docentes y empleados de Medellín y Regiones. De igual manera se formalizaron los contratos de los promotores deportivos para el año 2022 de manera que se inicie el año con el personal para implementar la oferta de servicios y actividades de bienestar.
Finalmente, se logró determinar que es viable usar el código fuente (estructura y configuración) de la encuesta de Caracterización de Estudiantes, para ser aplicadas dentro del diseño de la encuesta de caracterización que se desarrollará para Empleados, lo que reduce los costos.
A la fecha, se adelanta el compromiso de $339.055.215 de recursos PFC 2021, de cara a ser ejecutados a partir de enero de 2022 con la contratación de los promotores deportivos de Medellín y Regiones, y con la Facultad de Artes para realizar 5 talleres de arte y cultura para toda la comunidad universitaria y se ha comprometido el 18,09% de los recursos de contrapartida y otros fondos (Fondos generales, Estampilla, Fondos Especiales, otras fuentes externas), equivalente a $2.452.152.016.</t>
  </si>
  <si>
    <t>Actualización de la plataforma de Telecomunicaciones de la Universidad de Antioquia - Fase 1</t>
  </si>
  <si>
    <t>561 equipos activos LAN en operación</t>
  </si>
  <si>
    <t>22/03/2024</t>
  </si>
  <si>
    <t>A diciembre 31 de 2021 el proyecto 6. Actualización de la plataforma de telecomunicaciones de la Universidad de Antioquia - Fase 1 continúa en ejecución de acuerdo con su cronograma. Se referencian a continuación las actividades realizadas asociadas a cada uno de los componentes de este:
Implementar capacidades de infraestructura de red LAN para la prestación de los servicios telemáticos: Con recursos propios (fondos generales), se inicia la construcción del estudio de necesidad y conveniencia y se realiza la solicitud de información técnica detallada a proveedores (estudio de mercado) que se encuentra especificado en él, el cual garantizará que el proceso contractual cubra las necesidades institucionales actuales y a futuro.  Se alcanza un 70% de avance en esta actividad.
Protocolo Ipv6 adoptado: El estudio del protocolo IPv6 se inició en el PAI 2018-2021 y tuvo como resultados la planeación de la transición e implementación del protocolo a nivel institucional. En este trimestre con este nuevo proyecto enmarcado dentro del PAI 2021- 2024, con recursos propios (fondos generales), se inicia el inventario de los activos de la infraestructura tecnológica que son la base del desarrollo del proyecto resumido de la siguiente manera: Infraestructura de telecomunicaciones 100%, Contratos de Servicio 30% Equipos de Cómputo 10%, Equipos de seguridad 70%, Periféricos en red 10%, Sistemas de información 10%, Sistemas de almacenamiento 10%. Lo que en general representa un avance del 40% de esta actividad. Adicionalmente, con recursos propios (fondos generales), se inició el diagnóstico de IPv6 de la infraestructura de telecomunicaciones, representando el 25% de avance de esta actividad.
Implementar capacidades de monitoreo de la plataforma informática: No se cuentan con recursos para iniciar el desarrollo del componente
Implementar mecanismos de control y monitoreo de seguridad para garantizar la integridad, confidencialidad y disponibilidad de la información: No se cuentan con recursos para iniciar el desarrollo del componente. 
El proyecto ha ejecutado el total de los recursos de fondos generales que tenía asignados para este año 2021 correspondientes a $146.100.000, en las actividades descritas anteriormente, y ha comprometido el 0,37% de los recursos asignados desde PFC 2021 para darle continuidad al diagnóstico que se viene adelantando.</t>
  </si>
  <si>
    <t>Implementación de un sistema de relacionamiento en doble vía con los egresados</t>
  </si>
  <si>
    <t>100 millones de pesos en aportes de recursos de egresados para la Universidad</t>
  </si>
  <si>
    <t>70 millones de pesos en aportes de recursos de egresados para la Universidad</t>
  </si>
  <si>
    <t>31/07/2023</t>
  </si>
  <si>
    <t>A diciembre 31 de 2021 el proyecto continúa en ejecución de acuerdo con su cronograma. Al momento, en el proyecto se ha ejecutado el 4% de las actividades planeadas, presentando retrasos en su ejecución financiera. 
En virtud de los dos compromisos para dicho periodo (avanzar en el nuevo marco regulatorio de egresados y modulo sello profesional; se presentó lo siguiente: 
i) Nuevo Marco Regulatorio de Egresados: Se logra sinergia especial para dicho propósito en relación con la oficina de Jurídica y la Secretaria General de la Universidad; igualmente, recopilando toda la documentación que desde el 2008 han realizado diferentes grupos de egresados, asociaciones y proposiciones de la misma universidad.
ii) Modulo Sello Profesional: Se logra proyectar y articular con dependencias cuáles serán los nuevos módulos (Hitos y valores de los egresados - Facultad de ciencias Sociales y Humanas -, Emprendimiento y empresarismo aplicado - División de Innovación y Competencias Glocales - Dirección de Relaciones Internacionales). En este caso, aun cuando se cuenta con los objetivos y propósitos de los módulos, se presenta un pequeño retraso, dado, que había que cerrar 100% los módulos anteriores.
El proyecto ha ejecutado el 0% del total de recursos PFC 2021 que le fueron asignados, lo que corresponde a $30.000.000 y que fueron proyectados para su ejecución el primer trimestre del 2022.</t>
  </si>
  <si>
    <t xml:space="preserve">Buen Vivir para la construcción de paz y la convivencia universitaria </t>
  </si>
  <si>
    <t>38 espacios de formación desde y para el buen vivir</t>
  </si>
  <si>
    <t xml:space="preserve">El proyecto no presenta ejecución al 31 de diciembre de 2021 de los recursos PFC 2021 que le fueron asignados, los recursos de contrapartida y otros fondos presenta una ejecución de $39.343.758. El proyecto tiene estimado comprometer aproximadamente el 50% de los recursos PFC en el primer trimestre de 2022.
No obstante, a diciembre 31 de 2021 se realizaron 3 acciones educomunicativas, se tuvo un palabreo con los sabedores y sabedoras, se avanzó en la hoja de ruta de la estrategia educomunicativa, así mismo, se realizó el proceso de contratación de los cuatro profesionales que acompañarán la ejecución del proyecto; todas estas acciones, apuntan a la formación integral de la comunidad universitaria a partir de los principios del Buen Vivir. </t>
  </si>
  <si>
    <t>UJAMAA: Formalización de la permanencia, la inclusión y la accesibilidad universitaria con criterios de equidad y corresponsabilidad</t>
  </si>
  <si>
    <t xml:space="preserve">100% del documento de política institucional para la  formalización de procesos institucionales de permanencia, inclusión y accesibilidad para la promoción del derecho a la educación de la comunidad universitaria a través de una </t>
  </si>
  <si>
    <t xml:space="preserve">A diciembre 31 de 2021 el proyecto continúa en ejecución de acuerdo con su cronograma, al momento, se han ejecutado las actividades planeadas sin presentar retrasos. Se avanzó en el 10% del documento de política institucional para la formalización de procesos institucionales de permanencia, inclusión y accesibilidad para la promoción del derecho a la educación de la comunidad universitaria. 
5.676 miembros de la comunidad universitaria han sido beneficiados gracias a la ejecución de: i) 15 estrategias diseñadas e implementadas para fortalecer la permanencia, la inclusión y la accesibilidad de estudiantes y profesores de los grupos priorizados en los Lineamientos de Política de Educación Superior Inclusiva (discapacidad, afro, indígenas, disidentes sexuales...); ii) 15 acciones de fortalecimiento académico y trabajo en red diseñadas e implementadas para la permanencia de estudiantes y profesores; y iii) la configuración de una ruta de política universitaria de permanencia e inclusividad. El 21.12% del total de recursos PFC 2021 asignados fueron ejecutados, lo que corresponde a $486.309.000; asimismo, el 0,52% del total de recursos PFC 2021 fueron comprometidos, equivalente a $11.934.000. </t>
  </si>
  <si>
    <r>
      <rPr>
        <b/>
        <sz val="10"/>
        <color theme="0"/>
        <rFont val="Arial"/>
        <family val="2"/>
      </rPr>
      <t>Anexo 1. Seguimiento Planes de Fomento a la Calidad 2019, 2020 y 2021</t>
    </r>
    <r>
      <rPr>
        <sz val="8"/>
        <color theme="0"/>
        <rFont val="Arial"/>
        <family val="2"/>
      </rPr>
      <t xml:space="preserve">
- Saldo de la cuenta bancaria de destinación especifica de los recursos adicionales del PFC asignados y girados por el MEN</t>
    </r>
  </si>
  <si>
    <t>Entidad Bancaria</t>
  </si>
  <si>
    <t>Tipo de Cuenta 
(Ahorros o Corriente)</t>
  </si>
  <si>
    <t>Número de Cuenta</t>
  </si>
  <si>
    <t>Saldo Cuenta a 
30 de junio de 2021</t>
  </si>
  <si>
    <t>Saldo Cuenta a 
30 de septiembre de 2021</t>
  </si>
  <si>
    <t>Saldo Cuenta a 
31 de diciembre de 2021</t>
  </si>
  <si>
    <t>Banco de Occidente</t>
  </si>
  <si>
    <t>Ahorros</t>
  </si>
  <si>
    <t>400-84466-8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</si>
</sst>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240A]\ #,##0;\-[$$-240A]\ #,##0"/>
  </numFmts>
  <fonts count="23">
    <font>
      <sz val="11"/>
      <color theme="1"/>
      <name val="Calibri"/>
      <family val="2"/>
      <scheme val="minor"/>
    </font>
    <font>
      <sz val="11"/>
      <color theme="1"/>
      <name val="Calibri"/>
      <family val="2"/>
      <scheme val="minor"/>
    </font>
    <font>
      <sz val="8"/>
      <color theme="1"/>
      <name val="Arial"/>
      <family val="2"/>
    </font>
    <font>
      <b/>
      <sz val="8"/>
      <name val="Arial"/>
      <family val="2"/>
    </font>
    <font>
      <sz val="10"/>
      <color theme="1"/>
      <name val="Segoe UI"/>
      <family val="2"/>
    </font>
    <font>
      <b/>
      <sz val="8"/>
      <color theme="1"/>
      <name val="Arial"/>
      <family val="2"/>
    </font>
    <font>
      <sz val="8"/>
      <name val="Arial"/>
      <family val="2"/>
    </font>
    <font>
      <b/>
      <sz val="10"/>
      <name val="Segoe UI"/>
      <family val="2"/>
    </font>
    <font>
      <b/>
      <sz val="8"/>
      <color rgb="FFFF0000"/>
      <name val="Arial"/>
      <family val="2"/>
    </font>
    <font>
      <sz val="20"/>
      <color theme="0"/>
      <name val="Trebuchet MS"/>
      <family val="2"/>
    </font>
    <font>
      <sz val="20"/>
      <color rgb="FFC00000"/>
      <name val="Trebuchet MS"/>
      <family val="2"/>
    </font>
    <font>
      <sz val="22"/>
      <color theme="1"/>
      <name val="Segoe UI Light"/>
      <family val="2"/>
    </font>
    <font>
      <sz val="11"/>
      <color theme="1"/>
      <name val="Segoe UI Light"/>
      <family val="2"/>
    </font>
    <font>
      <b/>
      <sz val="10"/>
      <color theme="0"/>
      <name val="Segoe UI"/>
      <family val="2"/>
    </font>
    <font>
      <sz val="10"/>
      <color rgb="FFC00000"/>
      <name val="Segoe UI"/>
      <family val="2"/>
    </font>
    <font>
      <sz val="10"/>
      <color rgb="FFFF0000"/>
      <name val="Segoe UI"/>
      <family val="2"/>
    </font>
    <font>
      <u/>
      <sz val="10"/>
      <color rgb="FFFF0000"/>
      <name val="Segoe UI"/>
      <family val="2"/>
    </font>
    <font>
      <sz val="10"/>
      <name val="Segoe UI"/>
      <family val="2"/>
    </font>
    <font>
      <sz val="10"/>
      <color theme="1"/>
      <name val="Calibri"/>
      <family val="2"/>
      <scheme val="minor"/>
    </font>
    <font>
      <b/>
      <sz val="10"/>
      <color theme="1"/>
      <name val="Segoe UI"/>
      <family val="2"/>
    </font>
    <font>
      <b/>
      <sz val="10"/>
      <color rgb="FFC00000"/>
      <name val="Segoe UI"/>
      <family val="2"/>
    </font>
    <font>
      <sz val="8"/>
      <color theme="0"/>
      <name val="Arial"/>
      <family val="2"/>
    </font>
    <font>
      <b/>
      <sz val="10"/>
      <color theme="0"/>
      <name val="Arial"/>
      <family val="2"/>
    </font>
  </fonts>
  <fills count="10">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165" fontId="2" fillId="0" borderId="2" xfId="0" applyNumberFormat="1" applyFont="1" applyBorder="1" applyAlignment="1">
      <alignment vertical="center"/>
    </xf>
    <xf numFmtId="9" fontId="2" fillId="0" borderId="2" xfId="1"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xf>
    <xf numFmtId="0" fontId="10" fillId="3" borderId="0" xfId="0" applyFont="1" applyFill="1"/>
    <xf numFmtId="0" fontId="11" fillId="3" borderId="0" xfId="0" applyFont="1" applyFill="1"/>
    <xf numFmtId="0" fontId="12" fillId="3" borderId="0" xfId="0" applyFont="1" applyFill="1"/>
    <xf numFmtId="0" fontId="13" fillId="2" borderId="4" xfId="0" applyFont="1" applyFill="1" applyBorder="1" applyAlignment="1">
      <alignment horizontal="center" vertical="center" wrapText="1"/>
    </xf>
    <xf numFmtId="0" fontId="4" fillId="3" borderId="0" xfId="0" applyFont="1" applyFill="1"/>
    <xf numFmtId="0" fontId="14" fillId="4" borderId="4" xfId="0" applyFont="1" applyFill="1" applyBorder="1" applyAlignment="1">
      <alignment vertical="center" wrapText="1"/>
    </xf>
    <xf numFmtId="0" fontId="14" fillId="4" borderId="4" xfId="0" applyFont="1" applyFill="1" applyBorder="1" applyAlignment="1">
      <alignment horizontal="center" vertical="center" wrapText="1"/>
    </xf>
    <xf numFmtId="0" fontId="4" fillId="4" borderId="4" xfId="0" applyFont="1" applyFill="1" applyBorder="1" applyAlignment="1">
      <alignment vertical="center" wrapText="1"/>
    </xf>
    <xf numFmtId="0" fontId="14" fillId="5" borderId="4" xfId="0" applyFont="1" applyFill="1" applyBorder="1" applyAlignment="1">
      <alignment vertical="center" wrapText="1"/>
    </xf>
    <xf numFmtId="0" fontId="14" fillId="5" borderId="4" xfId="0" applyFont="1" applyFill="1" applyBorder="1" applyAlignment="1">
      <alignment horizontal="center" vertical="center" wrapText="1"/>
    </xf>
    <xf numFmtId="0" fontId="4" fillId="5" borderId="4" xfId="0" applyFont="1" applyFill="1" applyBorder="1" applyAlignment="1">
      <alignment vertical="center" wrapText="1"/>
    </xf>
    <xf numFmtId="0" fontId="14" fillId="6" borderId="4" xfId="0" applyFont="1" applyFill="1" applyBorder="1" applyAlignment="1">
      <alignment vertical="center" wrapText="1"/>
    </xf>
    <xf numFmtId="0" fontId="14" fillId="6" borderId="4" xfId="0" applyFont="1" applyFill="1" applyBorder="1" applyAlignment="1">
      <alignment horizontal="center" vertical="center" wrapText="1"/>
    </xf>
    <xf numFmtId="0" fontId="4" fillId="6" borderId="4" xfId="0" applyFont="1" applyFill="1" applyBorder="1" applyAlignment="1">
      <alignment vertical="center" wrapText="1"/>
    </xf>
    <xf numFmtId="0" fontId="18" fillId="3" borderId="0" xfId="0" applyFont="1" applyFill="1"/>
    <xf numFmtId="0" fontId="2" fillId="3" borderId="0" xfId="0" applyFont="1" applyFill="1" applyAlignment="1">
      <alignment vertical="center"/>
    </xf>
    <xf numFmtId="0" fontId="6" fillId="3" borderId="0" xfId="0" applyFont="1" applyFill="1" applyAlignment="1">
      <alignment vertical="center"/>
    </xf>
    <xf numFmtId="0" fontId="2" fillId="0" borderId="2" xfId="0" applyFont="1" applyBorder="1" applyAlignment="1">
      <alignment vertical="center"/>
    </xf>
    <xf numFmtId="164" fontId="3" fillId="5" borderId="2" xfId="0" applyNumberFormat="1" applyFont="1" applyFill="1" applyBorder="1" applyAlignment="1">
      <alignment horizontal="center" vertical="center" wrapText="1"/>
    </xf>
    <xf numFmtId="0" fontId="3" fillId="0" borderId="0" xfId="0" applyFont="1" applyAlignment="1">
      <alignment vertical="center" wrapText="1"/>
    </xf>
    <xf numFmtId="0" fontId="14" fillId="7" borderId="4" xfId="0" applyFont="1" applyFill="1" applyBorder="1" applyAlignment="1">
      <alignment vertical="center" wrapText="1"/>
    </xf>
    <xf numFmtId="0" fontId="14" fillId="7" borderId="4" xfId="0" applyFont="1" applyFill="1" applyBorder="1" applyAlignment="1">
      <alignment horizontal="center" vertical="center" wrapText="1"/>
    </xf>
    <xf numFmtId="0" fontId="4" fillId="7" borderId="4" xfId="0" applyFont="1" applyFill="1" applyBorder="1" applyAlignment="1">
      <alignment vertical="center" wrapText="1"/>
    </xf>
    <xf numFmtId="14" fontId="2" fillId="0" borderId="2" xfId="0" applyNumberFormat="1" applyFont="1" applyBorder="1" applyAlignment="1">
      <alignment vertical="center"/>
    </xf>
    <xf numFmtId="0" fontId="2" fillId="0" borderId="2" xfId="0" applyFont="1" applyBorder="1" applyAlignment="1">
      <alignment horizontal="left" vertical="center"/>
    </xf>
    <xf numFmtId="0" fontId="3" fillId="5" borderId="2" xfId="0" applyFont="1" applyFill="1" applyBorder="1" applyAlignment="1">
      <alignment horizontal="center" vertical="center" wrapText="1"/>
    </xf>
    <xf numFmtId="0" fontId="5" fillId="4" borderId="2" xfId="0" applyFont="1" applyFill="1" applyBorder="1" applyAlignment="1">
      <alignment horizontal="center" vertical="center"/>
    </xf>
    <xf numFmtId="0" fontId="21" fillId="8" borderId="0" xfId="0" applyFont="1" applyFill="1" applyAlignment="1">
      <alignment vertical="center" wrapText="1"/>
    </xf>
    <xf numFmtId="0" fontId="14" fillId="9" borderId="4" xfId="0" applyFont="1" applyFill="1" applyBorder="1" applyAlignment="1">
      <alignment vertical="center" wrapText="1"/>
    </xf>
    <xf numFmtId="0" fontId="14" fillId="9" borderId="4" xfId="0" applyFont="1" applyFill="1" applyBorder="1" applyAlignment="1">
      <alignment horizontal="center" vertical="center" wrapText="1"/>
    </xf>
    <xf numFmtId="0" fontId="4" fillId="9" borderId="4" xfId="0" applyFont="1" applyFill="1" applyBorder="1" applyAlignment="1">
      <alignment vertical="center" wrapText="1"/>
    </xf>
    <xf numFmtId="164" fontId="3" fillId="9" borderId="2" xfId="0" applyNumberFormat="1" applyFont="1" applyFill="1" applyBorder="1" applyAlignment="1">
      <alignment horizontal="center" vertical="center" wrapText="1"/>
    </xf>
    <xf numFmtId="0" fontId="2" fillId="3" borderId="2"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top" wrapText="1"/>
    </xf>
    <xf numFmtId="9" fontId="2" fillId="0" borderId="2" xfId="1" applyFont="1" applyFill="1" applyBorder="1" applyAlignment="1">
      <alignment horizontal="center" vertical="center" wrapText="1"/>
    </xf>
    <xf numFmtId="9" fontId="6" fillId="0" borderId="2" xfId="1" applyFont="1" applyFill="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vertical="center" wrapText="1"/>
    </xf>
    <xf numFmtId="14" fontId="2" fillId="0" borderId="2" xfId="0" applyNumberFormat="1" applyFont="1" applyBorder="1" applyAlignment="1">
      <alignment vertical="center" wrapText="1"/>
    </xf>
    <xf numFmtId="9" fontId="2" fillId="0" borderId="2" xfId="1" applyFont="1" applyBorder="1" applyAlignment="1">
      <alignment horizontal="center" vertical="center" wrapText="1"/>
    </xf>
    <xf numFmtId="0" fontId="2" fillId="3" borderId="0" xfId="0" applyFont="1" applyFill="1" applyAlignment="1">
      <alignment vertical="center" wrapText="1"/>
    </xf>
    <xf numFmtId="14" fontId="6" fillId="0" borderId="2" xfId="0" applyNumberFormat="1" applyFont="1" applyBorder="1" applyAlignment="1">
      <alignment vertical="center" wrapText="1"/>
    </xf>
    <xf numFmtId="14" fontId="2" fillId="0" borderId="2" xfId="0" applyNumberFormat="1" applyFont="1" applyBorder="1" applyAlignment="1">
      <alignment horizontal="right" vertical="center" wrapText="1"/>
    </xf>
    <xf numFmtId="14" fontId="2" fillId="0" borderId="2" xfId="0" applyNumberFormat="1" applyFont="1" applyBorder="1" applyAlignment="1">
      <alignment horizontal="left" vertical="center" wrapText="1"/>
    </xf>
    <xf numFmtId="0" fontId="9" fillId="2" borderId="0" xfId="0" applyFont="1" applyFill="1" applyAlignment="1">
      <alignment horizontal="center"/>
    </xf>
    <xf numFmtId="164" fontId="3" fillId="9" borderId="1" xfId="0" applyNumberFormat="1" applyFont="1" applyFill="1" applyBorder="1" applyAlignment="1">
      <alignment horizontal="center" vertical="center" wrapText="1"/>
    </xf>
    <xf numFmtId="0" fontId="2" fillId="8" borderId="0" xfId="0" applyFont="1" applyFill="1" applyAlignment="1">
      <alignment horizontal="center" vertical="center"/>
    </xf>
    <xf numFmtId="0" fontId="21" fillId="8" borderId="0" xfId="0" applyFont="1" applyFill="1" applyAlignment="1">
      <alignment horizontal="center" vertical="center" wrapText="1"/>
    </xf>
    <xf numFmtId="0" fontId="2" fillId="0" borderId="2" xfId="0" applyFont="1" applyBorder="1" applyAlignment="1">
      <alignment horizontal="center" vertical="center"/>
    </xf>
    <xf numFmtId="0" fontId="5" fillId="4" borderId="2"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6" borderId="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00FFFF"/>
      <color rgb="FF66FF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133349</xdr:colOff>
      <xdr:row>4</xdr:row>
      <xdr:rowOff>95251</xdr:rowOff>
    </xdr:from>
    <xdr:to>
      <xdr:col>1</xdr:col>
      <xdr:colOff>542925</xdr:colOff>
      <xdr:row>4</xdr:row>
      <xdr:rowOff>466725</xdr:rowOff>
    </xdr:to>
    <xdr:sp macro="" textlink="">
      <xdr:nvSpPr>
        <xdr:cNvPr id="2" name="Globo: flecha hacia arriba 1">
          <a:extLst>
            <a:ext uri="{FF2B5EF4-FFF2-40B4-BE49-F238E27FC236}">
              <a16:creationId xmlns:a16="http://schemas.microsoft.com/office/drawing/2014/main" id="{DC467FA8-2DA3-4FC9-B5AD-13F7916FB2DF}"/>
            </a:ext>
          </a:extLst>
        </xdr:cNvPr>
        <xdr:cNvSpPr/>
      </xdr:nvSpPr>
      <xdr:spPr>
        <a:xfrm rot="5400000">
          <a:off x="273050" y="1073150"/>
          <a:ext cx="371474" cy="409576"/>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a:t>
          </a:r>
        </a:p>
      </xdr:txBody>
    </xdr:sp>
    <xdr:clientData/>
  </xdr:twoCellAnchor>
  <xdr:twoCellAnchor>
    <xdr:from>
      <xdr:col>1</xdr:col>
      <xdr:colOff>133349</xdr:colOff>
      <xdr:row>5</xdr:row>
      <xdr:rowOff>85726</xdr:rowOff>
    </xdr:from>
    <xdr:to>
      <xdr:col>1</xdr:col>
      <xdr:colOff>542925</xdr:colOff>
      <xdr:row>5</xdr:row>
      <xdr:rowOff>457200</xdr:rowOff>
    </xdr:to>
    <xdr:sp macro="" textlink="">
      <xdr:nvSpPr>
        <xdr:cNvPr id="4" name="Globo: flecha hacia arriba 3">
          <a:extLst>
            <a:ext uri="{FF2B5EF4-FFF2-40B4-BE49-F238E27FC236}">
              <a16:creationId xmlns:a16="http://schemas.microsoft.com/office/drawing/2014/main" id="{C9912A0D-083E-4CFB-A0A9-52A24EB06916}"/>
            </a:ext>
          </a:extLst>
        </xdr:cNvPr>
        <xdr:cNvSpPr/>
      </xdr:nvSpPr>
      <xdr:spPr>
        <a:xfrm rot="5400000">
          <a:off x="273050" y="2295525"/>
          <a:ext cx="371474" cy="409576"/>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2</a:t>
          </a:r>
        </a:p>
      </xdr:txBody>
    </xdr:sp>
    <xdr:clientData/>
  </xdr:twoCellAnchor>
  <xdr:twoCellAnchor>
    <xdr:from>
      <xdr:col>1</xdr:col>
      <xdr:colOff>133349</xdr:colOff>
      <xdr:row>6</xdr:row>
      <xdr:rowOff>92076</xdr:rowOff>
    </xdr:from>
    <xdr:to>
      <xdr:col>1</xdr:col>
      <xdr:colOff>542925</xdr:colOff>
      <xdr:row>6</xdr:row>
      <xdr:rowOff>463550</xdr:rowOff>
    </xdr:to>
    <xdr:sp macro="" textlink="">
      <xdr:nvSpPr>
        <xdr:cNvPr id="5" name="Globo: flecha hacia arriba 4">
          <a:extLst>
            <a:ext uri="{FF2B5EF4-FFF2-40B4-BE49-F238E27FC236}">
              <a16:creationId xmlns:a16="http://schemas.microsoft.com/office/drawing/2014/main" id="{13A96E9D-7DA2-4178-8841-B3E3E0F044C0}"/>
            </a:ext>
          </a:extLst>
        </xdr:cNvPr>
        <xdr:cNvSpPr/>
      </xdr:nvSpPr>
      <xdr:spPr>
        <a:xfrm rot="5400000">
          <a:off x="273050" y="2162175"/>
          <a:ext cx="371474" cy="409576"/>
        </a:xfrm>
        <a:prstGeom prst="upArrowCallout">
          <a:avLst/>
        </a:prstGeom>
        <a:solidFill>
          <a:schemeClr val="accent1">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3</a:t>
          </a:r>
        </a:p>
      </xdr:txBody>
    </xdr:sp>
    <xdr:clientData/>
  </xdr:twoCellAnchor>
  <xdr:twoCellAnchor>
    <xdr:from>
      <xdr:col>1</xdr:col>
      <xdr:colOff>133349</xdr:colOff>
      <xdr:row>7</xdr:row>
      <xdr:rowOff>431801</xdr:rowOff>
    </xdr:from>
    <xdr:to>
      <xdr:col>1</xdr:col>
      <xdr:colOff>542925</xdr:colOff>
      <xdr:row>7</xdr:row>
      <xdr:rowOff>803275</xdr:rowOff>
    </xdr:to>
    <xdr:sp macro="" textlink="">
      <xdr:nvSpPr>
        <xdr:cNvPr id="6" name="Globo: flecha hacia arriba 5">
          <a:extLst>
            <a:ext uri="{FF2B5EF4-FFF2-40B4-BE49-F238E27FC236}">
              <a16:creationId xmlns:a16="http://schemas.microsoft.com/office/drawing/2014/main" id="{C6AEB9B2-BE8A-4A30-B522-CBCEDB4B8E4D}"/>
            </a:ext>
          </a:extLst>
        </xdr:cNvPr>
        <xdr:cNvSpPr/>
      </xdr:nvSpPr>
      <xdr:spPr>
        <a:xfrm rot="5400000">
          <a:off x="273050" y="3048000"/>
          <a:ext cx="371474" cy="409576"/>
        </a:xfrm>
        <a:prstGeom prst="upArrowCallout">
          <a:avLst/>
        </a:prstGeom>
        <a:solidFill>
          <a:schemeClr val="accent1">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4</a:t>
          </a:r>
        </a:p>
      </xdr:txBody>
    </xdr:sp>
    <xdr:clientData/>
  </xdr:twoCellAnchor>
  <xdr:twoCellAnchor>
    <xdr:from>
      <xdr:col>1</xdr:col>
      <xdr:colOff>151126</xdr:colOff>
      <xdr:row>13</xdr:row>
      <xdr:rowOff>95250</xdr:rowOff>
    </xdr:from>
    <xdr:to>
      <xdr:col>1</xdr:col>
      <xdr:colOff>619126</xdr:colOff>
      <xdr:row>13</xdr:row>
      <xdr:rowOff>466724</xdr:rowOff>
    </xdr:to>
    <xdr:sp macro="" textlink="">
      <xdr:nvSpPr>
        <xdr:cNvPr id="15" name="Globo: flecha hacia arriba 14">
          <a:extLst>
            <a:ext uri="{FF2B5EF4-FFF2-40B4-BE49-F238E27FC236}">
              <a16:creationId xmlns:a16="http://schemas.microsoft.com/office/drawing/2014/main" id="{84365F1C-5920-43B7-A1BE-9615CF0728A1}"/>
            </a:ext>
          </a:extLst>
        </xdr:cNvPr>
        <xdr:cNvSpPr/>
      </xdr:nvSpPr>
      <xdr:spPr>
        <a:xfrm rot="5400000">
          <a:off x="320039" y="6523987"/>
          <a:ext cx="371474" cy="468000"/>
        </a:xfrm>
        <a:prstGeom prst="upArrowCallout">
          <a:avLst/>
        </a:prstGeom>
        <a:solidFill>
          <a:schemeClr val="accent1">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10</a:t>
          </a:r>
        </a:p>
      </xdr:txBody>
    </xdr:sp>
    <xdr:clientData/>
  </xdr:twoCellAnchor>
  <xdr:twoCellAnchor>
    <xdr:from>
      <xdr:col>1</xdr:col>
      <xdr:colOff>147951</xdr:colOff>
      <xdr:row>15</xdr:row>
      <xdr:rowOff>107950</xdr:rowOff>
    </xdr:from>
    <xdr:to>
      <xdr:col>1</xdr:col>
      <xdr:colOff>615951</xdr:colOff>
      <xdr:row>15</xdr:row>
      <xdr:rowOff>467950</xdr:rowOff>
    </xdr:to>
    <xdr:sp macro="" textlink="">
      <xdr:nvSpPr>
        <xdr:cNvPr id="19" name="Globo: flecha hacia arriba 18">
          <a:extLst>
            <a:ext uri="{FF2B5EF4-FFF2-40B4-BE49-F238E27FC236}">
              <a16:creationId xmlns:a16="http://schemas.microsoft.com/office/drawing/2014/main" id="{983A6CD2-53C4-4320-BB3C-C1AF35ACD2D1}"/>
            </a:ext>
          </a:extLst>
        </xdr:cNvPr>
        <xdr:cNvSpPr/>
      </xdr:nvSpPr>
      <xdr:spPr>
        <a:xfrm rot="5400000">
          <a:off x="322601" y="7623150"/>
          <a:ext cx="360000" cy="468000"/>
        </a:xfrm>
        <a:prstGeom prst="upArrowCallout">
          <a:avLst/>
        </a:prstGeom>
        <a:solidFill>
          <a:schemeClr val="accent2">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12</a:t>
          </a:r>
        </a:p>
      </xdr:txBody>
    </xdr:sp>
    <xdr:clientData/>
  </xdr:twoCellAnchor>
  <xdr:twoCellAnchor>
    <xdr:from>
      <xdr:col>1</xdr:col>
      <xdr:colOff>142875</xdr:colOff>
      <xdr:row>26</xdr:row>
      <xdr:rowOff>95250</xdr:rowOff>
    </xdr:from>
    <xdr:to>
      <xdr:col>1</xdr:col>
      <xdr:colOff>628651</xdr:colOff>
      <xdr:row>26</xdr:row>
      <xdr:rowOff>466724</xdr:rowOff>
    </xdr:to>
    <xdr:sp macro="" textlink="">
      <xdr:nvSpPr>
        <xdr:cNvPr id="35" name="Globo: flecha hacia arriba 34">
          <a:extLst>
            <a:ext uri="{FF2B5EF4-FFF2-40B4-BE49-F238E27FC236}">
              <a16:creationId xmlns:a16="http://schemas.microsoft.com/office/drawing/2014/main" id="{A62D6B2C-F29C-46AA-A42D-B8BC067FA987}"/>
            </a:ext>
          </a:extLst>
        </xdr:cNvPr>
        <xdr:cNvSpPr/>
      </xdr:nvSpPr>
      <xdr:spPr>
        <a:xfrm rot="5400000">
          <a:off x="320676" y="31838899"/>
          <a:ext cx="371474" cy="485776"/>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23</a:t>
          </a:r>
        </a:p>
      </xdr:txBody>
    </xdr:sp>
    <xdr:clientData/>
  </xdr:twoCellAnchor>
  <xdr:twoCellAnchor>
    <xdr:from>
      <xdr:col>1</xdr:col>
      <xdr:colOff>158749</xdr:colOff>
      <xdr:row>8</xdr:row>
      <xdr:rowOff>79376</xdr:rowOff>
    </xdr:from>
    <xdr:to>
      <xdr:col>1</xdr:col>
      <xdr:colOff>568325</xdr:colOff>
      <xdr:row>8</xdr:row>
      <xdr:rowOff>450850</xdr:rowOff>
    </xdr:to>
    <xdr:sp macro="" textlink="">
      <xdr:nvSpPr>
        <xdr:cNvPr id="41" name="Globo: flecha hacia arriba 40">
          <a:extLst>
            <a:ext uri="{FF2B5EF4-FFF2-40B4-BE49-F238E27FC236}">
              <a16:creationId xmlns:a16="http://schemas.microsoft.com/office/drawing/2014/main" id="{68EB6DBC-0670-4252-9AC6-9C33028A8A88}"/>
            </a:ext>
          </a:extLst>
        </xdr:cNvPr>
        <xdr:cNvSpPr/>
      </xdr:nvSpPr>
      <xdr:spPr>
        <a:xfrm rot="5400000">
          <a:off x="298450" y="3914775"/>
          <a:ext cx="371474" cy="409576"/>
        </a:xfrm>
        <a:prstGeom prst="upArrowCallout">
          <a:avLst/>
        </a:prstGeom>
        <a:solidFill>
          <a:schemeClr val="accent1">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5</a:t>
          </a:r>
        </a:p>
      </xdr:txBody>
    </xdr:sp>
    <xdr:clientData/>
  </xdr:twoCellAnchor>
  <xdr:twoCellAnchor>
    <xdr:from>
      <xdr:col>1</xdr:col>
      <xdr:colOff>171449</xdr:colOff>
      <xdr:row>9</xdr:row>
      <xdr:rowOff>92076</xdr:rowOff>
    </xdr:from>
    <xdr:to>
      <xdr:col>1</xdr:col>
      <xdr:colOff>581025</xdr:colOff>
      <xdr:row>9</xdr:row>
      <xdr:rowOff>463550</xdr:rowOff>
    </xdr:to>
    <xdr:sp macro="" textlink="">
      <xdr:nvSpPr>
        <xdr:cNvPr id="42" name="Globo: flecha hacia arriba 41">
          <a:extLst>
            <a:ext uri="{FF2B5EF4-FFF2-40B4-BE49-F238E27FC236}">
              <a16:creationId xmlns:a16="http://schemas.microsoft.com/office/drawing/2014/main" id="{8B5393EC-90E7-4817-9E68-3E66527FBC7A}"/>
            </a:ext>
          </a:extLst>
        </xdr:cNvPr>
        <xdr:cNvSpPr/>
      </xdr:nvSpPr>
      <xdr:spPr>
        <a:xfrm rot="5400000">
          <a:off x="311150" y="4473575"/>
          <a:ext cx="371474" cy="409576"/>
        </a:xfrm>
        <a:prstGeom prst="upArrowCallout">
          <a:avLst/>
        </a:prstGeom>
        <a:solidFill>
          <a:schemeClr val="accent1">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6</a:t>
          </a:r>
        </a:p>
      </xdr:txBody>
    </xdr:sp>
    <xdr:clientData/>
  </xdr:twoCellAnchor>
  <xdr:twoCellAnchor>
    <xdr:from>
      <xdr:col>1</xdr:col>
      <xdr:colOff>171449</xdr:colOff>
      <xdr:row>10</xdr:row>
      <xdr:rowOff>85726</xdr:rowOff>
    </xdr:from>
    <xdr:to>
      <xdr:col>1</xdr:col>
      <xdr:colOff>581025</xdr:colOff>
      <xdr:row>10</xdr:row>
      <xdr:rowOff>457200</xdr:rowOff>
    </xdr:to>
    <xdr:sp macro="" textlink="">
      <xdr:nvSpPr>
        <xdr:cNvPr id="43" name="Globo: flecha hacia arriba 42">
          <a:extLst>
            <a:ext uri="{FF2B5EF4-FFF2-40B4-BE49-F238E27FC236}">
              <a16:creationId xmlns:a16="http://schemas.microsoft.com/office/drawing/2014/main" id="{3159B1E5-026E-42FC-8605-7242CE519FB1}"/>
            </a:ext>
          </a:extLst>
        </xdr:cNvPr>
        <xdr:cNvSpPr/>
      </xdr:nvSpPr>
      <xdr:spPr>
        <a:xfrm rot="5400000">
          <a:off x="311150" y="5013325"/>
          <a:ext cx="371474" cy="409576"/>
        </a:xfrm>
        <a:prstGeom prst="upArrowCallout">
          <a:avLst/>
        </a:prstGeom>
        <a:solidFill>
          <a:schemeClr val="accent3"/>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7</a:t>
          </a:r>
        </a:p>
      </xdr:txBody>
    </xdr:sp>
    <xdr:clientData/>
  </xdr:twoCellAnchor>
  <xdr:twoCellAnchor>
    <xdr:from>
      <xdr:col>1</xdr:col>
      <xdr:colOff>171449</xdr:colOff>
      <xdr:row>11</xdr:row>
      <xdr:rowOff>92076</xdr:rowOff>
    </xdr:from>
    <xdr:to>
      <xdr:col>1</xdr:col>
      <xdr:colOff>581025</xdr:colOff>
      <xdr:row>11</xdr:row>
      <xdr:rowOff>463550</xdr:rowOff>
    </xdr:to>
    <xdr:sp macro="" textlink="">
      <xdr:nvSpPr>
        <xdr:cNvPr id="45" name="Globo: flecha hacia arriba 44">
          <a:extLst>
            <a:ext uri="{FF2B5EF4-FFF2-40B4-BE49-F238E27FC236}">
              <a16:creationId xmlns:a16="http://schemas.microsoft.com/office/drawing/2014/main" id="{83A499F0-16CD-4A08-8169-3E980DB02DBD}"/>
            </a:ext>
          </a:extLst>
        </xdr:cNvPr>
        <xdr:cNvSpPr/>
      </xdr:nvSpPr>
      <xdr:spPr>
        <a:xfrm rot="5400000">
          <a:off x="311150" y="5565775"/>
          <a:ext cx="371474" cy="409576"/>
        </a:xfrm>
        <a:prstGeom prst="upArrowCallout">
          <a:avLst/>
        </a:prstGeom>
        <a:solidFill>
          <a:schemeClr val="accent1">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8</a:t>
          </a:r>
        </a:p>
      </xdr:txBody>
    </xdr:sp>
    <xdr:clientData/>
  </xdr:twoCellAnchor>
  <xdr:twoCellAnchor>
    <xdr:from>
      <xdr:col>1</xdr:col>
      <xdr:colOff>177799</xdr:colOff>
      <xdr:row>12</xdr:row>
      <xdr:rowOff>98426</xdr:rowOff>
    </xdr:from>
    <xdr:to>
      <xdr:col>1</xdr:col>
      <xdr:colOff>587375</xdr:colOff>
      <xdr:row>12</xdr:row>
      <xdr:rowOff>469900</xdr:rowOff>
    </xdr:to>
    <xdr:sp macro="" textlink="">
      <xdr:nvSpPr>
        <xdr:cNvPr id="46" name="Globo: flecha hacia arriba 45">
          <a:extLst>
            <a:ext uri="{FF2B5EF4-FFF2-40B4-BE49-F238E27FC236}">
              <a16:creationId xmlns:a16="http://schemas.microsoft.com/office/drawing/2014/main" id="{AC71B8EC-CFDE-4C67-96C7-F7128760C665}"/>
            </a:ext>
          </a:extLst>
        </xdr:cNvPr>
        <xdr:cNvSpPr/>
      </xdr:nvSpPr>
      <xdr:spPr>
        <a:xfrm rot="5400000">
          <a:off x="317500" y="6118225"/>
          <a:ext cx="371474" cy="409576"/>
        </a:xfrm>
        <a:prstGeom prst="upArrowCallout">
          <a:avLst/>
        </a:prstGeom>
        <a:solidFill>
          <a:schemeClr val="accent3"/>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9</a:t>
          </a:r>
        </a:p>
      </xdr:txBody>
    </xdr:sp>
    <xdr:clientData/>
  </xdr:twoCellAnchor>
  <xdr:twoCellAnchor>
    <xdr:from>
      <xdr:col>1</xdr:col>
      <xdr:colOff>144775</xdr:colOff>
      <xdr:row>14</xdr:row>
      <xdr:rowOff>98426</xdr:rowOff>
    </xdr:from>
    <xdr:to>
      <xdr:col>1</xdr:col>
      <xdr:colOff>612775</xdr:colOff>
      <xdr:row>14</xdr:row>
      <xdr:rowOff>469900</xdr:rowOff>
    </xdr:to>
    <xdr:sp macro="" textlink="">
      <xdr:nvSpPr>
        <xdr:cNvPr id="47" name="Globo: flecha hacia arriba 46">
          <a:extLst>
            <a:ext uri="{FF2B5EF4-FFF2-40B4-BE49-F238E27FC236}">
              <a16:creationId xmlns:a16="http://schemas.microsoft.com/office/drawing/2014/main" id="{D41E7C98-0C41-4505-BDAA-6CD9BEF30617}"/>
            </a:ext>
          </a:extLst>
        </xdr:cNvPr>
        <xdr:cNvSpPr/>
      </xdr:nvSpPr>
      <xdr:spPr>
        <a:xfrm rot="5400000">
          <a:off x="313688" y="7073263"/>
          <a:ext cx="371474" cy="468000"/>
        </a:xfrm>
        <a:prstGeom prst="upArrowCallout">
          <a:avLst/>
        </a:prstGeom>
        <a:solidFill>
          <a:schemeClr val="accent3"/>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11</a:t>
          </a:r>
        </a:p>
      </xdr:txBody>
    </xdr:sp>
    <xdr:clientData/>
  </xdr:twoCellAnchor>
  <xdr:twoCellAnchor>
    <xdr:from>
      <xdr:col>1</xdr:col>
      <xdr:colOff>147951</xdr:colOff>
      <xdr:row>15</xdr:row>
      <xdr:rowOff>107950</xdr:rowOff>
    </xdr:from>
    <xdr:to>
      <xdr:col>1</xdr:col>
      <xdr:colOff>615951</xdr:colOff>
      <xdr:row>15</xdr:row>
      <xdr:rowOff>467950</xdr:rowOff>
    </xdr:to>
    <xdr:sp macro="" textlink="">
      <xdr:nvSpPr>
        <xdr:cNvPr id="48" name="Globo: flecha hacia arriba 47">
          <a:extLst>
            <a:ext uri="{FF2B5EF4-FFF2-40B4-BE49-F238E27FC236}">
              <a16:creationId xmlns:a16="http://schemas.microsoft.com/office/drawing/2014/main" id="{26CF75D1-A14D-4267-9255-F17951843192}"/>
            </a:ext>
          </a:extLst>
        </xdr:cNvPr>
        <xdr:cNvSpPr/>
      </xdr:nvSpPr>
      <xdr:spPr>
        <a:xfrm rot="5400000">
          <a:off x="322601" y="7623150"/>
          <a:ext cx="360000" cy="468000"/>
        </a:xfrm>
        <a:prstGeom prst="upArrowCallout">
          <a:avLst/>
        </a:prstGeom>
        <a:solidFill>
          <a:schemeClr val="accent2">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12</a:t>
          </a:r>
        </a:p>
      </xdr:txBody>
    </xdr:sp>
    <xdr:clientData/>
  </xdr:twoCellAnchor>
  <xdr:twoCellAnchor>
    <xdr:from>
      <xdr:col>1</xdr:col>
      <xdr:colOff>147951</xdr:colOff>
      <xdr:row>16</xdr:row>
      <xdr:rowOff>107950</xdr:rowOff>
    </xdr:from>
    <xdr:to>
      <xdr:col>1</xdr:col>
      <xdr:colOff>615951</xdr:colOff>
      <xdr:row>16</xdr:row>
      <xdr:rowOff>467950</xdr:rowOff>
    </xdr:to>
    <xdr:sp macro="" textlink="">
      <xdr:nvSpPr>
        <xdr:cNvPr id="49" name="Globo: flecha hacia arriba 48">
          <a:extLst>
            <a:ext uri="{FF2B5EF4-FFF2-40B4-BE49-F238E27FC236}">
              <a16:creationId xmlns:a16="http://schemas.microsoft.com/office/drawing/2014/main" id="{A736E716-94B6-4D03-9238-A4DF2ADD8B02}"/>
            </a:ext>
          </a:extLst>
        </xdr:cNvPr>
        <xdr:cNvSpPr/>
      </xdr:nvSpPr>
      <xdr:spPr>
        <a:xfrm rot="5400000">
          <a:off x="322601" y="7623150"/>
          <a:ext cx="360000" cy="468000"/>
        </a:xfrm>
        <a:prstGeom prst="upArrowCallout">
          <a:avLst/>
        </a:prstGeom>
        <a:solidFill>
          <a:schemeClr val="accent2">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12</a:t>
          </a:r>
        </a:p>
      </xdr:txBody>
    </xdr:sp>
    <xdr:clientData/>
  </xdr:twoCellAnchor>
  <xdr:twoCellAnchor>
    <xdr:from>
      <xdr:col>1</xdr:col>
      <xdr:colOff>147951</xdr:colOff>
      <xdr:row>16</xdr:row>
      <xdr:rowOff>107950</xdr:rowOff>
    </xdr:from>
    <xdr:to>
      <xdr:col>1</xdr:col>
      <xdr:colOff>615951</xdr:colOff>
      <xdr:row>16</xdr:row>
      <xdr:rowOff>467950</xdr:rowOff>
    </xdr:to>
    <xdr:sp macro="" textlink="">
      <xdr:nvSpPr>
        <xdr:cNvPr id="50" name="Globo: flecha hacia arriba 49">
          <a:extLst>
            <a:ext uri="{FF2B5EF4-FFF2-40B4-BE49-F238E27FC236}">
              <a16:creationId xmlns:a16="http://schemas.microsoft.com/office/drawing/2014/main" id="{7C2DA10A-C106-42E0-ACA5-8645BB266F24}"/>
            </a:ext>
          </a:extLst>
        </xdr:cNvPr>
        <xdr:cNvSpPr/>
      </xdr:nvSpPr>
      <xdr:spPr>
        <a:xfrm rot="5400000">
          <a:off x="322601" y="7623150"/>
          <a:ext cx="360000" cy="468000"/>
        </a:xfrm>
        <a:prstGeom prst="upArrowCallout">
          <a:avLst/>
        </a:prstGeom>
        <a:solidFill>
          <a:schemeClr val="accent2">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13</a:t>
          </a:r>
        </a:p>
      </xdr:txBody>
    </xdr:sp>
    <xdr:clientData/>
  </xdr:twoCellAnchor>
  <xdr:twoCellAnchor>
    <xdr:from>
      <xdr:col>1</xdr:col>
      <xdr:colOff>147951</xdr:colOff>
      <xdr:row>17</xdr:row>
      <xdr:rowOff>107950</xdr:rowOff>
    </xdr:from>
    <xdr:to>
      <xdr:col>1</xdr:col>
      <xdr:colOff>615951</xdr:colOff>
      <xdr:row>17</xdr:row>
      <xdr:rowOff>467950</xdr:rowOff>
    </xdr:to>
    <xdr:sp macro="" textlink="">
      <xdr:nvSpPr>
        <xdr:cNvPr id="51" name="Globo: flecha hacia arriba 50">
          <a:extLst>
            <a:ext uri="{FF2B5EF4-FFF2-40B4-BE49-F238E27FC236}">
              <a16:creationId xmlns:a16="http://schemas.microsoft.com/office/drawing/2014/main" id="{07C68BAA-4B17-421C-815A-6A7818096455}"/>
            </a:ext>
          </a:extLst>
        </xdr:cNvPr>
        <xdr:cNvSpPr/>
      </xdr:nvSpPr>
      <xdr:spPr>
        <a:xfrm rot="5400000">
          <a:off x="322601" y="7623150"/>
          <a:ext cx="360000" cy="468000"/>
        </a:xfrm>
        <a:prstGeom prst="upArrowCallout">
          <a:avLst/>
        </a:prstGeom>
        <a:solidFill>
          <a:schemeClr val="accent2">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12</a:t>
          </a:r>
        </a:p>
      </xdr:txBody>
    </xdr:sp>
    <xdr:clientData/>
  </xdr:twoCellAnchor>
  <xdr:twoCellAnchor>
    <xdr:from>
      <xdr:col>1</xdr:col>
      <xdr:colOff>147951</xdr:colOff>
      <xdr:row>17</xdr:row>
      <xdr:rowOff>107950</xdr:rowOff>
    </xdr:from>
    <xdr:to>
      <xdr:col>1</xdr:col>
      <xdr:colOff>615951</xdr:colOff>
      <xdr:row>17</xdr:row>
      <xdr:rowOff>467950</xdr:rowOff>
    </xdr:to>
    <xdr:sp macro="" textlink="">
      <xdr:nvSpPr>
        <xdr:cNvPr id="52" name="Globo: flecha hacia arriba 51">
          <a:extLst>
            <a:ext uri="{FF2B5EF4-FFF2-40B4-BE49-F238E27FC236}">
              <a16:creationId xmlns:a16="http://schemas.microsoft.com/office/drawing/2014/main" id="{EC725753-DC6C-4B5D-839F-2A092748A5B4}"/>
            </a:ext>
          </a:extLst>
        </xdr:cNvPr>
        <xdr:cNvSpPr/>
      </xdr:nvSpPr>
      <xdr:spPr>
        <a:xfrm rot="5400000">
          <a:off x="322601" y="7623150"/>
          <a:ext cx="360000" cy="468000"/>
        </a:xfrm>
        <a:prstGeom prst="upArrowCallout">
          <a:avLst/>
        </a:prstGeom>
        <a:solidFill>
          <a:schemeClr val="accent2">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14</a:t>
          </a:r>
        </a:p>
      </xdr:txBody>
    </xdr:sp>
    <xdr:clientData/>
  </xdr:twoCellAnchor>
  <xdr:twoCellAnchor>
    <xdr:from>
      <xdr:col>1</xdr:col>
      <xdr:colOff>151126</xdr:colOff>
      <xdr:row>18</xdr:row>
      <xdr:rowOff>95250</xdr:rowOff>
    </xdr:from>
    <xdr:to>
      <xdr:col>1</xdr:col>
      <xdr:colOff>619126</xdr:colOff>
      <xdr:row>18</xdr:row>
      <xdr:rowOff>466724</xdr:rowOff>
    </xdr:to>
    <xdr:sp macro="" textlink="">
      <xdr:nvSpPr>
        <xdr:cNvPr id="53" name="Globo: flecha hacia arriba 52">
          <a:extLst>
            <a:ext uri="{FF2B5EF4-FFF2-40B4-BE49-F238E27FC236}">
              <a16:creationId xmlns:a16="http://schemas.microsoft.com/office/drawing/2014/main" id="{5654446B-12B6-4805-BE31-455ACEA82E2D}"/>
            </a:ext>
          </a:extLst>
        </xdr:cNvPr>
        <xdr:cNvSpPr/>
      </xdr:nvSpPr>
      <xdr:spPr>
        <a:xfrm rot="5400000">
          <a:off x="320039" y="6523987"/>
          <a:ext cx="371474" cy="468000"/>
        </a:xfrm>
        <a:prstGeom prst="upArrowCallout">
          <a:avLst/>
        </a:prstGeom>
        <a:solidFill>
          <a:schemeClr val="accent1">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15</a:t>
          </a:r>
        </a:p>
      </xdr:txBody>
    </xdr:sp>
    <xdr:clientData/>
  </xdr:twoCellAnchor>
  <xdr:twoCellAnchor>
    <xdr:from>
      <xdr:col>1</xdr:col>
      <xdr:colOff>151126</xdr:colOff>
      <xdr:row>19</xdr:row>
      <xdr:rowOff>95250</xdr:rowOff>
    </xdr:from>
    <xdr:to>
      <xdr:col>1</xdr:col>
      <xdr:colOff>619126</xdr:colOff>
      <xdr:row>19</xdr:row>
      <xdr:rowOff>466724</xdr:rowOff>
    </xdr:to>
    <xdr:sp macro="" textlink="">
      <xdr:nvSpPr>
        <xdr:cNvPr id="54" name="Globo: flecha hacia arriba 53">
          <a:extLst>
            <a:ext uri="{FF2B5EF4-FFF2-40B4-BE49-F238E27FC236}">
              <a16:creationId xmlns:a16="http://schemas.microsoft.com/office/drawing/2014/main" id="{4E9311B7-8AED-4A31-AFE5-2F584F4B9D13}"/>
            </a:ext>
          </a:extLst>
        </xdr:cNvPr>
        <xdr:cNvSpPr/>
      </xdr:nvSpPr>
      <xdr:spPr>
        <a:xfrm rot="5400000">
          <a:off x="320039" y="9254487"/>
          <a:ext cx="371474" cy="468000"/>
        </a:xfrm>
        <a:prstGeom prst="upArrowCallout">
          <a:avLst/>
        </a:prstGeom>
        <a:solidFill>
          <a:schemeClr val="accent1">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16</a:t>
          </a:r>
        </a:p>
      </xdr:txBody>
    </xdr:sp>
    <xdr:clientData/>
  </xdr:twoCellAnchor>
  <xdr:twoCellAnchor>
    <xdr:from>
      <xdr:col>1</xdr:col>
      <xdr:colOff>151126</xdr:colOff>
      <xdr:row>20</xdr:row>
      <xdr:rowOff>95250</xdr:rowOff>
    </xdr:from>
    <xdr:to>
      <xdr:col>1</xdr:col>
      <xdr:colOff>619126</xdr:colOff>
      <xdr:row>20</xdr:row>
      <xdr:rowOff>466724</xdr:rowOff>
    </xdr:to>
    <xdr:sp macro="" textlink="">
      <xdr:nvSpPr>
        <xdr:cNvPr id="57" name="Globo: flecha hacia arriba 56">
          <a:extLst>
            <a:ext uri="{FF2B5EF4-FFF2-40B4-BE49-F238E27FC236}">
              <a16:creationId xmlns:a16="http://schemas.microsoft.com/office/drawing/2014/main" id="{D648E9D8-5719-4E3F-A3EE-034FD28F80E9}"/>
            </a:ext>
          </a:extLst>
        </xdr:cNvPr>
        <xdr:cNvSpPr/>
      </xdr:nvSpPr>
      <xdr:spPr>
        <a:xfrm rot="5400000">
          <a:off x="320039" y="9254487"/>
          <a:ext cx="371474" cy="468000"/>
        </a:xfrm>
        <a:prstGeom prst="upArrowCallout">
          <a:avLst/>
        </a:prstGeom>
        <a:solidFill>
          <a:schemeClr val="accent1">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17</a:t>
          </a:r>
        </a:p>
      </xdr:txBody>
    </xdr:sp>
    <xdr:clientData/>
  </xdr:twoCellAnchor>
  <xdr:twoCellAnchor>
    <xdr:from>
      <xdr:col>1</xdr:col>
      <xdr:colOff>151126</xdr:colOff>
      <xdr:row>21</xdr:row>
      <xdr:rowOff>95250</xdr:rowOff>
    </xdr:from>
    <xdr:to>
      <xdr:col>1</xdr:col>
      <xdr:colOff>619126</xdr:colOff>
      <xdr:row>21</xdr:row>
      <xdr:rowOff>466724</xdr:rowOff>
    </xdr:to>
    <xdr:sp macro="" textlink="">
      <xdr:nvSpPr>
        <xdr:cNvPr id="58" name="Globo: flecha hacia arriba 57">
          <a:extLst>
            <a:ext uri="{FF2B5EF4-FFF2-40B4-BE49-F238E27FC236}">
              <a16:creationId xmlns:a16="http://schemas.microsoft.com/office/drawing/2014/main" id="{3A5D2A6E-23CA-445A-A85B-4853CBDEF5C9}"/>
            </a:ext>
          </a:extLst>
        </xdr:cNvPr>
        <xdr:cNvSpPr/>
      </xdr:nvSpPr>
      <xdr:spPr>
        <a:xfrm rot="5400000">
          <a:off x="320039" y="9851387"/>
          <a:ext cx="371474" cy="468000"/>
        </a:xfrm>
        <a:prstGeom prst="upArrowCallout">
          <a:avLst/>
        </a:prstGeom>
        <a:solidFill>
          <a:schemeClr val="accent1">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18</a:t>
          </a:r>
        </a:p>
      </xdr:txBody>
    </xdr:sp>
    <xdr:clientData/>
  </xdr:twoCellAnchor>
  <xdr:twoCellAnchor>
    <xdr:from>
      <xdr:col>1</xdr:col>
      <xdr:colOff>151126</xdr:colOff>
      <xdr:row>22</xdr:row>
      <xdr:rowOff>95250</xdr:rowOff>
    </xdr:from>
    <xdr:to>
      <xdr:col>1</xdr:col>
      <xdr:colOff>619126</xdr:colOff>
      <xdr:row>22</xdr:row>
      <xdr:rowOff>466724</xdr:rowOff>
    </xdr:to>
    <xdr:sp macro="" textlink="">
      <xdr:nvSpPr>
        <xdr:cNvPr id="26" name="Globo: flecha hacia arriba 25">
          <a:extLst>
            <a:ext uri="{FF2B5EF4-FFF2-40B4-BE49-F238E27FC236}">
              <a16:creationId xmlns:a16="http://schemas.microsoft.com/office/drawing/2014/main" id="{131B2365-E944-438F-8570-95206200A900}"/>
            </a:ext>
          </a:extLst>
        </xdr:cNvPr>
        <xdr:cNvSpPr/>
      </xdr:nvSpPr>
      <xdr:spPr>
        <a:xfrm rot="5400000">
          <a:off x="320039" y="9254487"/>
          <a:ext cx="371474" cy="468000"/>
        </a:xfrm>
        <a:prstGeom prst="up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19</a:t>
          </a:r>
        </a:p>
      </xdr:txBody>
    </xdr:sp>
    <xdr:clientData/>
  </xdr:twoCellAnchor>
  <xdr:twoCellAnchor>
    <xdr:from>
      <xdr:col>1</xdr:col>
      <xdr:colOff>151126</xdr:colOff>
      <xdr:row>23</xdr:row>
      <xdr:rowOff>95250</xdr:rowOff>
    </xdr:from>
    <xdr:to>
      <xdr:col>1</xdr:col>
      <xdr:colOff>619126</xdr:colOff>
      <xdr:row>23</xdr:row>
      <xdr:rowOff>466724</xdr:rowOff>
    </xdr:to>
    <xdr:sp macro="" textlink="">
      <xdr:nvSpPr>
        <xdr:cNvPr id="27" name="Globo: flecha hacia arriba 26">
          <a:extLst>
            <a:ext uri="{FF2B5EF4-FFF2-40B4-BE49-F238E27FC236}">
              <a16:creationId xmlns:a16="http://schemas.microsoft.com/office/drawing/2014/main" id="{A889F6A2-66AE-4201-8BCB-E0ADB8B189B9}"/>
            </a:ext>
          </a:extLst>
        </xdr:cNvPr>
        <xdr:cNvSpPr/>
      </xdr:nvSpPr>
      <xdr:spPr>
        <a:xfrm rot="5400000">
          <a:off x="320039" y="9851387"/>
          <a:ext cx="371474" cy="468000"/>
        </a:xfrm>
        <a:prstGeom prst="up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20</a:t>
          </a:r>
        </a:p>
      </xdr:txBody>
    </xdr:sp>
    <xdr:clientData/>
  </xdr:twoCellAnchor>
  <xdr:twoCellAnchor>
    <xdr:from>
      <xdr:col>1</xdr:col>
      <xdr:colOff>151126</xdr:colOff>
      <xdr:row>24</xdr:row>
      <xdr:rowOff>95250</xdr:rowOff>
    </xdr:from>
    <xdr:to>
      <xdr:col>1</xdr:col>
      <xdr:colOff>619126</xdr:colOff>
      <xdr:row>24</xdr:row>
      <xdr:rowOff>466724</xdr:rowOff>
    </xdr:to>
    <xdr:sp macro="" textlink="">
      <xdr:nvSpPr>
        <xdr:cNvPr id="30" name="Globo: flecha hacia arriba 29">
          <a:extLst>
            <a:ext uri="{FF2B5EF4-FFF2-40B4-BE49-F238E27FC236}">
              <a16:creationId xmlns:a16="http://schemas.microsoft.com/office/drawing/2014/main" id="{22E786F1-C09D-4FEE-BBA1-7C5C8CA2485D}"/>
            </a:ext>
          </a:extLst>
        </xdr:cNvPr>
        <xdr:cNvSpPr/>
      </xdr:nvSpPr>
      <xdr:spPr>
        <a:xfrm rot="5400000">
          <a:off x="320039" y="10448287"/>
          <a:ext cx="371474" cy="468000"/>
        </a:xfrm>
        <a:prstGeom prst="up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21</a:t>
          </a:r>
        </a:p>
      </xdr:txBody>
    </xdr:sp>
    <xdr:clientData/>
  </xdr:twoCellAnchor>
  <xdr:twoCellAnchor>
    <xdr:from>
      <xdr:col>1</xdr:col>
      <xdr:colOff>151126</xdr:colOff>
      <xdr:row>25</xdr:row>
      <xdr:rowOff>95250</xdr:rowOff>
    </xdr:from>
    <xdr:to>
      <xdr:col>1</xdr:col>
      <xdr:colOff>619126</xdr:colOff>
      <xdr:row>25</xdr:row>
      <xdr:rowOff>466724</xdr:rowOff>
    </xdr:to>
    <xdr:sp macro="" textlink="">
      <xdr:nvSpPr>
        <xdr:cNvPr id="31" name="Globo: flecha hacia arriba 30">
          <a:extLst>
            <a:ext uri="{FF2B5EF4-FFF2-40B4-BE49-F238E27FC236}">
              <a16:creationId xmlns:a16="http://schemas.microsoft.com/office/drawing/2014/main" id="{ACC51F0A-6B8B-41E5-A6AB-736645370148}"/>
            </a:ext>
          </a:extLst>
        </xdr:cNvPr>
        <xdr:cNvSpPr/>
      </xdr:nvSpPr>
      <xdr:spPr>
        <a:xfrm rot="5400000">
          <a:off x="320039" y="11045187"/>
          <a:ext cx="371474" cy="468000"/>
        </a:xfrm>
        <a:prstGeom prst="up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1400" b="1">
              <a:solidFill>
                <a:srgbClr val="FF0000"/>
              </a:solidFill>
            </a:rPr>
            <a:t>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35277</xdr:colOff>
      <xdr:row>3</xdr:row>
      <xdr:rowOff>18530</xdr:rowOff>
    </xdr:from>
    <xdr:to>
      <xdr:col>4</xdr:col>
      <xdr:colOff>467277</xdr:colOff>
      <xdr:row>3</xdr:row>
      <xdr:rowOff>378530</xdr:rowOff>
    </xdr:to>
    <xdr:sp macro="" textlink="">
      <xdr:nvSpPr>
        <xdr:cNvPr id="3" name="Globo: flecha hacia arriba 2">
          <a:extLst>
            <a:ext uri="{FF2B5EF4-FFF2-40B4-BE49-F238E27FC236}">
              <a16:creationId xmlns:a16="http://schemas.microsoft.com/office/drawing/2014/main" id="{B07FD290-5906-4807-9DDC-131BAD6010AA}"/>
            </a:ext>
          </a:extLst>
        </xdr:cNvPr>
        <xdr:cNvSpPr/>
      </xdr:nvSpPr>
      <xdr:spPr>
        <a:xfrm rot="16200000">
          <a:off x="2173833" y="-17470"/>
          <a:ext cx="360000"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1</a:t>
          </a:r>
        </a:p>
      </xdr:txBody>
    </xdr:sp>
    <xdr:clientData/>
  </xdr:twoCellAnchor>
  <xdr:twoCellAnchor>
    <xdr:from>
      <xdr:col>14</xdr:col>
      <xdr:colOff>32456</xdr:colOff>
      <xdr:row>3</xdr:row>
      <xdr:rowOff>22763</xdr:rowOff>
    </xdr:from>
    <xdr:to>
      <xdr:col>14</xdr:col>
      <xdr:colOff>464456</xdr:colOff>
      <xdr:row>4</xdr:row>
      <xdr:rowOff>1763</xdr:rowOff>
    </xdr:to>
    <xdr:sp macro="" textlink="">
      <xdr:nvSpPr>
        <xdr:cNvPr id="4" name="Globo: flecha hacia arriba 3">
          <a:extLst>
            <a:ext uri="{FF2B5EF4-FFF2-40B4-BE49-F238E27FC236}">
              <a16:creationId xmlns:a16="http://schemas.microsoft.com/office/drawing/2014/main" id="{27FC1955-F944-4708-BF72-900055AC1DF9}"/>
            </a:ext>
          </a:extLst>
        </xdr:cNvPr>
        <xdr:cNvSpPr/>
      </xdr:nvSpPr>
      <xdr:spPr>
        <a:xfrm rot="16200000">
          <a:off x="10835234" y="-13237"/>
          <a:ext cx="360000"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2</a:t>
          </a:r>
        </a:p>
      </xdr:txBody>
    </xdr:sp>
    <xdr:clientData/>
  </xdr:twoCellAnchor>
  <xdr:twoCellAnchor>
    <xdr:from>
      <xdr:col>1</xdr:col>
      <xdr:colOff>127000</xdr:colOff>
      <xdr:row>5</xdr:row>
      <xdr:rowOff>28222</xdr:rowOff>
    </xdr:from>
    <xdr:to>
      <xdr:col>1</xdr:col>
      <xdr:colOff>450849</xdr:colOff>
      <xdr:row>5</xdr:row>
      <xdr:rowOff>453672</xdr:rowOff>
    </xdr:to>
    <xdr:sp macro="" textlink="">
      <xdr:nvSpPr>
        <xdr:cNvPr id="6" name="Globo: flecha hacia abajo 5">
          <a:extLst>
            <a:ext uri="{FF2B5EF4-FFF2-40B4-BE49-F238E27FC236}">
              <a16:creationId xmlns:a16="http://schemas.microsoft.com/office/drawing/2014/main" id="{7F839054-7332-4787-BCEF-91A415CB41EB}"/>
            </a:ext>
          </a:extLst>
        </xdr:cNvPr>
        <xdr:cNvSpPr/>
      </xdr:nvSpPr>
      <xdr:spPr>
        <a:xfrm>
          <a:off x="127000" y="790222"/>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3</a:t>
          </a:r>
        </a:p>
      </xdr:txBody>
    </xdr:sp>
    <xdr:clientData/>
  </xdr:twoCellAnchor>
  <xdr:twoCellAnchor>
    <xdr:from>
      <xdr:col>2</xdr:col>
      <xdr:colOff>222956</xdr:colOff>
      <xdr:row>5</xdr:row>
      <xdr:rowOff>25399</xdr:rowOff>
    </xdr:from>
    <xdr:to>
      <xdr:col>2</xdr:col>
      <xdr:colOff>546805</xdr:colOff>
      <xdr:row>5</xdr:row>
      <xdr:rowOff>450849</xdr:rowOff>
    </xdr:to>
    <xdr:sp macro="" textlink="">
      <xdr:nvSpPr>
        <xdr:cNvPr id="7" name="Globo: flecha hacia abajo 6">
          <a:extLst>
            <a:ext uri="{FF2B5EF4-FFF2-40B4-BE49-F238E27FC236}">
              <a16:creationId xmlns:a16="http://schemas.microsoft.com/office/drawing/2014/main" id="{0E1C10C5-4E9C-475D-9D21-2A84C8EE3AB9}"/>
            </a:ext>
          </a:extLst>
        </xdr:cNvPr>
        <xdr:cNvSpPr/>
      </xdr:nvSpPr>
      <xdr:spPr>
        <a:xfrm>
          <a:off x="801512" y="787399"/>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4</a:t>
          </a:r>
        </a:p>
      </xdr:txBody>
    </xdr:sp>
    <xdr:clientData/>
  </xdr:twoCellAnchor>
  <xdr:twoCellAnchor>
    <xdr:from>
      <xdr:col>3</xdr:col>
      <xdr:colOff>222955</xdr:colOff>
      <xdr:row>5</xdr:row>
      <xdr:rowOff>25400</xdr:rowOff>
    </xdr:from>
    <xdr:to>
      <xdr:col>3</xdr:col>
      <xdr:colOff>546804</xdr:colOff>
      <xdr:row>5</xdr:row>
      <xdr:rowOff>450850</xdr:rowOff>
    </xdr:to>
    <xdr:sp macro="" textlink="">
      <xdr:nvSpPr>
        <xdr:cNvPr id="10" name="Globo: flecha hacia abajo 9">
          <a:extLst>
            <a:ext uri="{FF2B5EF4-FFF2-40B4-BE49-F238E27FC236}">
              <a16:creationId xmlns:a16="http://schemas.microsoft.com/office/drawing/2014/main" id="{0D14097D-7177-492D-BA2F-F51F252C4B0F}"/>
            </a:ext>
          </a:extLst>
        </xdr:cNvPr>
        <xdr:cNvSpPr/>
      </xdr:nvSpPr>
      <xdr:spPr>
        <a:xfrm>
          <a:off x="1563511" y="787400"/>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5</a:t>
          </a:r>
        </a:p>
      </xdr:txBody>
    </xdr:sp>
    <xdr:clientData/>
  </xdr:twoCellAnchor>
  <xdr:twoCellAnchor>
    <xdr:from>
      <xdr:col>4</xdr:col>
      <xdr:colOff>234245</xdr:colOff>
      <xdr:row>5</xdr:row>
      <xdr:rowOff>29633</xdr:rowOff>
    </xdr:from>
    <xdr:to>
      <xdr:col>4</xdr:col>
      <xdr:colOff>558094</xdr:colOff>
      <xdr:row>5</xdr:row>
      <xdr:rowOff>455083</xdr:rowOff>
    </xdr:to>
    <xdr:sp macro="" textlink="">
      <xdr:nvSpPr>
        <xdr:cNvPr id="11" name="Globo: flecha hacia abajo 10">
          <a:extLst>
            <a:ext uri="{FF2B5EF4-FFF2-40B4-BE49-F238E27FC236}">
              <a16:creationId xmlns:a16="http://schemas.microsoft.com/office/drawing/2014/main" id="{4A7FF1CF-CE4B-4725-8288-3580ED690E1E}"/>
            </a:ext>
          </a:extLst>
        </xdr:cNvPr>
        <xdr:cNvSpPr/>
      </xdr:nvSpPr>
      <xdr:spPr>
        <a:xfrm>
          <a:off x="2336801" y="791633"/>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6</a:t>
          </a:r>
        </a:p>
      </xdr:txBody>
    </xdr:sp>
    <xdr:clientData/>
  </xdr:twoCellAnchor>
  <xdr:twoCellAnchor>
    <xdr:from>
      <xdr:col>5</xdr:col>
      <xdr:colOff>220133</xdr:colOff>
      <xdr:row>5</xdr:row>
      <xdr:rowOff>29633</xdr:rowOff>
    </xdr:from>
    <xdr:to>
      <xdr:col>5</xdr:col>
      <xdr:colOff>543982</xdr:colOff>
      <xdr:row>5</xdr:row>
      <xdr:rowOff>455083</xdr:rowOff>
    </xdr:to>
    <xdr:sp macro="" textlink="">
      <xdr:nvSpPr>
        <xdr:cNvPr id="12" name="Globo: flecha hacia abajo 11">
          <a:extLst>
            <a:ext uri="{FF2B5EF4-FFF2-40B4-BE49-F238E27FC236}">
              <a16:creationId xmlns:a16="http://schemas.microsoft.com/office/drawing/2014/main" id="{23377BBA-E640-499B-B012-36A81217C2B2}"/>
            </a:ext>
          </a:extLst>
        </xdr:cNvPr>
        <xdr:cNvSpPr/>
      </xdr:nvSpPr>
      <xdr:spPr>
        <a:xfrm>
          <a:off x="3084689" y="791633"/>
          <a:ext cx="323849" cy="425450"/>
        </a:xfrm>
        <a:prstGeom prst="downArrowCallout">
          <a:avLst/>
        </a:prstGeom>
        <a:solidFill>
          <a:schemeClr val="accent3">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7</a:t>
          </a:r>
        </a:p>
      </xdr:txBody>
    </xdr:sp>
    <xdr:clientData/>
  </xdr:twoCellAnchor>
  <xdr:twoCellAnchor>
    <xdr:from>
      <xdr:col>6</xdr:col>
      <xdr:colOff>231423</xdr:colOff>
      <xdr:row>5</xdr:row>
      <xdr:rowOff>26810</xdr:rowOff>
    </xdr:from>
    <xdr:to>
      <xdr:col>6</xdr:col>
      <xdr:colOff>555272</xdr:colOff>
      <xdr:row>5</xdr:row>
      <xdr:rowOff>452260</xdr:rowOff>
    </xdr:to>
    <xdr:sp macro="" textlink="">
      <xdr:nvSpPr>
        <xdr:cNvPr id="13" name="Globo: flecha hacia abajo 12">
          <a:extLst>
            <a:ext uri="{FF2B5EF4-FFF2-40B4-BE49-F238E27FC236}">
              <a16:creationId xmlns:a16="http://schemas.microsoft.com/office/drawing/2014/main" id="{F9DBDB33-12FB-41F2-A7E8-5FAC2B317F08}"/>
            </a:ext>
          </a:extLst>
        </xdr:cNvPr>
        <xdr:cNvSpPr/>
      </xdr:nvSpPr>
      <xdr:spPr>
        <a:xfrm>
          <a:off x="3857979" y="788810"/>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8</a:t>
          </a:r>
        </a:p>
      </xdr:txBody>
    </xdr:sp>
    <xdr:clientData/>
  </xdr:twoCellAnchor>
  <xdr:twoCellAnchor>
    <xdr:from>
      <xdr:col>7</xdr:col>
      <xdr:colOff>231423</xdr:colOff>
      <xdr:row>5</xdr:row>
      <xdr:rowOff>26811</xdr:rowOff>
    </xdr:from>
    <xdr:to>
      <xdr:col>7</xdr:col>
      <xdr:colOff>555272</xdr:colOff>
      <xdr:row>5</xdr:row>
      <xdr:rowOff>452261</xdr:rowOff>
    </xdr:to>
    <xdr:sp macro="" textlink="">
      <xdr:nvSpPr>
        <xdr:cNvPr id="14" name="Globo: flecha hacia abajo 13">
          <a:extLst>
            <a:ext uri="{FF2B5EF4-FFF2-40B4-BE49-F238E27FC236}">
              <a16:creationId xmlns:a16="http://schemas.microsoft.com/office/drawing/2014/main" id="{4B46DC00-5633-481A-9DED-2CB9527ECDBA}"/>
            </a:ext>
          </a:extLst>
        </xdr:cNvPr>
        <xdr:cNvSpPr/>
      </xdr:nvSpPr>
      <xdr:spPr>
        <a:xfrm>
          <a:off x="4619979" y="788811"/>
          <a:ext cx="323849" cy="425450"/>
        </a:xfrm>
        <a:prstGeom prst="downArrowCallout">
          <a:avLst/>
        </a:prstGeom>
        <a:solidFill>
          <a:schemeClr val="accent3">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9</a:t>
          </a:r>
        </a:p>
      </xdr:txBody>
    </xdr:sp>
    <xdr:clientData/>
  </xdr:twoCellAnchor>
  <xdr:twoCellAnchor>
    <xdr:from>
      <xdr:col>8</xdr:col>
      <xdr:colOff>217310</xdr:colOff>
      <xdr:row>5</xdr:row>
      <xdr:rowOff>26811</xdr:rowOff>
    </xdr:from>
    <xdr:to>
      <xdr:col>8</xdr:col>
      <xdr:colOff>577310</xdr:colOff>
      <xdr:row>5</xdr:row>
      <xdr:rowOff>452261</xdr:rowOff>
    </xdr:to>
    <xdr:sp macro="" textlink="">
      <xdr:nvSpPr>
        <xdr:cNvPr id="15" name="Globo: flecha hacia abajo 14">
          <a:extLst>
            <a:ext uri="{FF2B5EF4-FFF2-40B4-BE49-F238E27FC236}">
              <a16:creationId xmlns:a16="http://schemas.microsoft.com/office/drawing/2014/main" id="{CABA9C7B-E8FF-4D88-A8D0-2D50DB7768CB}"/>
            </a:ext>
          </a:extLst>
        </xdr:cNvPr>
        <xdr:cNvSpPr/>
      </xdr:nvSpPr>
      <xdr:spPr>
        <a:xfrm>
          <a:off x="5367866" y="788811"/>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10</a:t>
          </a:r>
        </a:p>
      </xdr:txBody>
    </xdr:sp>
    <xdr:clientData/>
  </xdr:twoCellAnchor>
  <xdr:twoCellAnchor>
    <xdr:from>
      <xdr:col>9</xdr:col>
      <xdr:colOff>221544</xdr:colOff>
      <xdr:row>5</xdr:row>
      <xdr:rowOff>31044</xdr:rowOff>
    </xdr:from>
    <xdr:to>
      <xdr:col>9</xdr:col>
      <xdr:colOff>581544</xdr:colOff>
      <xdr:row>5</xdr:row>
      <xdr:rowOff>456494</xdr:rowOff>
    </xdr:to>
    <xdr:sp macro="" textlink="">
      <xdr:nvSpPr>
        <xdr:cNvPr id="16" name="Globo: flecha hacia abajo 15">
          <a:extLst>
            <a:ext uri="{FF2B5EF4-FFF2-40B4-BE49-F238E27FC236}">
              <a16:creationId xmlns:a16="http://schemas.microsoft.com/office/drawing/2014/main" id="{5EC677FB-818F-4413-8DFF-3D48BEF86A35}"/>
            </a:ext>
          </a:extLst>
        </xdr:cNvPr>
        <xdr:cNvSpPr/>
      </xdr:nvSpPr>
      <xdr:spPr>
        <a:xfrm>
          <a:off x="6134100" y="793044"/>
          <a:ext cx="360000" cy="425450"/>
        </a:xfrm>
        <a:prstGeom prst="downArrowCallout">
          <a:avLst/>
        </a:prstGeom>
        <a:solidFill>
          <a:schemeClr val="accent3">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11</a:t>
          </a:r>
        </a:p>
      </xdr:txBody>
    </xdr:sp>
    <xdr:clientData/>
  </xdr:twoCellAnchor>
  <xdr:twoCellAnchor>
    <xdr:from>
      <xdr:col>10</xdr:col>
      <xdr:colOff>345721</xdr:colOff>
      <xdr:row>5</xdr:row>
      <xdr:rowOff>31046</xdr:rowOff>
    </xdr:from>
    <xdr:to>
      <xdr:col>10</xdr:col>
      <xdr:colOff>705721</xdr:colOff>
      <xdr:row>5</xdr:row>
      <xdr:rowOff>456496</xdr:rowOff>
    </xdr:to>
    <xdr:sp macro="" textlink="">
      <xdr:nvSpPr>
        <xdr:cNvPr id="17" name="Globo: flecha hacia abajo 16">
          <a:extLst>
            <a:ext uri="{FF2B5EF4-FFF2-40B4-BE49-F238E27FC236}">
              <a16:creationId xmlns:a16="http://schemas.microsoft.com/office/drawing/2014/main" id="{3DA87352-6813-4CCB-90D6-AD0C952D55C7}"/>
            </a:ext>
          </a:extLst>
        </xdr:cNvPr>
        <xdr:cNvSpPr/>
      </xdr:nvSpPr>
      <xdr:spPr>
        <a:xfrm>
          <a:off x="7020277" y="793046"/>
          <a:ext cx="360000" cy="425450"/>
        </a:xfrm>
        <a:prstGeom prst="downArrowCallout">
          <a:avLst/>
        </a:prstGeom>
        <a:solidFill>
          <a:schemeClr val="accent2">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12</a:t>
          </a:r>
        </a:p>
      </xdr:txBody>
    </xdr:sp>
    <xdr:clientData/>
  </xdr:twoCellAnchor>
  <xdr:twoCellAnchor>
    <xdr:from>
      <xdr:col>11</xdr:col>
      <xdr:colOff>338664</xdr:colOff>
      <xdr:row>5</xdr:row>
      <xdr:rowOff>31046</xdr:rowOff>
    </xdr:from>
    <xdr:to>
      <xdr:col>11</xdr:col>
      <xdr:colOff>698664</xdr:colOff>
      <xdr:row>5</xdr:row>
      <xdr:rowOff>456496</xdr:rowOff>
    </xdr:to>
    <xdr:sp macro="" textlink="">
      <xdr:nvSpPr>
        <xdr:cNvPr id="18" name="Globo: flecha hacia abajo 17">
          <a:extLst>
            <a:ext uri="{FF2B5EF4-FFF2-40B4-BE49-F238E27FC236}">
              <a16:creationId xmlns:a16="http://schemas.microsoft.com/office/drawing/2014/main" id="{22A550B1-A1DA-4BD0-A134-F6E170222BAB}"/>
            </a:ext>
          </a:extLst>
        </xdr:cNvPr>
        <xdr:cNvSpPr/>
      </xdr:nvSpPr>
      <xdr:spPr>
        <a:xfrm>
          <a:off x="8036275" y="793046"/>
          <a:ext cx="360000" cy="425450"/>
        </a:xfrm>
        <a:prstGeom prst="downArrowCallout">
          <a:avLst/>
        </a:prstGeom>
        <a:solidFill>
          <a:schemeClr val="accent2">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13</a:t>
          </a:r>
        </a:p>
      </xdr:txBody>
    </xdr:sp>
    <xdr:clientData/>
  </xdr:twoCellAnchor>
  <xdr:twoCellAnchor>
    <xdr:from>
      <xdr:col>12</xdr:col>
      <xdr:colOff>342899</xdr:colOff>
      <xdr:row>5</xdr:row>
      <xdr:rowOff>28223</xdr:rowOff>
    </xdr:from>
    <xdr:to>
      <xdr:col>12</xdr:col>
      <xdr:colOff>702899</xdr:colOff>
      <xdr:row>5</xdr:row>
      <xdr:rowOff>453673</xdr:rowOff>
    </xdr:to>
    <xdr:sp macro="" textlink="">
      <xdr:nvSpPr>
        <xdr:cNvPr id="19" name="Globo: flecha hacia abajo 18">
          <a:extLst>
            <a:ext uri="{FF2B5EF4-FFF2-40B4-BE49-F238E27FC236}">
              <a16:creationId xmlns:a16="http://schemas.microsoft.com/office/drawing/2014/main" id="{A0EACBC5-494D-4180-8439-C6ED128A53E8}"/>
            </a:ext>
          </a:extLst>
        </xdr:cNvPr>
        <xdr:cNvSpPr/>
      </xdr:nvSpPr>
      <xdr:spPr>
        <a:xfrm>
          <a:off x="9063566" y="790223"/>
          <a:ext cx="360000" cy="425450"/>
        </a:xfrm>
        <a:prstGeom prst="downArrowCallout">
          <a:avLst/>
        </a:prstGeom>
        <a:solidFill>
          <a:schemeClr val="accent2">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14</a:t>
          </a:r>
        </a:p>
      </xdr:txBody>
    </xdr:sp>
    <xdr:clientData/>
  </xdr:twoCellAnchor>
  <xdr:twoCellAnchor>
    <xdr:from>
      <xdr:col>13</xdr:col>
      <xdr:colOff>342894</xdr:colOff>
      <xdr:row>5</xdr:row>
      <xdr:rowOff>28224</xdr:rowOff>
    </xdr:from>
    <xdr:to>
      <xdr:col>13</xdr:col>
      <xdr:colOff>702894</xdr:colOff>
      <xdr:row>5</xdr:row>
      <xdr:rowOff>453674</xdr:rowOff>
    </xdr:to>
    <xdr:sp macro="" textlink="">
      <xdr:nvSpPr>
        <xdr:cNvPr id="20" name="Globo: flecha hacia abajo 19">
          <a:extLst>
            <a:ext uri="{FF2B5EF4-FFF2-40B4-BE49-F238E27FC236}">
              <a16:creationId xmlns:a16="http://schemas.microsoft.com/office/drawing/2014/main" id="{79F41B1A-DC6F-44E0-8FED-7868774F9491}"/>
            </a:ext>
          </a:extLst>
        </xdr:cNvPr>
        <xdr:cNvSpPr/>
      </xdr:nvSpPr>
      <xdr:spPr>
        <a:xfrm>
          <a:off x="10086616" y="790224"/>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15</a:t>
          </a:r>
        </a:p>
      </xdr:txBody>
    </xdr:sp>
    <xdr:clientData/>
  </xdr:twoCellAnchor>
  <xdr:twoCellAnchor>
    <xdr:from>
      <xdr:col>14</xdr:col>
      <xdr:colOff>347129</xdr:colOff>
      <xdr:row>5</xdr:row>
      <xdr:rowOff>25401</xdr:rowOff>
    </xdr:from>
    <xdr:to>
      <xdr:col>14</xdr:col>
      <xdr:colOff>707129</xdr:colOff>
      <xdr:row>5</xdr:row>
      <xdr:rowOff>450851</xdr:rowOff>
    </xdr:to>
    <xdr:sp macro="" textlink="">
      <xdr:nvSpPr>
        <xdr:cNvPr id="21" name="Globo: flecha hacia abajo 20">
          <a:extLst>
            <a:ext uri="{FF2B5EF4-FFF2-40B4-BE49-F238E27FC236}">
              <a16:creationId xmlns:a16="http://schemas.microsoft.com/office/drawing/2014/main" id="{686767AD-4B45-456F-997F-B97372749275}"/>
            </a:ext>
          </a:extLst>
        </xdr:cNvPr>
        <xdr:cNvSpPr/>
      </xdr:nvSpPr>
      <xdr:spPr>
        <a:xfrm>
          <a:off x="11113907" y="787401"/>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16</a:t>
          </a:r>
        </a:p>
      </xdr:txBody>
    </xdr:sp>
    <xdr:clientData/>
  </xdr:twoCellAnchor>
  <xdr:twoCellAnchor>
    <xdr:from>
      <xdr:col>15</xdr:col>
      <xdr:colOff>347127</xdr:colOff>
      <xdr:row>5</xdr:row>
      <xdr:rowOff>32457</xdr:rowOff>
    </xdr:from>
    <xdr:to>
      <xdr:col>15</xdr:col>
      <xdr:colOff>707127</xdr:colOff>
      <xdr:row>5</xdr:row>
      <xdr:rowOff>457907</xdr:rowOff>
    </xdr:to>
    <xdr:sp macro="" textlink="">
      <xdr:nvSpPr>
        <xdr:cNvPr id="22" name="Globo: flecha hacia abajo 21">
          <a:extLst>
            <a:ext uri="{FF2B5EF4-FFF2-40B4-BE49-F238E27FC236}">
              <a16:creationId xmlns:a16="http://schemas.microsoft.com/office/drawing/2014/main" id="{BC40C545-CAE7-4BC7-A6E3-779B0AD386BC}"/>
            </a:ext>
          </a:extLst>
        </xdr:cNvPr>
        <xdr:cNvSpPr/>
      </xdr:nvSpPr>
      <xdr:spPr>
        <a:xfrm>
          <a:off x="12136960" y="794457"/>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17</a:t>
          </a:r>
        </a:p>
      </xdr:txBody>
    </xdr:sp>
    <xdr:clientData/>
  </xdr:twoCellAnchor>
  <xdr:twoCellAnchor>
    <xdr:from>
      <xdr:col>16</xdr:col>
      <xdr:colOff>351362</xdr:colOff>
      <xdr:row>5</xdr:row>
      <xdr:rowOff>29634</xdr:rowOff>
    </xdr:from>
    <xdr:to>
      <xdr:col>16</xdr:col>
      <xdr:colOff>711362</xdr:colOff>
      <xdr:row>5</xdr:row>
      <xdr:rowOff>455084</xdr:rowOff>
    </xdr:to>
    <xdr:sp macro="" textlink="">
      <xdr:nvSpPr>
        <xdr:cNvPr id="23" name="Globo: flecha hacia abajo 22">
          <a:extLst>
            <a:ext uri="{FF2B5EF4-FFF2-40B4-BE49-F238E27FC236}">
              <a16:creationId xmlns:a16="http://schemas.microsoft.com/office/drawing/2014/main" id="{AA100B3B-8E43-4C6B-AC02-01CE5DB0EABB}"/>
            </a:ext>
          </a:extLst>
        </xdr:cNvPr>
        <xdr:cNvSpPr/>
      </xdr:nvSpPr>
      <xdr:spPr>
        <a:xfrm>
          <a:off x="13164251" y="791634"/>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18</a:t>
          </a:r>
        </a:p>
      </xdr:txBody>
    </xdr:sp>
    <xdr:clientData/>
  </xdr:twoCellAnchor>
  <xdr:twoCellAnchor>
    <xdr:from>
      <xdr:col>21</xdr:col>
      <xdr:colOff>524929</xdr:colOff>
      <xdr:row>5</xdr:row>
      <xdr:rowOff>26812</xdr:rowOff>
    </xdr:from>
    <xdr:to>
      <xdr:col>21</xdr:col>
      <xdr:colOff>884929</xdr:colOff>
      <xdr:row>5</xdr:row>
      <xdr:rowOff>452262</xdr:rowOff>
    </xdr:to>
    <xdr:sp macro="" textlink="">
      <xdr:nvSpPr>
        <xdr:cNvPr id="32" name="Globo: flecha hacia abajo 31">
          <a:extLst>
            <a:ext uri="{FF2B5EF4-FFF2-40B4-BE49-F238E27FC236}">
              <a16:creationId xmlns:a16="http://schemas.microsoft.com/office/drawing/2014/main" id="{A17DAB7B-C477-4790-B98E-0D9EA89C725E}"/>
            </a:ext>
          </a:extLst>
        </xdr:cNvPr>
        <xdr:cNvSpPr/>
      </xdr:nvSpPr>
      <xdr:spPr>
        <a:xfrm>
          <a:off x="18453096" y="788812"/>
          <a:ext cx="360000" cy="425450"/>
        </a:xfrm>
        <a:prstGeom prst="downArrowCallout">
          <a:avLst/>
        </a:prstGeom>
        <a:solidFill>
          <a:schemeClr val="accent6">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23</a:t>
          </a:r>
        </a:p>
      </xdr:txBody>
    </xdr:sp>
    <xdr:clientData/>
  </xdr:twoCellAnchor>
  <xdr:twoCellAnchor editAs="oneCell">
    <xdr:from>
      <xdr:col>12</xdr:col>
      <xdr:colOff>472722</xdr:colOff>
      <xdr:row>1</xdr:row>
      <xdr:rowOff>84668</xdr:rowOff>
    </xdr:from>
    <xdr:to>
      <xdr:col>14</xdr:col>
      <xdr:colOff>948726</xdr:colOff>
      <xdr:row>1</xdr:row>
      <xdr:rowOff>444668</xdr:rowOff>
    </xdr:to>
    <xdr:pic>
      <xdr:nvPicPr>
        <xdr:cNvPr id="24" name="Imagen 23">
          <a:extLst>
            <a:ext uri="{FF2B5EF4-FFF2-40B4-BE49-F238E27FC236}">
              <a16:creationId xmlns:a16="http://schemas.microsoft.com/office/drawing/2014/main" id="{74802A82-3445-4FAD-AC81-7212396A9983}"/>
            </a:ext>
          </a:extLst>
        </xdr:cNvPr>
        <xdr:cNvPicPr/>
      </xdr:nvPicPr>
      <xdr:blipFill>
        <a:blip xmlns:r="http://schemas.openxmlformats.org/officeDocument/2006/relationships" r:embed="rId1"/>
        <a:stretch>
          <a:fillRect/>
        </a:stretch>
      </xdr:blipFill>
      <xdr:spPr>
        <a:xfrm>
          <a:off x="9306278" y="211668"/>
          <a:ext cx="2522116" cy="360000"/>
        </a:xfrm>
        <a:prstGeom prst="rect">
          <a:avLst/>
        </a:prstGeom>
      </xdr:spPr>
    </xdr:pic>
    <xdr:clientData/>
  </xdr:twoCellAnchor>
  <xdr:twoCellAnchor>
    <xdr:from>
      <xdr:col>17</xdr:col>
      <xdr:colOff>309563</xdr:colOff>
      <xdr:row>5</xdr:row>
      <xdr:rowOff>23813</xdr:rowOff>
    </xdr:from>
    <xdr:to>
      <xdr:col>17</xdr:col>
      <xdr:colOff>669563</xdr:colOff>
      <xdr:row>5</xdr:row>
      <xdr:rowOff>449263</xdr:rowOff>
    </xdr:to>
    <xdr:sp macro="" textlink="">
      <xdr:nvSpPr>
        <xdr:cNvPr id="26" name="Globo: flecha hacia abajo 25">
          <a:extLst>
            <a:ext uri="{FF2B5EF4-FFF2-40B4-BE49-F238E27FC236}">
              <a16:creationId xmlns:a16="http://schemas.microsoft.com/office/drawing/2014/main" id="{6DA59BEA-3E76-4F5A-B494-27A045E87713}"/>
            </a:ext>
          </a:extLst>
        </xdr:cNvPr>
        <xdr:cNvSpPr/>
      </xdr:nvSpPr>
      <xdr:spPr>
        <a:xfrm>
          <a:off x="14263688" y="1420813"/>
          <a:ext cx="360000" cy="425450"/>
        </a:xfrm>
        <a:prstGeom prst="down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19</a:t>
          </a:r>
        </a:p>
      </xdr:txBody>
    </xdr:sp>
    <xdr:clientData/>
  </xdr:twoCellAnchor>
  <xdr:twoCellAnchor>
    <xdr:from>
      <xdr:col>18</xdr:col>
      <xdr:colOff>312916</xdr:colOff>
      <xdr:row>5</xdr:row>
      <xdr:rowOff>28046</xdr:rowOff>
    </xdr:from>
    <xdr:to>
      <xdr:col>18</xdr:col>
      <xdr:colOff>672916</xdr:colOff>
      <xdr:row>5</xdr:row>
      <xdr:rowOff>453496</xdr:rowOff>
    </xdr:to>
    <xdr:sp macro="" textlink="">
      <xdr:nvSpPr>
        <xdr:cNvPr id="27" name="Globo: flecha hacia abajo 26">
          <a:extLst>
            <a:ext uri="{FF2B5EF4-FFF2-40B4-BE49-F238E27FC236}">
              <a16:creationId xmlns:a16="http://schemas.microsoft.com/office/drawing/2014/main" id="{02D67A5F-B184-4F94-B860-DDF4E6E111B9}"/>
            </a:ext>
          </a:extLst>
        </xdr:cNvPr>
        <xdr:cNvSpPr/>
      </xdr:nvSpPr>
      <xdr:spPr>
        <a:xfrm>
          <a:off x="15290979" y="1425046"/>
          <a:ext cx="360000" cy="425450"/>
        </a:xfrm>
        <a:prstGeom prst="down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20</a:t>
          </a:r>
        </a:p>
      </xdr:txBody>
    </xdr:sp>
    <xdr:clientData/>
  </xdr:twoCellAnchor>
  <xdr:twoCellAnchor>
    <xdr:from>
      <xdr:col>19</xdr:col>
      <xdr:colOff>312032</xdr:colOff>
      <xdr:row>5</xdr:row>
      <xdr:rowOff>28046</xdr:rowOff>
    </xdr:from>
    <xdr:to>
      <xdr:col>19</xdr:col>
      <xdr:colOff>672032</xdr:colOff>
      <xdr:row>5</xdr:row>
      <xdr:rowOff>453496</xdr:rowOff>
    </xdr:to>
    <xdr:sp macro="" textlink="">
      <xdr:nvSpPr>
        <xdr:cNvPr id="28" name="Globo: flecha hacia abajo 27">
          <a:extLst>
            <a:ext uri="{FF2B5EF4-FFF2-40B4-BE49-F238E27FC236}">
              <a16:creationId xmlns:a16="http://schemas.microsoft.com/office/drawing/2014/main" id="{C7743D5D-865D-47C7-A553-F60298D840C2}"/>
            </a:ext>
          </a:extLst>
        </xdr:cNvPr>
        <xdr:cNvSpPr/>
      </xdr:nvSpPr>
      <xdr:spPr>
        <a:xfrm>
          <a:off x="16314032" y="1425046"/>
          <a:ext cx="360000" cy="425450"/>
        </a:xfrm>
        <a:prstGeom prst="down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21</a:t>
          </a:r>
        </a:p>
      </xdr:txBody>
    </xdr:sp>
    <xdr:clientData/>
  </xdr:twoCellAnchor>
  <xdr:twoCellAnchor>
    <xdr:from>
      <xdr:col>20</xdr:col>
      <xdr:colOff>315385</xdr:colOff>
      <xdr:row>5</xdr:row>
      <xdr:rowOff>25223</xdr:rowOff>
    </xdr:from>
    <xdr:to>
      <xdr:col>20</xdr:col>
      <xdr:colOff>675385</xdr:colOff>
      <xdr:row>5</xdr:row>
      <xdr:rowOff>450673</xdr:rowOff>
    </xdr:to>
    <xdr:sp macro="" textlink="">
      <xdr:nvSpPr>
        <xdr:cNvPr id="29" name="Globo: flecha hacia abajo 28">
          <a:extLst>
            <a:ext uri="{FF2B5EF4-FFF2-40B4-BE49-F238E27FC236}">
              <a16:creationId xmlns:a16="http://schemas.microsoft.com/office/drawing/2014/main" id="{79F4D617-3607-4CEE-8D38-386847685C7E}"/>
            </a:ext>
          </a:extLst>
        </xdr:cNvPr>
        <xdr:cNvSpPr/>
      </xdr:nvSpPr>
      <xdr:spPr>
        <a:xfrm>
          <a:off x="17341323" y="1422223"/>
          <a:ext cx="360000" cy="425450"/>
        </a:xfrm>
        <a:prstGeom prst="down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35277</xdr:colOff>
      <xdr:row>3</xdr:row>
      <xdr:rowOff>18530</xdr:rowOff>
    </xdr:from>
    <xdr:to>
      <xdr:col>4</xdr:col>
      <xdr:colOff>467277</xdr:colOff>
      <xdr:row>3</xdr:row>
      <xdr:rowOff>378530</xdr:rowOff>
    </xdr:to>
    <xdr:sp macro="" textlink="">
      <xdr:nvSpPr>
        <xdr:cNvPr id="2" name="Globo: flecha hacia arriba 1">
          <a:extLst>
            <a:ext uri="{FF2B5EF4-FFF2-40B4-BE49-F238E27FC236}">
              <a16:creationId xmlns:a16="http://schemas.microsoft.com/office/drawing/2014/main" id="{EEC27FD4-AC6E-4BB5-9CC2-4222211F03C8}"/>
            </a:ext>
          </a:extLst>
        </xdr:cNvPr>
        <xdr:cNvSpPr/>
      </xdr:nvSpPr>
      <xdr:spPr>
        <a:xfrm rot="16200000">
          <a:off x="2319177" y="649280"/>
          <a:ext cx="296500"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1</a:t>
          </a:r>
        </a:p>
      </xdr:txBody>
    </xdr:sp>
    <xdr:clientData/>
  </xdr:twoCellAnchor>
  <xdr:twoCellAnchor>
    <xdr:from>
      <xdr:col>14</xdr:col>
      <xdr:colOff>32456</xdr:colOff>
      <xdr:row>3</xdr:row>
      <xdr:rowOff>22763</xdr:rowOff>
    </xdr:from>
    <xdr:to>
      <xdr:col>14</xdr:col>
      <xdr:colOff>464456</xdr:colOff>
      <xdr:row>4</xdr:row>
      <xdr:rowOff>1763</xdr:rowOff>
    </xdr:to>
    <xdr:sp macro="" textlink="">
      <xdr:nvSpPr>
        <xdr:cNvPr id="3" name="Globo: flecha hacia arriba 2">
          <a:extLst>
            <a:ext uri="{FF2B5EF4-FFF2-40B4-BE49-F238E27FC236}">
              <a16:creationId xmlns:a16="http://schemas.microsoft.com/office/drawing/2014/main" id="{AF7820B6-03E3-47DE-9BE3-483B94E7CB15}"/>
            </a:ext>
          </a:extLst>
        </xdr:cNvPr>
        <xdr:cNvSpPr/>
      </xdr:nvSpPr>
      <xdr:spPr>
        <a:xfrm rot="16200000">
          <a:off x="10977756" y="653513"/>
          <a:ext cx="296500"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2</a:t>
          </a:r>
        </a:p>
      </xdr:txBody>
    </xdr:sp>
    <xdr:clientData/>
  </xdr:twoCellAnchor>
  <xdr:twoCellAnchor>
    <xdr:from>
      <xdr:col>1</xdr:col>
      <xdr:colOff>127000</xdr:colOff>
      <xdr:row>5</xdr:row>
      <xdr:rowOff>28222</xdr:rowOff>
    </xdr:from>
    <xdr:to>
      <xdr:col>1</xdr:col>
      <xdr:colOff>450849</xdr:colOff>
      <xdr:row>5</xdr:row>
      <xdr:rowOff>453672</xdr:rowOff>
    </xdr:to>
    <xdr:sp macro="" textlink="">
      <xdr:nvSpPr>
        <xdr:cNvPr id="4" name="Globo: flecha hacia abajo 3">
          <a:extLst>
            <a:ext uri="{FF2B5EF4-FFF2-40B4-BE49-F238E27FC236}">
              <a16:creationId xmlns:a16="http://schemas.microsoft.com/office/drawing/2014/main" id="{25EB6ECD-23B5-4EDA-97E6-4CA432976851}"/>
            </a:ext>
          </a:extLst>
        </xdr:cNvPr>
        <xdr:cNvSpPr/>
      </xdr:nvSpPr>
      <xdr:spPr>
        <a:xfrm>
          <a:off x="241300" y="1425222"/>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3</a:t>
          </a:r>
        </a:p>
      </xdr:txBody>
    </xdr:sp>
    <xdr:clientData/>
  </xdr:twoCellAnchor>
  <xdr:twoCellAnchor>
    <xdr:from>
      <xdr:col>2</xdr:col>
      <xdr:colOff>222956</xdr:colOff>
      <xdr:row>5</xdr:row>
      <xdr:rowOff>25399</xdr:rowOff>
    </xdr:from>
    <xdr:to>
      <xdr:col>2</xdr:col>
      <xdr:colOff>546805</xdr:colOff>
      <xdr:row>5</xdr:row>
      <xdr:rowOff>450849</xdr:rowOff>
    </xdr:to>
    <xdr:sp macro="" textlink="">
      <xdr:nvSpPr>
        <xdr:cNvPr id="5" name="Globo: flecha hacia abajo 4">
          <a:extLst>
            <a:ext uri="{FF2B5EF4-FFF2-40B4-BE49-F238E27FC236}">
              <a16:creationId xmlns:a16="http://schemas.microsoft.com/office/drawing/2014/main" id="{F0DACFF0-F6DA-41FE-ADC7-4DC78EF3284F}"/>
            </a:ext>
          </a:extLst>
        </xdr:cNvPr>
        <xdr:cNvSpPr/>
      </xdr:nvSpPr>
      <xdr:spPr>
        <a:xfrm>
          <a:off x="915106" y="1422399"/>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4</a:t>
          </a:r>
        </a:p>
      </xdr:txBody>
    </xdr:sp>
    <xdr:clientData/>
  </xdr:twoCellAnchor>
  <xdr:twoCellAnchor>
    <xdr:from>
      <xdr:col>3</xdr:col>
      <xdr:colOff>222955</xdr:colOff>
      <xdr:row>5</xdr:row>
      <xdr:rowOff>25400</xdr:rowOff>
    </xdr:from>
    <xdr:to>
      <xdr:col>3</xdr:col>
      <xdr:colOff>546804</xdr:colOff>
      <xdr:row>5</xdr:row>
      <xdr:rowOff>450850</xdr:rowOff>
    </xdr:to>
    <xdr:sp macro="" textlink="">
      <xdr:nvSpPr>
        <xdr:cNvPr id="6" name="Globo: flecha hacia abajo 5">
          <a:extLst>
            <a:ext uri="{FF2B5EF4-FFF2-40B4-BE49-F238E27FC236}">
              <a16:creationId xmlns:a16="http://schemas.microsoft.com/office/drawing/2014/main" id="{0F4A432D-330C-48D1-9976-381EB2C0E099}"/>
            </a:ext>
          </a:extLst>
        </xdr:cNvPr>
        <xdr:cNvSpPr/>
      </xdr:nvSpPr>
      <xdr:spPr>
        <a:xfrm>
          <a:off x="1677105" y="1422400"/>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5</a:t>
          </a:r>
        </a:p>
      </xdr:txBody>
    </xdr:sp>
    <xdr:clientData/>
  </xdr:twoCellAnchor>
  <xdr:twoCellAnchor>
    <xdr:from>
      <xdr:col>4</xdr:col>
      <xdr:colOff>234245</xdr:colOff>
      <xdr:row>5</xdr:row>
      <xdr:rowOff>29633</xdr:rowOff>
    </xdr:from>
    <xdr:to>
      <xdr:col>4</xdr:col>
      <xdr:colOff>558094</xdr:colOff>
      <xdr:row>5</xdr:row>
      <xdr:rowOff>455083</xdr:rowOff>
    </xdr:to>
    <xdr:sp macro="" textlink="">
      <xdr:nvSpPr>
        <xdr:cNvPr id="7" name="Globo: flecha hacia abajo 6">
          <a:extLst>
            <a:ext uri="{FF2B5EF4-FFF2-40B4-BE49-F238E27FC236}">
              <a16:creationId xmlns:a16="http://schemas.microsoft.com/office/drawing/2014/main" id="{26E38B78-9C57-4B98-AE2A-F29F710EB0CE}"/>
            </a:ext>
          </a:extLst>
        </xdr:cNvPr>
        <xdr:cNvSpPr/>
      </xdr:nvSpPr>
      <xdr:spPr>
        <a:xfrm>
          <a:off x="2450395" y="1426633"/>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6</a:t>
          </a:r>
        </a:p>
      </xdr:txBody>
    </xdr:sp>
    <xdr:clientData/>
  </xdr:twoCellAnchor>
  <xdr:twoCellAnchor>
    <xdr:from>
      <xdr:col>5</xdr:col>
      <xdr:colOff>220133</xdr:colOff>
      <xdr:row>5</xdr:row>
      <xdr:rowOff>29633</xdr:rowOff>
    </xdr:from>
    <xdr:to>
      <xdr:col>5</xdr:col>
      <xdr:colOff>543982</xdr:colOff>
      <xdr:row>5</xdr:row>
      <xdr:rowOff>455083</xdr:rowOff>
    </xdr:to>
    <xdr:sp macro="" textlink="">
      <xdr:nvSpPr>
        <xdr:cNvPr id="8" name="Globo: flecha hacia abajo 7">
          <a:extLst>
            <a:ext uri="{FF2B5EF4-FFF2-40B4-BE49-F238E27FC236}">
              <a16:creationId xmlns:a16="http://schemas.microsoft.com/office/drawing/2014/main" id="{DB485FD7-31CA-4774-B64B-2A11912024F5}"/>
            </a:ext>
          </a:extLst>
        </xdr:cNvPr>
        <xdr:cNvSpPr/>
      </xdr:nvSpPr>
      <xdr:spPr>
        <a:xfrm>
          <a:off x="3198283" y="1426633"/>
          <a:ext cx="323849" cy="425450"/>
        </a:xfrm>
        <a:prstGeom prst="downArrowCallout">
          <a:avLst/>
        </a:prstGeom>
        <a:solidFill>
          <a:schemeClr val="accent3">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7</a:t>
          </a:r>
        </a:p>
      </xdr:txBody>
    </xdr:sp>
    <xdr:clientData/>
  </xdr:twoCellAnchor>
  <xdr:twoCellAnchor>
    <xdr:from>
      <xdr:col>6</xdr:col>
      <xdr:colOff>231423</xdr:colOff>
      <xdr:row>5</xdr:row>
      <xdr:rowOff>26810</xdr:rowOff>
    </xdr:from>
    <xdr:to>
      <xdr:col>6</xdr:col>
      <xdr:colOff>555272</xdr:colOff>
      <xdr:row>5</xdr:row>
      <xdr:rowOff>452260</xdr:rowOff>
    </xdr:to>
    <xdr:sp macro="" textlink="">
      <xdr:nvSpPr>
        <xdr:cNvPr id="9" name="Globo: flecha hacia abajo 8">
          <a:extLst>
            <a:ext uri="{FF2B5EF4-FFF2-40B4-BE49-F238E27FC236}">
              <a16:creationId xmlns:a16="http://schemas.microsoft.com/office/drawing/2014/main" id="{D1673D6B-E97D-401F-843A-15237A26537F}"/>
            </a:ext>
          </a:extLst>
        </xdr:cNvPr>
        <xdr:cNvSpPr/>
      </xdr:nvSpPr>
      <xdr:spPr>
        <a:xfrm>
          <a:off x="3971573" y="1423810"/>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8</a:t>
          </a:r>
        </a:p>
      </xdr:txBody>
    </xdr:sp>
    <xdr:clientData/>
  </xdr:twoCellAnchor>
  <xdr:twoCellAnchor>
    <xdr:from>
      <xdr:col>7</xdr:col>
      <xdr:colOff>231423</xdr:colOff>
      <xdr:row>5</xdr:row>
      <xdr:rowOff>26811</xdr:rowOff>
    </xdr:from>
    <xdr:to>
      <xdr:col>7</xdr:col>
      <xdr:colOff>555272</xdr:colOff>
      <xdr:row>5</xdr:row>
      <xdr:rowOff>452261</xdr:rowOff>
    </xdr:to>
    <xdr:sp macro="" textlink="">
      <xdr:nvSpPr>
        <xdr:cNvPr id="10" name="Globo: flecha hacia abajo 9">
          <a:extLst>
            <a:ext uri="{FF2B5EF4-FFF2-40B4-BE49-F238E27FC236}">
              <a16:creationId xmlns:a16="http://schemas.microsoft.com/office/drawing/2014/main" id="{14252651-F70B-4862-8EA4-B8D7F7216BD7}"/>
            </a:ext>
          </a:extLst>
        </xdr:cNvPr>
        <xdr:cNvSpPr/>
      </xdr:nvSpPr>
      <xdr:spPr>
        <a:xfrm>
          <a:off x="4733573" y="1423811"/>
          <a:ext cx="323849" cy="425450"/>
        </a:xfrm>
        <a:prstGeom prst="downArrowCallout">
          <a:avLst/>
        </a:prstGeom>
        <a:solidFill>
          <a:schemeClr val="accent3">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9</a:t>
          </a:r>
        </a:p>
      </xdr:txBody>
    </xdr:sp>
    <xdr:clientData/>
  </xdr:twoCellAnchor>
  <xdr:twoCellAnchor>
    <xdr:from>
      <xdr:col>8</xdr:col>
      <xdr:colOff>217310</xdr:colOff>
      <xdr:row>5</xdr:row>
      <xdr:rowOff>26811</xdr:rowOff>
    </xdr:from>
    <xdr:to>
      <xdr:col>8</xdr:col>
      <xdr:colOff>577310</xdr:colOff>
      <xdr:row>5</xdr:row>
      <xdr:rowOff>452261</xdr:rowOff>
    </xdr:to>
    <xdr:sp macro="" textlink="">
      <xdr:nvSpPr>
        <xdr:cNvPr id="11" name="Globo: flecha hacia abajo 10">
          <a:extLst>
            <a:ext uri="{FF2B5EF4-FFF2-40B4-BE49-F238E27FC236}">
              <a16:creationId xmlns:a16="http://schemas.microsoft.com/office/drawing/2014/main" id="{B2FA4515-B2AD-42EE-A9FE-FA1C7A50B083}"/>
            </a:ext>
          </a:extLst>
        </xdr:cNvPr>
        <xdr:cNvSpPr/>
      </xdr:nvSpPr>
      <xdr:spPr>
        <a:xfrm>
          <a:off x="5481460" y="1423811"/>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10</a:t>
          </a:r>
        </a:p>
      </xdr:txBody>
    </xdr:sp>
    <xdr:clientData/>
  </xdr:twoCellAnchor>
  <xdr:twoCellAnchor>
    <xdr:from>
      <xdr:col>9</xdr:col>
      <xdr:colOff>221544</xdr:colOff>
      <xdr:row>5</xdr:row>
      <xdr:rowOff>31044</xdr:rowOff>
    </xdr:from>
    <xdr:to>
      <xdr:col>9</xdr:col>
      <xdr:colOff>581544</xdr:colOff>
      <xdr:row>5</xdr:row>
      <xdr:rowOff>456494</xdr:rowOff>
    </xdr:to>
    <xdr:sp macro="" textlink="">
      <xdr:nvSpPr>
        <xdr:cNvPr id="12" name="Globo: flecha hacia abajo 11">
          <a:extLst>
            <a:ext uri="{FF2B5EF4-FFF2-40B4-BE49-F238E27FC236}">
              <a16:creationId xmlns:a16="http://schemas.microsoft.com/office/drawing/2014/main" id="{E9EE4E98-08AB-4172-9547-76B3AAB0D5FA}"/>
            </a:ext>
          </a:extLst>
        </xdr:cNvPr>
        <xdr:cNvSpPr/>
      </xdr:nvSpPr>
      <xdr:spPr>
        <a:xfrm>
          <a:off x="6247694" y="1428044"/>
          <a:ext cx="360000" cy="425450"/>
        </a:xfrm>
        <a:prstGeom prst="downArrowCallout">
          <a:avLst/>
        </a:prstGeom>
        <a:solidFill>
          <a:schemeClr val="accent3">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11</a:t>
          </a:r>
        </a:p>
      </xdr:txBody>
    </xdr:sp>
    <xdr:clientData/>
  </xdr:twoCellAnchor>
  <xdr:twoCellAnchor>
    <xdr:from>
      <xdr:col>10</xdr:col>
      <xdr:colOff>345721</xdr:colOff>
      <xdr:row>5</xdr:row>
      <xdr:rowOff>31046</xdr:rowOff>
    </xdr:from>
    <xdr:to>
      <xdr:col>10</xdr:col>
      <xdr:colOff>705721</xdr:colOff>
      <xdr:row>5</xdr:row>
      <xdr:rowOff>456496</xdr:rowOff>
    </xdr:to>
    <xdr:sp macro="" textlink="">
      <xdr:nvSpPr>
        <xdr:cNvPr id="13" name="Globo: flecha hacia abajo 12">
          <a:extLst>
            <a:ext uri="{FF2B5EF4-FFF2-40B4-BE49-F238E27FC236}">
              <a16:creationId xmlns:a16="http://schemas.microsoft.com/office/drawing/2014/main" id="{FAFFFE5F-A87B-41A8-BB0F-0C46CF34E70C}"/>
            </a:ext>
          </a:extLst>
        </xdr:cNvPr>
        <xdr:cNvSpPr/>
      </xdr:nvSpPr>
      <xdr:spPr>
        <a:xfrm>
          <a:off x="7133871" y="1428046"/>
          <a:ext cx="360000" cy="425450"/>
        </a:xfrm>
        <a:prstGeom prst="downArrowCallout">
          <a:avLst/>
        </a:prstGeom>
        <a:solidFill>
          <a:schemeClr val="accent2">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12</a:t>
          </a:r>
        </a:p>
      </xdr:txBody>
    </xdr:sp>
    <xdr:clientData/>
  </xdr:twoCellAnchor>
  <xdr:twoCellAnchor>
    <xdr:from>
      <xdr:col>11</xdr:col>
      <xdr:colOff>338664</xdr:colOff>
      <xdr:row>5</xdr:row>
      <xdr:rowOff>31046</xdr:rowOff>
    </xdr:from>
    <xdr:to>
      <xdr:col>11</xdr:col>
      <xdr:colOff>698664</xdr:colOff>
      <xdr:row>5</xdr:row>
      <xdr:rowOff>456496</xdr:rowOff>
    </xdr:to>
    <xdr:sp macro="" textlink="">
      <xdr:nvSpPr>
        <xdr:cNvPr id="14" name="Globo: flecha hacia abajo 13">
          <a:extLst>
            <a:ext uri="{FF2B5EF4-FFF2-40B4-BE49-F238E27FC236}">
              <a16:creationId xmlns:a16="http://schemas.microsoft.com/office/drawing/2014/main" id="{B609F24A-126F-4AAC-A1A4-142CB5E07AC6}"/>
            </a:ext>
          </a:extLst>
        </xdr:cNvPr>
        <xdr:cNvSpPr/>
      </xdr:nvSpPr>
      <xdr:spPr>
        <a:xfrm>
          <a:off x="8149164" y="1428046"/>
          <a:ext cx="360000" cy="425450"/>
        </a:xfrm>
        <a:prstGeom prst="downArrowCallout">
          <a:avLst/>
        </a:prstGeom>
        <a:solidFill>
          <a:schemeClr val="accent2">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13</a:t>
          </a:r>
        </a:p>
      </xdr:txBody>
    </xdr:sp>
    <xdr:clientData/>
  </xdr:twoCellAnchor>
  <xdr:twoCellAnchor>
    <xdr:from>
      <xdr:col>12</xdr:col>
      <xdr:colOff>342899</xdr:colOff>
      <xdr:row>5</xdr:row>
      <xdr:rowOff>28223</xdr:rowOff>
    </xdr:from>
    <xdr:to>
      <xdr:col>12</xdr:col>
      <xdr:colOff>702899</xdr:colOff>
      <xdr:row>5</xdr:row>
      <xdr:rowOff>453673</xdr:rowOff>
    </xdr:to>
    <xdr:sp macro="" textlink="">
      <xdr:nvSpPr>
        <xdr:cNvPr id="15" name="Globo: flecha hacia abajo 14">
          <a:extLst>
            <a:ext uri="{FF2B5EF4-FFF2-40B4-BE49-F238E27FC236}">
              <a16:creationId xmlns:a16="http://schemas.microsoft.com/office/drawing/2014/main" id="{36DD6AC4-2FC5-494A-8955-C5D13FA50E3D}"/>
            </a:ext>
          </a:extLst>
        </xdr:cNvPr>
        <xdr:cNvSpPr/>
      </xdr:nvSpPr>
      <xdr:spPr>
        <a:xfrm>
          <a:off x="9175749" y="1425223"/>
          <a:ext cx="360000" cy="425450"/>
        </a:xfrm>
        <a:prstGeom prst="downArrowCallout">
          <a:avLst/>
        </a:prstGeom>
        <a:solidFill>
          <a:schemeClr val="accent2">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14</a:t>
          </a:r>
        </a:p>
      </xdr:txBody>
    </xdr:sp>
    <xdr:clientData/>
  </xdr:twoCellAnchor>
  <xdr:twoCellAnchor>
    <xdr:from>
      <xdr:col>13</xdr:col>
      <xdr:colOff>342894</xdr:colOff>
      <xdr:row>5</xdr:row>
      <xdr:rowOff>28224</xdr:rowOff>
    </xdr:from>
    <xdr:to>
      <xdr:col>13</xdr:col>
      <xdr:colOff>702894</xdr:colOff>
      <xdr:row>5</xdr:row>
      <xdr:rowOff>453674</xdr:rowOff>
    </xdr:to>
    <xdr:sp macro="" textlink="">
      <xdr:nvSpPr>
        <xdr:cNvPr id="16" name="Globo: flecha hacia abajo 15">
          <a:extLst>
            <a:ext uri="{FF2B5EF4-FFF2-40B4-BE49-F238E27FC236}">
              <a16:creationId xmlns:a16="http://schemas.microsoft.com/office/drawing/2014/main" id="{EA5037B6-CC51-4C42-B34D-90646DE84C08}"/>
            </a:ext>
          </a:extLst>
        </xdr:cNvPr>
        <xdr:cNvSpPr/>
      </xdr:nvSpPr>
      <xdr:spPr>
        <a:xfrm>
          <a:off x="10198094" y="1425224"/>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15</a:t>
          </a:r>
        </a:p>
      </xdr:txBody>
    </xdr:sp>
    <xdr:clientData/>
  </xdr:twoCellAnchor>
  <xdr:twoCellAnchor>
    <xdr:from>
      <xdr:col>14</xdr:col>
      <xdr:colOff>347129</xdr:colOff>
      <xdr:row>5</xdr:row>
      <xdr:rowOff>25401</xdr:rowOff>
    </xdr:from>
    <xdr:to>
      <xdr:col>14</xdr:col>
      <xdr:colOff>707129</xdr:colOff>
      <xdr:row>5</xdr:row>
      <xdr:rowOff>450851</xdr:rowOff>
    </xdr:to>
    <xdr:sp macro="" textlink="">
      <xdr:nvSpPr>
        <xdr:cNvPr id="17" name="Globo: flecha hacia abajo 16">
          <a:extLst>
            <a:ext uri="{FF2B5EF4-FFF2-40B4-BE49-F238E27FC236}">
              <a16:creationId xmlns:a16="http://schemas.microsoft.com/office/drawing/2014/main" id="{FDBF9B69-D314-4000-96C2-87FA35271893}"/>
            </a:ext>
          </a:extLst>
        </xdr:cNvPr>
        <xdr:cNvSpPr/>
      </xdr:nvSpPr>
      <xdr:spPr>
        <a:xfrm>
          <a:off x="11224679" y="1422401"/>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16</a:t>
          </a:r>
        </a:p>
      </xdr:txBody>
    </xdr:sp>
    <xdr:clientData/>
  </xdr:twoCellAnchor>
  <xdr:twoCellAnchor>
    <xdr:from>
      <xdr:col>15</xdr:col>
      <xdr:colOff>347127</xdr:colOff>
      <xdr:row>5</xdr:row>
      <xdr:rowOff>32457</xdr:rowOff>
    </xdr:from>
    <xdr:to>
      <xdr:col>15</xdr:col>
      <xdr:colOff>707127</xdr:colOff>
      <xdr:row>5</xdr:row>
      <xdr:rowOff>457907</xdr:rowOff>
    </xdr:to>
    <xdr:sp macro="" textlink="">
      <xdr:nvSpPr>
        <xdr:cNvPr id="18" name="Globo: flecha hacia abajo 17">
          <a:extLst>
            <a:ext uri="{FF2B5EF4-FFF2-40B4-BE49-F238E27FC236}">
              <a16:creationId xmlns:a16="http://schemas.microsoft.com/office/drawing/2014/main" id="{2773E489-355F-4FE7-BC65-5C5229DF4E68}"/>
            </a:ext>
          </a:extLst>
        </xdr:cNvPr>
        <xdr:cNvSpPr/>
      </xdr:nvSpPr>
      <xdr:spPr>
        <a:xfrm>
          <a:off x="12247027" y="1429457"/>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17</a:t>
          </a:r>
        </a:p>
      </xdr:txBody>
    </xdr:sp>
    <xdr:clientData/>
  </xdr:twoCellAnchor>
  <xdr:twoCellAnchor>
    <xdr:from>
      <xdr:col>16</xdr:col>
      <xdr:colOff>351362</xdr:colOff>
      <xdr:row>5</xdr:row>
      <xdr:rowOff>29634</xdr:rowOff>
    </xdr:from>
    <xdr:to>
      <xdr:col>16</xdr:col>
      <xdr:colOff>711362</xdr:colOff>
      <xdr:row>5</xdr:row>
      <xdr:rowOff>455084</xdr:rowOff>
    </xdr:to>
    <xdr:sp macro="" textlink="">
      <xdr:nvSpPr>
        <xdr:cNvPr id="19" name="Globo: flecha hacia abajo 18">
          <a:extLst>
            <a:ext uri="{FF2B5EF4-FFF2-40B4-BE49-F238E27FC236}">
              <a16:creationId xmlns:a16="http://schemas.microsoft.com/office/drawing/2014/main" id="{FD3EB177-E55E-4435-9885-C0AFE8A2D616}"/>
            </a:ext>
          </a:extLst>
        </xdr:cNvPr>
        <xdr:cNvSpPr/>
      </xdr:nvSpPr>
      <xdr:spPr>
        <a:xfrm>
          <a:off x="13273612" y="1426634"/>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18</a:t>
          </a:r>
        </a:p>
      </xdr:txBody>
    </xdr:sp>
    <xdr:clientData/>
  </xdr:twoCellAnchor>
  <xdr:twoCellAnchor>
    <xdr:from>
      <xdr:col>21</xdr:col>
      <xdr:colOff>524929</xdr:colOff>
      <xdr:row>5</xdr:row>
      <xdr:rowOff>26812</xdr:rowOff>
    </xdr:from>
    <xdr:to>
      <xdr:col>21</xdr:col>
      <xdr:colOff>884929</xdr:colOff>
      <xdr:row>5</xdr:row>
      <xdr:rowOff>452262</xdr:rowOff>
    </xdr:to>
    <xdr:sp macro="" textlink="">
      <xdr:nvSpPr>
        <xdr:cNvPr id="20" name="Globo: flecha hacia abajo 19">
          <a:extLst>
            <a:ext uri="{FF2B5EF4-FFF2-40B4-BE49-F238E27FC236}">
              <a16:creationId xmlns:a16="http://schemas.microsoft.com/office/drawing/2014/main" id="{B66FFCAD-A514-4863-AB06-F664907C9DD6}"/>
            </a:ext>
          </a:extLst>
        </xdr:cNvPr>
        <xdr:cNvSpPr/>
      </xdr:nvSpPr>
      <xdr:spPr>
        <a:xfrm>
          <a:off x="18558929" y="1423812"/>
          <a:ext cx="360000" cy="425450"/>
        </a:xfrm>
        <a:prstGeom prst="downArrowCallout">
          <a:avLst/>
        </a:prstGeom>
        <a:solidFill>
          <a:schemeClr val="accent6">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23</a:t>
          </a:r>
        </a:p>
      </xdr:txBody>
    </xdr:sp>
    <xdr:clientData/>
  </xdr:twoCellAnchor>
  <xdr:twoCellAnchor editAs="oneCell">
    <xdr:from>
      <xdr:col>12</xdr:col>
      <xdr:colOff>472722</xdr:colOff>
      <xdr:row>1</xdr:row>
      <xdr:rowOff>84668</xdr:rowOff>
    </xdr:from>
    <xdr:to>
      <xdr:col>14</xdr:col>
      <xdr:colOff>948727</xdr:colOff>
      <xdr:row>1</xdr:row>
      <xdr:rowOff>444668</xdr:rowOff>
    </xdr:to>
    <xdr:pic>
      <xdr:nvPicPr>
        <xdr:cNvPr id="21" name="Imagen 20">
          <a:extLst>
            <a:ext uri="{FF2B5EF4-FFF2-40B4-BE49-F238E27FC236}">
              <a16:creationId xmlns:a16="http://schemas.microsoft.com/office/drawing/2014/main" id="{1B61D3F5-E668-4919-8537-D97E452B9DCD}"/>
            </a:ext>
          </a:extLst>
        </xdr:cNvPr>
        <xdr:cNvPicPr/>
      </xdr:nvPicPr>
      <xdr:blipFill>
        <a:blip xmlns:r="http://schemas.openxmlformats.org/officeDocument/2006/relationships" r:embed="rId1"/>
        <a:stretch>
          <a:fillRect/>
        </a:stretch>
      </xdr:blipFill>
      <xdr:spPr>
        <a:xfrm>
          <a:off x="9305572" y="148168"/>
          <a:ext cx="2520705" cy="360000"/>
        </a:xfrm>
        <a:prstGeom prst="rect">
          <a:avLst/>
        </a:prstGeom>
      </xdr:spPr>
    </xdr:pic>
    <xdr:clientData/>
  </xdr:twoCellAnchor>
  <xdr:twoCellAnchor>
    <xdr:from>
      <xdr:col>17</xdr:col>
      <xdr:colOff>309563</xdr:colOff>
      <xdr:row>5</xdr:row>
      <xdr:rowOff>23813</xdr:rowOff>
    </xdr:from>
    <xdr:to>
      <xdr:col>17</xdr:col>
      <xdr:colOff>669563</xdr:colOff>
      <xdr:row>5</xdr:row>
      <xdr:rowOff>449263</xdr:rowOff>
    </xdr:to>
    <xdr:sp macro="" textlink="">
      <xdr:nvSpPr>
        <xdr:cNvPr id="22" name="Globo: flecha hacia abajo 21">
          <a:extLst>
            <a:ext uri="{FF2B5EF4-FFF2-40B4-BE49-F238E27FC236}">
              <a16:creationId xmlns:a16="http://schemas.microsoft.com/office/drawing/2014/main" id="{17DF0E30-B2BD-4735-BD99-4B9005A5B02F}"/>
            </a:ext>
          </a:extLst>
        </xdr:cNvPr>
        <xdr:cNvSpPr/>
      </xdr:nvSpPr>
      <xdr:spPr>
        <a:xfrm>
          <a:off x="14254163" y="1420813"/>
          <a:ext cx="360000" cy="425450"/>
        </a:xfrm>
        <a:prstGeom prst="down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19</a:t>
          </a:r>
        </a:p>
      </xdr:txBody>
    </xdr:sp>
    <xdr:clientData/>
  </xdr:twoCellAnchor>
  <xdr:twoCellAnchor>
    <xdr:from>
      <xdr:col>18</xdr:col>
      <xdr:colOff>312916</xdr:colOff>
      <xdr:row>5</xdr:row>
      <xdr:rowOff>28046</xdr:rowOff>
    </xdr:from>
    <xdr:to>
      <xdr:col>18</xdr:col>
      <xdr:colOff>672916</xdr:colOff>
      <xdr:row>5</xdr:row>
      <xdr:rowOff>453496</xdr:rowOff>
    </xdr:to>
    <xdr:sp macro="" textlink="">
      <xdr:nvSpPr>
        <xdr:cNvPr id="23" name="Globo: flecha hacia abajo 22">
          <a:extLst>
            <a:ext uri="{FF2B5EF4-FFF2-40B4-BE49-F238E27FC236}">
              <a16:creationId xmlns:a16="http://schemas.microsoft.com/office/drawing/2014/main" id="{23B12B73-7341-4299-AFB1-8DF1640D08B7}"/>
            </a:ext>
          </a:extLst>
        </xdr:cNvPr>
        <xdr:cNvSpPr/>
      </xdr:nvSpPr>
      <xdr:spPr>
        <a:xfrm>
          <a:off x="15279866" y="1425046"/>
          <a:ext cx="360000" cy="425450"/>
        </a:xfrm>
        <a:prstGeom prst="down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20</a:t>
          </a:r>
        </a:p>
      </xdr:txBody>
    </xdr:sp>
    <xdr:clientData/>
  </xdr:twoCellAnchor>
  <xdr:twoCellAnchor>
    <xdr:from>
      <xdr:col>19</xdr:col>
      <xdr:colOff>312032</xdr:colOff>
      <xdr:row>5</xdr:row>
      <xdr:rowOff>28046</xdr:rowOff>
    </xdr:from>
    <xdr:to>
      <xdr:col>19</xdr:col>
      <xdr:colOff>672032</xdr:colOff>
      <xdr:row>5</xdr:row>
      <xdr:rowOff>453496</xdr:rowOff>
    </xdr:to>
    <xdr:sp macro="" textlink="">
      <xdr:nvSpPr>
        <xdr:cNvPr id="24" name="Globo: flecha hacia abajo 23">
          <a:extLst>
            <a:ext uri="{FF2B5EF4-FFF2-40B4-BE49-F238E27FC236}">
              <a16:creationId xmlns:a16="http://schemas.microsoft.com/office/drawing/2014/main" id="{9FCF1B55-0CB1-40D8-B2C7-3C7334FC9CFC}"/>
            </a:ext>
          </a:extLst>
        </xdr:cNvPr>
        <xdr:cNvSpPr/>
      </xdr:nvSpPr>
      <xdr:spPr>
        <a:xfrm>
          <a:off x="16301332" y="1425046"/>
          <a:ext cx="360000" cy="425450"/>
        </a:xfrm>
        <a:prstGeom prst="down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21</a:t>
          </a:r>
        </a:p>
      </xdr:txBody>
    </xdr:sp>
    <xdr:clientData/>
  </xdr:twoCellAnchor>
  <xdr:twoCellAnchor>
    <xdr:from>
      <xdr:col>20</xdr:col>
      <xdr:colOff>315385</xdr:colOff>
      <xdr:row>5</xdr:row>
      <xdr:rowOff>25223</xdr:rowOff>
    </xdr:from>
    <xdr:to>
      <xdr:col>20</xdr:col>
      <xdr:colOff>675385</xdr:colOff>
      <xdr:row>5</xdr:row>
      <xdr:rowOff>450673</xdr:rowOff>
    </xdr:to>
    <xdr:sp macro="" textlink="">
      <xdr:nvSpPr>
        <xdr:cNvPr id="25" name="Globo: flecha hacia abajo 24">
          <a:extLst>
            <a:ext uri="{FF2B5EF4-FFF2-40B4-BE49-F238E27FC236}">
              <a16:creationId xmlns:a16="http://schemas.microsoft.com/office/drawing/2014/main" id="{F5B1C336-7BF8-49D0-9162-733DD485E928}"/>
            </a:ext>
          </a:extLst>
        </xdr:cNvPr>
        <xdr:cNvSpPr/>
      </xdr:nvSpPr>
      <xdr:spPr>
        <a:xfrm>
          <a:off x="17327035" y="1422223"/>
          <a:ext cx="360000" cy="425450"/>
        </a:xfrm>
        <a:prstGeom prst="downArrowCallout">
          <a:avLst/>
        </a:prstGeom>
        <a:solidFill>
          <a:schemeClr val="accent5">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35277</xdr:colOff>
      <xdr:row>3</xdr:row>
      <xdr:rowOff>18530</xdr:rowOff>
    </xdr:from>
    <xdr:to>
      <xdr:col>4</xdr:col>
      <xdr:colOff>467277</xdr:colOff>
      <xdr:row>3</xdr:row>
      <xdr:rowOff>378530</xdr:rowOff>
    </xdr:to>
    <xdr:sp macro="" textlink="">
      <xdr:nvSpPr>
        <xdr:cNvPr id="45" name="Globo: flecha hacia arriba 44">
          <a:extLst>
            <a:ext uri="{FF2B5EF4-FFF2-40B4-BE49-F238E27FC236}">
              <a16:creationId xmlns:a16="http://schemas.microsoft.com/office/drawing/2014/main" id="{65A7269F-08F3-4783-AC6D-F0B4FA9CE65D}"/>
            </a:ext>
          </a:extLst>
        </xdr:cNvPr>
        <xdr:cNvSpPr/>
      </xdr:nvSpPr>
      <xdr:spPr>
        <a:xfrm rot="16200000">
          <a:off x="2173127" y="-17470"/>
          <a:ext cx="360000"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1</a:t>
          </a:r>
        </a:p>
      </xdr:txBody>
    </xdr:sp>
    <xdr:clientData/>
  </xdr:twoCellAnchor>
  <xdr:twoCellAnchor>
    <xdr:from>
      <xdr:col>14</xdr:col>
      <xdr:colOff>40399</xdr:colOff>
      <xdr:row>3</xdr:row>
      <xdr:rowOff>22763</xdr:rowOff>
    </xdr:from>
    <xdr:to>
      <xdr:col>14</xdr:col>
      <xdr:colOff>472399</xdr:colOff>
      <xdr:row>4</xdr:row>
      <xdr:rowOff>1763</xdr:rowOff>
    </xdr:to>
    <xdr:sp macro="" textlink="">
      <xdr:nvSpPr>
        <xdr:cNvPr id="46" name="Globo: flecha hacia arriba 45">
          <a:extLst>
            <a:ext uri="{FF2B5EF4-FFF2-40B4-BE49-F238E27FC236}">
              <a16:creationId xmlns:a16="http://schemas.microsoft.com/office/drawing/2014/main" id="{DC3FDE90-19FF-4BED-AEE6-F8E794DA677D}"/>
            </a:ext>
          </a:extLst>
        </xdr:cNvPr>
        <xdr:cNvSpPr/>
      </xdr:nvSpPr>
      <xdr:spPr>
        <a:xfrm rot="16200000">
          <a:off x="10990462" y="653513"/>
          <a:ext cx="296500"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2</a:t>
          </a:r>
        </a:p>
      </xdr:txBody>
    </xdr:sp>
    <xdr:clientData/>
  </xdr:twoCellAnchor>
  <xdr:twoCellAnchor>
    <xdr:from>
      <xdr:col>1</xdr:col>
      <xdr:colOff>127000</xdr:colOff>
      <xdr:row>5</xdr:row>
      <xdr:rowOff>28222</xdr:rowOff>
    </xdr:from>
    <xdr:to>
      <xdr:col>1</xdr:col>
      <xdr:colOff>450849</xdr:colOff>
      <xdr:row>5</xdr:row>
      <xdr:rowOff>453672</xdr:rowOff>
    </xdr:to>
    <xdr:sp macro="" textlink="">
      <xdr:nvSpPr>
        <xdr:cNvPr id="47" name="Globo: flecha hacia abajo 46">
          <a:extLst>
            <a:ext uri="{FF2B5EF4-FFF2-40B4-BE49-F238E27FC236}">
              <a16:creationId xmlns:a16="http://schemas.microsoft.com/office/drawing/2014/main" id="{67E78B34-8AB0-4C0C-BA1E-1273ADAFA6DC}"/>
            </a:ext>
          </a:extLst>
        </xdr:cNvPr>
        <xdr:cNvSpPr/>
      </xdr:nvSpPr>
      <xdr:spPr>
        <a:xfrm>
          <a:off x="127000" y="790222"/>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3</a:t>
          </a:r>
        </a:p>
      </xdr:txBody>
    </xdr:sp>
    <xdr:clientData/>
  </xdr:twoCellAnchor>
  <xdr:twoCellAnchor>
    <xdr:from>
      <xdr:col>2</xdr:col>
      <xdr:colOff>222956</xdr:colOff>
      <xdr:row>5</xdr:row>
      <xdr:rowOff>25399</xdr:rowOff>
    </xdr:from>
    <xdr:to>
      <xdr:col>2</xdr:col>
      <xdr:colOff>546805</xdr:colOff>
      <xdr:row>5</xdr:row>
      <xdr:rowOff>450849</xdr:rowOff>
    </xdr:to>
    <xdr:sp macro="" textlink="">
      <xdr:nvSpPr>
        <xdr:cNvPr id="48" name="Globo: flecha hacia abajo 47">
          <a:extLst>
            <a:ext uri="{FF2B5EF4-FFF2-40B4-BE49-F238E27FC236}">
              <a16:creationId xmlns:a16="http://schemas.microsoft.com/office/drawing/2014/main" id="{A25D8584-0C56-41C1-B3BC-E46F582ABE36}"/>
            </a:ext>
          </a:extLst>
        </xdr:cNvPr>
        <xdr:cNvSpPr/>
      </xdr:nvSpPr>
      <xdr:spPr>
        <a:xfrm>
          <a:off x="800806" y="787399"/>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4</a:t>
          </a:r>
        </a:p>
      </xdr:txBody>
    </xdr:sp>
    <xdr:clientData/>
  </xdr:twoCellAnchor>
  <xdr:twoCellAnchor>
    <xdr:from>
      <xdr:col>3</xdr:col>
      <xdr:colOff>222955</xdr:colOff>
      <xdr:row>5</xdr:row>
      <xdr:rowOff>25400</xdr:rowOff>
    </xdr:from>
    <xdr:to>
      <xdr:col>3</xdr:col>
      <xdr:colOff>546804</xdr:colOff>
      <xdr:row>5</xdr:row>
      <xdr:rowOff>450850</xdr:rowOff>
    </xdr:to>
    <xdr:sp macro="" textlink="">
      <xdr:nvSpPr>
        <xdr:cNvPr id="49" name="Globo: flecha hacia abajo 48">
          <a:extLst>
            <a:ext uri="{FF2B5EF4-FFF2-40B4-BE49-F238E27FC236}">
              <a16:creationId xmlns:a16="http://schemas.microsoft.com/office/drawing/2014/main" id="{330BCC79-B434-4AD0-A074-73E37DE34EA9}"/>
            </a:ext>
          </a:extLst>
        </xdr:cNvPr>
        <xdr:cNvSpPr/>
      </xdr:nvSpPr>
      <xdr:spPr>
        <a:xfrm>
          <a:off x="1562805" y="787400"/>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5</a:t>
          </a:r>
        </a:p>
      </xdr:txBody>
    </xdr:sp>
    <xdr:clientData/>
  </xdr:twoCellAnchor>
  <xdr:twoCellAnchor>
    <xdr:from>
      <xdr:col>4</xdr:col>
      <xdr:colOff>234245</xdr:colOff>
      <xdr:row>5</xdr:row>
      <xdr:rowOff>29633</xdr:rowOff>
    </xdr:from>
    <xdr:to>
      <xdr:col>4</xdr:col>
      <xdr:colOff>558094</xdr:colOff>
      <xdr:row>5</xdr:row>
      <xdr:rowOff>455083</xdr:rowOff>
    </xdr:to>
    <xdr:sp macro="" textlink="">
      <xdr:nvSpPr>
        <xdr:cNvPr id="50" name="Globo: flecha hacia abajo 49">
          <a:extLst>
            <a:ext uri="{FF2B5EF4-FFF2-40B4-BE49-F238E27FC236}">
              <a16:creationId xmlns:a16="http://schemas.microsoft.com/office/drawing/2014/main" id="{C3DB2D82-5D43-4C70-A72E-547DF6545BD1}"/>
            </a:ext>
          </a:extLst>
        </xdr:cNvPr>
        <xdr:cNvSpPr/>
      </xdr:nvSpPr>
      <xdr:spPr>
        <a:xfrm>
          <a:off x="2336095" y="791633"/>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6</a:t>
          </a:r>
        </a:p>
      </xdr:txBody>
    </xdr:sp>
    <xdr:clientData/>
  </xdr:twoCellAnchor>
  <xdr:twoCellAnchor>
    <xdr:from>
      <xdr:col>5</xdr:col>
      <xdr:colOff>220133</xdr:colOff>
      <xdr:row>5</xdr:row>
      <xdr:rowOff>29633</xdr:rowOff>
    </xdr:from>
    <xdr:to>
      <xdr:col>5</xdr:col>
      <xdr:colOff>543982</xdr:colOff>
      <xdr:row>5</xdr:row>
      <xdr:rowOff>455083</xdr:rowOff>
    </xdr:to>
    <xdr:sp macro="" textlink="">
      <xdr:nvSpPr>
        <xdr:cNvPr id="51" name="Globo: flecha hacia abajo 50">
          <a:extLst>
            <a:ext uri="{FF2B5EF4-FFF2-40B4-BE49-F238E27FC236}">
              <a16:creationId xmlns:a16="http://schemas.microsoft.com/office/drawing/2014/main" id="{0D5FC78A-C359-4588-ABE2-79A8A8998D96}"/>
            </a:ext>
          </a:extLst>
        </xdr:cNvPr>
        <xdr:cNvSpPr/>
      </xdr:nvSpPr>
      <xdr:spPr>
        <a:xfrm>
          <a:off x="3083983" y="791633"/>
          <a:ext cx="323849" cy="425450"/>
        </a:xfrm>
        <a:prstGeom prst="downArrowCallout">
          <a:avLst/>
        </a:prstGeom>
        <a:solidFill>
          <a:schemeClr val="accent3">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7</a:t>
          </a:r>
        </a:p>
      </xdr:txBody>
    </xdr:sp>
    <xdr:clientData/>
  </xdr:twoCellAnchor>
  <xdr:twoCellAnchor>
    <xdr:from>
      <xdr:col>6</xdr:col>
      <xdr:colOff>231423</xdr:colOff>
      <xdr:row>5</xdr:row>
      <xdr:rowOff>26810</xdr:rowOff>
    </xdr:from>
    <xdr:to>
      <xdr:col>6</xdr:col>
      <xdr:colOff>555272</xdr:colOff>
      <xdr:row>5</xdr:row>
      <xdr:rowOff>452260</xdr:rowOff>
    </xdr:to>
    <xdr:sp macro="" textlink="">
      <xdr:nvSpPr>
        <xdr:cNvPr id="52" name="Globo: flecha hacia abajo 51">
          <a:extLst>
            <a:ext uri="{FF2B5EF4-FFF2-40B4-BE49-F238E27FC236}">
              <a16:creationId xmlns:a16="http://schemas.microsoft.com/office/drawing/2014/main" id="{08711383-6656-4B14-B8C8-50D623F3BA6B}"/>
            </a:ext>
          </a:extLst>
        </xdr:cNvPr>
        <xdr:cNvSpPr/>
      </xdr:nvSpPr>
      <xdr:spPr>
        <a:xfrm>
          <a:off x="3857273" y="788810"/>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8</a:t>
          </a:r>
        </a:p>
      </xdr:txBody>
    </xdr:sp>
    <xdr:clientData/>
  </xdr:twoCellAnchor>
  <xdr:twoCellAnchor>
    <xdr:from>
      <xdr:col>7</xdr:col>
      <xdr:colOff>231423</xdr:colOff>
      <xdr:row>5</xdr:row>
      <xdr:rowOff>26811</xdr:rowOff>
    </xdr:from>
    <xdr:to>
      <xdr:col>7</xdr:col>
      <xdr:colOff>555272</xdr:colOff>
      <xdr:row>5</xdr:row>
      <xdr:rowOff>452261</xdr:rowOff>
    </xdr:to>
    <xdr:sp macro="" textlink="">
      <xdr:nvSpPr>
        <xdr:cNvPr id="53" name="Globo: flecha hacia abajo 52">
          <a:extLst>
            <a:ext uri="{FF2B5EF4-FFF2-40B4-BE49-F238E27FC236}">
              <a16:creationId xmlns:a16="http://schemas.microsoft.com/office/drawing/2014/main" id="{800658D4-53F4-4A74-B177-867C2CA45FDB}"/>
            </a:ext>
          </a:extLst>
        </xdr:cNvPr>
        <xdr:cNvSpPr/>
      </xdr:nvSpPr>
      <xdr:spPr>
        <a:xfrm>
          <a:off x="4619273" y="788811"/>
          <a:ext cx="323849" cy="425450"/>
        </a:xfrm>
        <a:prstGeom prst="downArrowCallout">
          <a:avLst/>
        </a:prstGeom>
        <a:solidFill>
          <a:schemeClr val="accent3">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9</a:t>
          </a:r>
        </a:p>
      </xdr:txBody>
    </xdr:sp>
    <xdr:clientData/>
  </xdr:twoCellAnchor>
  <xdr:twoCellAnchor>
    <xdr:from>
      <xdr:col>8</xdr:col>
      <xdr:colOff>217310</xdr:colOff>
      <xdr:row>5</xdr:row>
      <xdr:rowOff>26811</xdr:rowOff>
    </xdr:from>
    <xdr:to>
      <xdr:col>8</xdr:col>
      <xdr:colOff>577310</xdr:colOff>
      <xdr:row>5</xdr:row>
      <xdr:rowOff>452261</xdr:rowOff>
    </xdr:to>
    <xdr:sp macro="" textlink="">
      <xdr:nvSpPr>
        <xdr:cNvPr id="54" name="Globo: flecha hacia abajo 53">
          <a:extLst>
            <a:ext uri="{FF2B5EF4-FFF2-40B4-BE49-F238E27FC236}">
              <a16:creationId xmlns:a16="http://schemas.microsoft.com/office/drawing/2014/main" id="{651A0719-DD38-477D-BC64-9E808555D6A5}"/>
            </a:ext>
          </a:extLst>
        </xdr:cNvPr>
        <xdr:cNvSpPr/>
      </xdr:nvSpPr>
      <xdr:spPr>
        <a:xfrm>
          <a:off x="5367160" y="788811"/>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10</a:t>
          </a:r>
        </a:p>
      </xdr:txBody>
    </xdr:sp>
    <xdr:clientData/>
  </xdr:twoCellAnchor>
  <xdr:twoCellAnchor>
    <xdr:from>
      <xdr:col>9</xdr:col>
      <xdr:colOff>221544</xdr:colOff>
      <xdr:row>5</xdr:row>
      <xdr:rowOff>31044</xdr:rowOff>
    </xdr:from>
    <xdr:to>
      <xdr:col>9</xdr:col>
      <xdr:colOff>581544</xdr:colOff>
      <xdr:row>5</xdr:row>
      <xdr:rowOff>456494</xdr:rowOff>
    </xdr:to>
    <xdr:sp macro="" textlink="">
      <xdr:nvSpPr>
        <xdr:cNvPr id="55" name="Globo: flecha hacia abajo 54">
          <a:extLst>
            <a:ext uri="{FF2B5EF4-FFF2-40B4-BE49-F238E27FC236}">
              <a16:creationId xmlns:a16="http://schemas.microsoft.com/office/drawing/2014/main" id="{22E92274-2E53-47C3-90DD-6ADCAD055231}"/>
            </a:ext>
          </a:extLst>
        </xdr:cNvPr>
        <xdr:cNvSpPr/>
      </xdr:nvSpPr>
      <xdr:spPr>
        <a:xfrm>
          <a:off x="6133394" y="793044"/>
          <a:ext cx="360000" cy="425450"/>
        </a:xfrm>
        <a:prstGeom prst="downArrowCallout">
          <a:avLst/>
        </a:prstGeom>
        <a:solidFill>
          <a:schemeClr val="accent3">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11</a:t>
          </a:r>
        </a:p>
      </xdr:txBody>
    </xdr:sp>
    <xdr:clientData/>
  </xdr:twoCellAnchor>
  <xdr:twoCellAnchor>
    <xdr:from>
      <xdr:col>11</xdr:col>
      <xdr:colOff>342894</xdr:colOff>
      <xdr:row>5</xdr:row>
      <xdr:rowOff>28224</xdr:rowOff>
    </xdr:from>
    <xdr:to>
      <xdr:col>11</xdr:col>
      <xdr:colOff>702894</xdr:colOff>
      <xdr:row>5</xdr:row>
      <xdr:rowOff>453674</xdr:rowOff>
    </xdr:to>
    <xdr:sp macro="" textlink="">
      <xdr:nvSpPr>
        <xdr:cNvPr id="59" name="Globo: flecha hacia abajo 58">
          <a:extLst>
            <a:ext uri="{FF2B5EF4-FFF2-40B4-BE49-F238E27FC236}">
              <a16:creationId xmlns:a16="http://schemas.microsoft.com/office/drawing/2014/main" id="{45B78679-2C13-4416-B864-7EA4850CEAD4}"/>
            </a:ext>
          </a:extLst>
        </xdr:cNvPr>
        <xdr:cNvSpPr/>
      </xdr:nvSpPr>
      <xdr:spPr>
        <a:xfrm>
          <a:off x="11106144" y="790224"/>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19</a:t>
          </a:r>
        </a:p>
      </xdr:txBody>
    </xdr:sp>
    <xdr:clientData/>
  </xdr:twoCellAnchor>
  <xdr:twoCellAnchor>
    <xdr:from>
      <xdr:col>12</xdr:col>
      <xdr:colOff>347129</xdr:colOff>
      <xdr:row>5</xdr:row>
      <xdr:rowOff>25401</xdr:rowOff>
    </xdr:from>
    <xdr:to>
      <xdr:col>12</xdr:col>
      <xdr:colOff>707129</xdr:colOff>
      <xdr:row>5</xdr:row>
      <xdr:rowOff>450851</xdr:rowOff>
    </xdr:to>
    <xdr:sp macro="" textlink="">
      <xdr:nvSpPr>
        <xdr:cNvPr id="60" name="Globo: flecha hacia abajo 59">
          <a:extLst>
            <a:ext uri="{FF2B5EF4-FFF2-40B4-BE49-F238E27FC236}">
              <a16:creationId xmlns:a16="http://schemas.microsoft.com/office/drawing/2014/main" id="{1A972A1D-6F26-4C15-B301-145DC10225C2}"/>
            </a:ext>
          </a:extLst>
        </xdr:cNvPr>
        <xdr:cNvSpPr/>
      </xdr:nvSpPr>
      <xdr:spPr>
        <a:xfrm>
          <a:off x="12132729" y="787401"/>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20</a:t>
          </a:r>
        </a:p>
      </xdr:txBody>
    </xdr:sp>
    <xdr:clientData/>
  </xdr:twoCellAnchor>
  <xdr:twoCellAnchor>
    <xdr:from>
      <xdr:col>13</xdr:col>
      <xdr:colOff>347127</xdr:colOff>
      <xdr:row>5</xdr:row>
      <xdr:rowOff>32457</xdr:rowOff>
    </xdr:from>
    <xdr:to>
      <xdr:col>13</xdr:col>
      <xdr:colOff>707127</xdr:colOff>
      <xdr:row>5</xdr:row>
      <xdr:rowOff>457907</xdr:rowOff>
    </xdr:to>
    <xdr:sp macro="" textlink="">
      <xdr:nvSpPr>
        <xdr:cNvPr id="61" name="Globo: flecha hacia abajo 60">
          <a:extLst>
            <a:ext uri="{FF2B5EF4-FFF2-40B4-BE49-F238E27FC236}">
              <a16:creationId xmlns:a16="http://schemas.microsoft.com/office/drawing/2014/main" id="{1B564506-39D8-44B4-A760-F235A0B01DAA}"/>
            </a:ext>
          </a:extLst>
        </xdr:cNvPr>
        <xdr:cNvSpPr/>
      </xdr:nvSpPr>
      <xdr:spPr>
        <a:xfrm>
          <a:off x="13155077" y="794457"/>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21</a:t>
          </a:r>
        </a:p>
      </xdr:txBody>
    </xdr:sp>
    <xdr:clientData/>
  </xdr:twoCellAnchor>
  <xdr:twoCellAnchor>
    <xdr:from>
      <xdr:col>14</xdr:col>
      <xdr:colOff>351362</xdr:colOff>
      <xdr:row>5</xdr:row>
      <xdr:rowOff>29634</xdr:rowOff>
    </xdr:from>
    <xdr:to>
      <xdr:col>14</xdr:col>
      <xdr:colOff>711362</xdr:colOff>
      <xdr:row>5</xdr:row>
      <xdr:rowOff>455084</xdr:rowOff>
    </xdr:to>
    <xdr:sp macro="" textlink="">
      <xdr:nvSpPr>
        <xdr:cNvPr id="62" name="Globo: flecha hacia abajo 61">
          <a:extLst>
            <a:ext uri="{FF2B5EF4-FFF2-40B4-BE49-F238E27FC236}">
              <a16:creationId xmlns:a16="http://schemas.microsoft.com/office/drawing/2014/main" id="{505507F2-3018-4D8F-A4B4-DA99C9147E10}"/>
            </a:ext>
          </a:extLst>
        </xdr:cNvPr>
        <xdr:cNvSpPr/>
      </xdr:nvSpPr>
      <xdr:spPr>
        <a:xfrm>
          <a:off x="14181662" y="791634"/>
          <a:ext cx="360000"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22</a:t>
          </a:r>
        </a:p>
      </xdr:txBody>
    </xdr:sp>
    <xdr:clientData/>
  </xdr:twoCellAnchor>
  <xdr:twoCellAnchor>
    <xdr:from>
      <xdr:col>15</xdr:col>
      <xdr:colOff>524929</xdr:colOff>
      <xdr:row>5</xdr:row>
      <xdr:rowOff>26812</xdr:rowOff>
    </xdr:from>
    <xdr:to>
      <xdr:col>15</xdr:col>
      <xdr:colOff>884929</xdr:colOff>
      <xdr:row>5</xdr:row>
      <xdr:rowOff>452262</xdr:rowOff>
    </xdr:to>
    <xdr:sp macro="" textlink="">
      <xdr:nvSpPr>
        <xdr:cNvPr id="63" name="Globo: flecha hacia abajo 62">
          <a:extLst>
            <a:ext uri="{FF2B5EF4-FFF2-40B4-BE49-F238E27FC236}">
              <a16:creationId xmlns:a16="http://schemas.microsoft.com/office/drawing/2014/main" id="{B5737940-C334-44C5-ADB2-A3D78D35C369}"/>
            </a:ext>
          </a:extLst>
        </xdr:cNvPr>
        <xdr:cNvSpPr/>
      </xdr:nvSpPr>
      <xdr:spPr>
        <a:xfrm>
          <a:off x="15377579" y="788812"/>
          <a:ext cx="360000" cy="425450"/>
        </a:xfrm>
        <a:prstGeom prst="downArrowCallout">
          <a:avLst/>
        </a:prstGeom>
        <a:solidFill>
          <a:schemeClr val="accent6">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23</a:t>
          </a:r>
        </a:p>
      </xdr:txBody>
    </xdr:sp>
    <xdr:clientData/>
  </xdr:twoCellAnchor>
  <xdr:twoCellAnchor>
    <xdr:from>
      <xdr:col>10</xdr:col>
      <xdr:colOff>325966</xdr:colOff>
      <xdr:row>5</xdr:row>
      <xdr:rowOff>25401</xdr:rowOff>
    </xdr:from>
    <xdr:to>
      <xdr:col>10</xdr:col>
      <xdr:colOff>685966</xdr:colOff>
      <xdr:row>5</xdr:row>
      <xdr:rowOff>450851</xdr:rowOff>
    </xdr:to>
    <xdr:sp macro="" textlink="">
      <xdr:nvSpPr>
        <xdr:cNvPr id="64" name="Globo: flecha hacia abajo 63">
          <a:extLst>
            <a:ext uri="{FF2B5EF4-FFF2-40B4-BE49-F238E27FC236}">
              <a16:creationId xmlns:a16="http://schemas.microsoft.com/office/drawing/2014/main" id="{60516A68-A073-43EB-A2E7-EAC817A16577}"/>
            </a:ext>
          </a:extLst>
        </xdr:cNvPr>
        <xdr:cNvSpPr/>
      </xdr:nvSpPr>
      <xdr:spPr>
        <a:xfrm>
          <a:off x="10066866" y="787401"/>
          <a:ext cx="360000" cy="425450"/>
        </a:xfrm>
        <a:prstGeom prst="downArrowCallout">
          <a:avLst/>
        </a:prstGeom>
        <a:solidFill>
          <a:schemeClr val="accent2">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15</a:t>
          </a:r>
        </a:p>
      </xdr:txBody>
    </xdr:sp>
    <xdr:clientData/>
  </xdr:twoCellAnchor>
  <xdr:twoCellAnchor editAs="oneCell">
    <xdr:from>
      <xdr:col>13</xdr:col>
      <xdr:colOff>801700</xdr:colOff>
      <xdr:row>1</xdr:row>
      <xdr:rowOff>84668</xdr:rowOff>
    </xdr:from>
    <xdr:to>
      <xdr:col>15</xdr:col>
      <xdr:colOff>1277705</xdr:colOff>
      <xdr:row>1</xdr:row>
      <xdr:rowOff>444668</xdr:rowOff>
    </xdr:to>
    <xdr:pic>
      <xdr:nvPicPr>
        <xdr:cNvPr id="22" name="Imagen 21">
          <a:extLst>
            <a:ext uri="{FF2B5EF4-FFF2-40B4-BE49-F238E27FC236}">
              <a16:creationId xmlns:a16="http://schemas.microsoft.com/office/drawing/2014/main" id="{EF4CB9BF-8429-4BFD-BEB7-15CF6E75F5D6}"/>
            </a:ext>
          </a:extLst>
        </xdr:cNvPr>
        <xdr:cNvPicPr/>
      </xdr:nvPicPr>
      <xdr:blipFill>
        <a:blip xmlns:r="http://schemas.openxmlformats.org/officeDocument/2006/relationships" r:embed="rId1"/>
        <a:stretch>
          <a:fillRect/>
        </a:stretch>
      </xdr:blipFill>
      <xdr:spPr>
        <a:xfrm>
          <a:off x="10660075" y="148168"/>
          <a:ext cx="2523880" cy="36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35277</xdr:colOff>
      <xdr:row>3</xdr:row>
      <xdr:rowOff>18530</xdr:rowOff>
    </xdr:from>
    <xdr:to>
      <xdr:col>3</xdr:col>
      <xdr:colOff>467277</xdr:colOff>
      <xdr:row>3</xdr:row>
      <xdr:rowOff>378530</xdr:rowOff>
    </xdr:to>
    <xdr:sp macro="" textlink="">
      <xdr:nvSpPr>
        <xdr:cNvPr id="2" name="Globo: flecha hacia arriba 1">
          <a:extLst>
            <a:ext uri="{FF2B5EF4-FFF2-40B4-BE49-F238E27FC236}">
              <a16:creationId xmlns:a16="http://schemas.microsoft.com/office/drawing/2014/main" id="{C8254F9A-4593-484F-82A4-5537878E9F87}"/>
            </a:ext>
          </a:extLst>
        </xdr:cNvPr>
        <xdr:cNvSpPr/>
      </xdr:nvSpPr>
      <xdr:spPr>
        <a:xfrm rot="16200000">
          <a:off x="2173127" y="-17470"/>
          <a:ext cx="360000"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1</a:t>
          </a:r>
        </a:p>
      </xdr:txBody>
    </xdr:sp>
    <xdr:clientData/>
  </xdr:twoCellAnchor>
  <xdr:twoCellAnchor>
    <xdr:from>
      <xdr:col>8</xdr:col>
      <xdr:colOff>19756</xdr:colOff>
      <xdr:row>3</xdr:row>
      <xdr:rowOff>22763</xdr:rowOff>
    </xdr:from>
    <xdr:to>
      <xdr:col>8</xdr:col>
      <xdr:colOff>451756</xdr:colOff>
      <xdr:row>4</xdr:row>
      <xdr:rowOff>1763</xdr:rowOff>
    </xdr:to>
    <xdr:sp macro="" textlink="">
      <xdr:nvSpPr>
        <xdr:cNvPr id="3" name="Globo: flecha hacia arriba 2">
          <a:extLst>
            <a:ext uri="{FF2B5EF4-FFF2-40B4-BE49-F238E27FC236}">
              <a16:creationId xmlns:a16="http://schemas.microsoft.com/office/drawing/2014/main" id="{DE562F8C-EF1F-4B21-A1B2-C10F17A36739}"/>
            </a:ext>
          </a:extLst>
        </xdr:cNvPr>
        <xdr:cNvSpPr/>
      </xdr:nvSpPr>
      <xdr:spPr>
        <a:xfrm rot="16200000">
          <a:off x="8914006" y="653513"/>
          <a:ext cx="296500"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2</a:t>
          </a:r>
        </a:p>
      </xdr:txBody>
    </xdr:sp>
    <xdr:clientData/>
  </xdr:twoCellAnchor>
  <xdr:twoCellAnchor editAs="oneCell">
    <xdr:from>
      <xdr:col>6</xdr:col>
      <xdr:colOff>895350</xdr:colOff>
      <xdr:row>1</xdr:row>
      <xdr:rowOff>76200</xdr:rowOff>
    </xdr:from>
    <xdr:to>
      <xdr:col>8</xdr:col>
      <xdr:colOff>803030</xdr:colOff>
      <xdr:row>1</xdr:row>
      <xdr:rowOff>436200</xdr:rowOff>
    </xdr:to>
    <xdr:pic>
      <xdr:nvPicPr>
        <xdr:cNvPr id="5" name="Imagen 4">
          <a:extLst>
            <a:ext uri="{FF2B5EF4-FFF2-40B4-BE49-F238E27FC236}">
              <a16:creationId xmlns:a16="http://schemas.microsoft.com/office/drawing/2014/main" id="{FDC23673-0927-4EDD-B2F5-95BCF3148168}"/>
            </a:ext>
          </a:extLst>
        </xdr:cNvPr>
        <xdr:cNvPicPr/>
      </xdr:nvPicPr>
      <xdr:blipFill>
        <a:blip xmlns:r="http://schemas.openxmlformats.org/officeDocument/2006/relationships" r:embed="rId1"/>
        <a:stretch>
          <a:fillRect/>
        </a:stretch>
      </xdr:blipFill>
      <xdr:spPr>
        <a:xfrm>
          <a:off x="7105650" y="139700"/>
          <a:ext cx="2523880" cy="36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I46"/>
  <sheetViews>
    <sheetView tabSelected="1" zoomScaleNormal="100" workbookViewId="0">
      <selection activeCell="C5" sqref="C5"/>
    </sheetView>
  </sheetViews>
  <sheetFormatPr defaultColWidth="11.42578125" defaultRowHeight="12.75"/>
  <cols>
    <col min="1" max="1" width="1.7109375" style="19" customWidth="1"/>
    <col min="2" max="2" width="10" style="19" customWidth="1"/>
    <col min="3" max="3" width="41.7109375" style="19" customWidth="1"/>
    <col min="4" max="4" width="109.5703125" style="19" customWidth="1"/>
    <col min="5" max="5" width="10.85546875" style="19" customWidth="1"/>
    <col min="6" max="16384" width="11.42578125" style="19"/>
  </cols>
  <sheetData>
    <row r="2" spans="2:9" s="6" customFormat="1" ht="33">
      <c r="B2" s="52" t="s">
        <v>0</v>
      </c>
      <c r="C2" s="52"/>
      <c r="D2" s="52"/>
      <c r="E2" s="5"/>
      <c r="F2" s="5"/>
      <c r="G2" s="5"/>
      <c r="H2" s="5"/>
      <c r="I2" s="5"/>
    </row>
    <row r="3" spans="2:9" s="7" customFormat="1" ht="16.5"/>
    <row r="4" spans="2:9" s="9" customFormat="1" ht="16.5">
      <c r="B4" s="8" t="s">
        <v>1</v>
      </c>
      <c r="C4" s="8" t="s">
        <v>2</v>
      </c>
      <c r="D4" s="8" t="s">
        <v>3</v>
      </c>
      <c r="E4" s="7"/>
    </row>
    <row r="5" spans="2:9" s="9" customFormat="1" ht="42.95" customHeight="1">
      <c r="B5" s="10"/>
      <c r="C5" s="11" t="s">
        <v>4</v>
      </c>
      <c r="D5" s="12" t="s">
        <v>5</v>
      </c>
      <c r="E5" s="7"/>
    </row>
    <row r="6" spans="2:9" s="9" customFormat="1" ht="42.95" customHeight="1">
      <c r="B6" s="10"/>
      <c r="C6" s="11" t="s">
        <v>6</v>
      </c>
      <c r="D6" s="12" t="s">
        <v>7</v>
      </c>
      <c r="E6" s="7"/>
    </row>
    <row r="7" spans="2:9" s="9" customFormat="1" ht="42.95" customHeight="1">
      <c r="B7" s="13"/>
      <c r="C7" s="14" t="s">
        <v>8</v>
      </c>
      <c r="D7" s="15" t="s">
        <v>9</v>
      </c>
      <c r="E7" s="7"/>
    </row>
    <row r="8" spans="2:9" s="9" customFormat="1" ht="87.6" customHeight="1">
      <c r="B8" s="13"/>
      <c r="C8" s="14" t="s">
        <v>10</v>
      </c>
      <c r="D8" s="15" t="s">
        <v>11</v>
      </c>
      <c r="E8" s="7"/>
    </row>
    <row r="9" spans="2:9" s="9" customFormat="1" ht="42.95" customHeight="1">
      <c r="B9" s="13"/>
      <c r="C9" s="14" t="s">
        <v>12</v>
      </c>
      <c r="D9" s="15" t="s">
        <v>13</v>
      </c>
      <c r="E9" s="7"/>
    </row>
    <row r="10" spans="2:9" s="9" customFormat="1" ht="42.95" customHeight="1">
      <c r="B10" s="13"/>
      <c r="C10" s="14" t="s">
        <v>14</v>
      </c>
      <c r="D10" s="15" t="s">
        <v>15</v>
      </c>
      <c r="E10" s="7"/>
    </row>
    <row r="11" spans="2:9" s="9" customFormat="1" ht="42.95" customHeight="1">
      <c r="B11" s="25"/>
      <c r="C11" s="26" t="s">
        <v>16</v>
      </c>
      <c r="D11" s="27" t="s">
        <v>17</v>
      </c>
      <c r="E11" s="7"/>
    </row>
    <row r="12" spans="2:9" s="9" customFormat="1" ht="42.95" customHeight="1">
      <c r="B12" s="13"/>
      <c r="C12" s="14" t="s">
        <v>18</v>
      </c>
      <c r="D12" s="15" t="s">
        <v>19</v>
      </c>
      <c r="E12" s="7"/>
    </row>
    <row r="13" spans="2:9" s="9" customFormat="1" ht="42.95" customHeight="1">
      <c r="B13" s="25"/>
      <c r="C13" s="26" t="s">
        <v>20</v>
      </c>
      <c r="D13" s="27" t="s">
        <v>21</v>
      </c>
      <c r="E13" s="7"/>
    </row>
    <row r="14" spans="2:9" s="9" customFormat="1" ht="42.95" customHeight="1">
      <c r="B14" s="13"/>
      <c r="C14" s="14" t="s">
        <v>22</v>
      </c>
      <c r="D14" s="15" t="s">
        <v>23</v>
      </c>
      <c r="E14" s="7"/>
    </row>
    <row r="15" spans="2:9" s="9" customFormat="1" ht="42.95" customHeight="1">
      <c r="B15" s="25"/>
      <c r="C15" s="26" t="s">
        <v>24</v>
      </c>
      <c r="D15" s="27" t="s">
        <v>25</v>
      </c>
      <c r="E15" s="7"/>
    </row>
    <row r="16" spans="2:9" s="9" customFormat="1" ht="42.95" customHeight="1">
      <c r="B16" s="16"/>
      <c r="C16" s="17" t="s">
        <v>26</v>
      </c>
      <c r="D16" s="18" t="s">
        <v>27</v>
      </c>
      <c r="E16" s="7"/>
    </row>
    <row r="17" spans="2:5" s="9" customFormat="1" ht="42.95" customHeight="1">
      <c r="B17" s="16"/>
      <c r="C17" s="17" t="s">
        <v>28</v>
      </c>
      <c r="D17" s="18" t="s">
        <v>29</v>
      </c>
      <c r="E17" s="7"/>
    </row>
    <row r="18" spans="2:5" s="9" customFormat="1" ht="42.95" customHeight="1">
      <c r="B18" s="16"/>
      <c r="C18" s="17" t="s">
        <v>30</v>
      </c>
      <c r="D18" s="18" t="s">
        <v>31</v>
      </c>
      <c r="E18" s="7"/>
    </row>
    <row r="19" spans="2:5" s="9" customFormat="1" ht="47.1" customHeight="1">
      <c r="B19" s="13"/>
      <c r="C19" s="14" t="s">
        <v>32</v>
      </c>
      <c r="D19" s="15" t="s">
        <v>33</v>
      </c>
      <c r="E19" s="7"/>
    </row>
    <row r="20" spans="2:5" s="9" customFormat="1" ht="47.1" customHeight="1">
      <c r="B20" s="13"/>
      <c r="C20" s="14" t="s">
        <v>34</v>
      </c>
      <c r="D20" s="15" t="s">
        <v>35</v>
      </c>
      <c r="E20" s="7"/>
    </row>
    <row r="21" spans="2:5" s="9" customFormat="1" ht="47.1" customHeight="1">
      <c r="B21" s="13"/>
      <c r="C21" s="14" t="s">
        <v>36</v>
      </c>
      <c r="D21" s="15" t="s">
        <v>37</v>
      </c>
      <c r="E21" s="7"/>
    </row>
    <row r="22" spans="2:5" s="9" customFormat="1" ht="47.1" customHeight="1">
      <c r="B22" s="13"/>
      <c r="C22" s="14" t="s">
        <v>38</v>
      </c>
      <c r="D22" s="15" t="s">
        <v>39</v>
      </c>
      <c r="E22" s="7"/>
    </row>
    <row r="23" spans="2:5" s="9" customFormat="1" ht="47.1" customHeight="1">
      <c r="B23" s="33"/>
      <c r="C23" s="34" t="s">
        <v>40</v>
      </c>
      <c r="D23" s="35" t="s">
        <v>41</v>
      </c>
      <c r="E23" s="7"/>
    </row>
    <row r="24" spans="2:5" s="9" customFormat="1" ht="47.1" customHeight="1">
      <c r="B24" s="33"/>
      <c r="C24" s="34" t="s">
        <v>42</v>
      </c>
      <c r="D24" s="35" t="s">
        <v>43</v>
      </c>
      <c r="E24" s="7"/>
    </row>
    <row r="25" spans="2:5" s="9" customFormat="1" ht="47.1" customHeight="1">
      <c r="B25" s="33"/>
      <c r="C25" s="34" t="s">
        <v>44</v>
      </c>
      <c r="D25" s="35" t="s">
        <v>45</v>
      </c>
      <c r="E25" s="7"/>
    </row>
    <row r="26" spans="2:5" s="9" customFormat="1" ht="47.1" customHeight="1">
      <c r="B26" s="33"/>
      <c r="C26" s="34" t="s">
        <v>46</v>
      </c>
      <c r="D26" s="35" t="s">
        <v>47</v>
      </c>
      <c r="E26" s="7"/>
    </row>
    <row r="27" spans="2:5" s="9" customFormat="1" ht="42.95" customHeight="1">
      <c r="B27" s="10"/>
      <c r="C27" s="11" t="s">
        <v>48</v>
      </c>
      <c r="D27" s="12" t="s">
        <v>49</v>
      </c>
      <c r="E27" s="7"/>
    </row>
    <row r="28" spans="2:5" ht="16.5">
      <c r="E28" s="7"/>
    </row>
    <row r="29" spans="2:5" ht="16.5">
      <c r="E29" s="7"/>
    </row>
    <row r="30" spans="2:5" ht="16.5">
      <c r="E30" s="7"/>
    </row>
    <row r="31" spans="2:5" ht="16.5">
      <c r="E31" s="7"/>
    </row>
    <row r="32" spans="2:5" ht="16.5">
      <c r="E32" s="7"/>
    </row>
    <row r="33" spans="5:5" ht="16.5">
      <c r="E33" s="7"/>
    </row>
    <row r="34" spans="5:5" ht="16.5">
      <c r="E34" s="7"/>
    </row>
    <row r="35" spans="5:5" ht="16.5">
      <c r="E35" s="7"/>
    </row>
    <row r="36" spans="5:5" ht="16.5">
      <c r="E36" s="7"/>
    </row>
    <row r="37" spans="5:5" ht="16.5">
      <c r="E37" s="7"/>
    </row>
    <row r="38" spans="5:5" ht="16.5">
      <c r="E38" s="7"/>
    </row>
    <row r="39" spans="5:5" ht="16.5">
      <c r="E39" s="7"/>
    </row>
    <row r="40" spans="5:5" ht="16.5">
      <c r="E40" s="7"/>
    </row>
    <row r="41" spans="5:5" ht="16.5">
      <c r="E41" s="7"/>
    </row>
    <row r="42" spans="5:5" ht="16.5">
      <c r="E42" s="7"/>
    </row>
    <row r="43" spans="5:5" ht="16.5">
      <c r="E43" s="7"/>
    </row>
    <row r="44" spans="5:5" ht="16.5">
      <c r="E44" s="7"/>
    </row>
    <row r="45" spans="5:5" ht="16.5">
      <c r="E45" s="7"/>
    </row>
    <row r="46" spans="5:5" ht="16.5">
      <c r="E46" s="7"/>
    </row>
  </sheetData>
  <sheetProtection algorithmName="SHA-512" hashValue="PE3qJVSQytfkNnISwnZwd5bzFRhZFU1GSmEoXaTdEptpxsIZbaUNiYe7NGEFUhTLBKF2U0UfyldONly1tVLUbw==" saltValue="/JKxgZGT9U/pWIIfv14LZQ==" spinCount="100000" sheet="1" objects="1" scenarios="1"/>
  <mergeCells count="1">
    <mergeCell ref="B2:D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V28"/>
  <sheetViews>
    <sheetView showGridLines="0" zoomScaleNormal="100" workbookViewId="0">
      <pane ySplit="8" topLeftCell="A9" activePane="bottomLeft" state="frozen"/>
      <selection pane="bottomLeft" activeCell="B7" sqref="B7:B8"/>
    </sheetView>
  </sheetViews>
  <sheetFormatPr defaultColWidth="10.85546875" defaultRowHeight="11.25"/>
  <cols>
    <col min="1" max="1" width="1.5703125" style="20" customWidth="1"/>
    <col min="2" max="2" width="8.28515625" style="20" customWidth="1"/>
    <col min="3" max="6" width="10.85546875" style="20"/>
    <col min="7" max="7" width="12.85546875" style="20" customWidth="1"/>
    <col min="8" max="10" width="10.85546875" style="20"/>
    <col min="11" max="21" width="14.5703125" style="20" customWidth="1"/>
    <col min="22" max="22" width="19.5703125" style="20" customWidth="1"/>
    <col min="23" max="16384" width="10.85546875" style="20"/>
  </cols>
  <sheetData>
    <row r="1" spans="2:22" ht="5.0999999999999996" customHeight="1"/>
    <row r="2" spans="2:22" ht="39.950000000000003" customHeight="1">
      <c r="B2" s="55" t="s">
        <v>50</v>
      </c>
      <c r="C2" s="55"/>
      <c r="D2" s="55"/>
      <c r="E2" s="55"/>
      <c r="F2" s="55"/>
      <c r="G2" s="55"/>
      <c r="H2" s="55"/>
      <c r="I2" s="55"/>
      <c r="J2" s="55"/>
      <c r="K2" s="55"/>
      <c r="L2" s="55"/>
      <c r="M2" s="55"/>
      <c r="N2" s="54"/>
      <c r="O2" s="54"/>
    </row>
    <row r="4" spans="2:22" ht="24.95" customHeight="1">
      <c r="B4" s="57" t="s">
        <v>51</v>
      </c>
      <c r="C4" s="57"/>
      <c r="D4" s="22">
        <v>1201</v>
      </c>
      <c r="E4" s="3"/>
      <c r="G4" s="57" t="s">
        <v>52</v>
      </c>
      <c r="H4" s="57"/>
      <c r="I4" s="56" t="s">
        <v>53</v>
      </c>
      <c r="J4" s="56"/>
      <c r="K4" s="56"/>
      <c r="L4" s="56"/>
      <c r="M4" s="56"/>
      <c r="N4" s="56"/>
    </row>
    <row r="5" spans="2:22" ht="30" customHeight="1">
      <c r="B5" s="24"/>
      <c r="C5" s="24"/>
      <c r="D5" s="24"/>
      <c r="E5" s="24"/>
      <c r="F5" s="24"/>
      <c r="G5" s="24"/>
      <c r="H5" s="24"/>
      <c r="I5" s="24"/>
      <c r="J5" s="24"/>
      <c r="K5" s="24"/>
      <c r="L5" s="24"/>
      <c r="M5" s="24"/>
      <c r="N5" s="24"/>
      <c r="O5" s="24"/>
      <c r="P5" s="24"/>
      <c r="Q5" s="24"/>
      <c r="R5" s="24"/>
      <c r="S5" s="24"/>
      <c r="T5" s="24"/>
      <c r="U5" s="24"/>
      <c r="V5" s="24"/>
    </row>
    <row r="6" spans="2:22" ht="36.950000000000003" customHeight="1">
      <c r="B6" s="60"/>
      <c r="C6" s="60"/>
      <c r="D6" s="60"/>
      <c r="E6" s="60"/>
      <c r="F6" s="60"/>
      <c r="G6" s="60"/>
      <c r="H6" s="60"/>
      <c r="I6" s="60"/>
      <c r="J6" s="60"/>
      <c r="K6" s="60"/>
      <c r="L6" s="60"/>
      <c r="M6" s="60"/>
      <c r="N6" s="60"/>
      <c r="O6" s="60"/>
      <c r="P6" s="60"/>
      <c r="Q6" s="60"/>
      <c r="R6" s="60"/>
      <c r="S6" s="60"/>
      <c r="T6" s="60"/>
      <c r="U6" s="60"/>
      <c r="V6" s="60"/>
    </row>
    <row r="7" spans="2:22" s="21" customFormat="1" ht="32.25" customHeight="1">
      <c r="B7" s="68" t="s">
        <v>54</v>
      </c>
      <c r="C7" s="68" t="s">
        <v>10</v>
      </c>
      <c r="D7" s="66" t="s">
        <v>55</v>
      </c>
      <c r="E7" s="66" t="s">
        <v>56</v>
      </c>
      <c r="F7" s="58" t="s">
        <v>57</v>
      </c>
      <c r="G7" s="66" t="s">
        <v>58</v>
      </c>
      <c r="H7" s="58" t="s">
        <v>59</v>
      </c>
      <c r="I7" s="66" t="s">
        <v>60</v>
      </c>
      <c r="J7" s="58" t="s">
        <v>61</v>
      </c>
      <c r="K7" s="69" t="s">
        <v>62</v>
      </c>
      <c r="L7" s="61" t="s">
        <v>63</v>
      </c>
      <c r="M7" s="61" t="s">
        <v>64</v>
      </c>
      <c r="N7" s="65" t="s">
        <v>65</v>
      </c>
      <c r="O7" s="65"/>
      <c r="P7" s="65" t="s">
        <v>66</v>
      </c>
      <c r="Q7" s="65"/>
      <c r="R7" s="53" t="s">
        <v>67</v>
      </c>
      <c r="S7" s="53"/>
      <c r="T7" s="53" t="s">
        <v>68</v>
      </c>
      <c r="U7" s="53"/>
      <c r="V7" s="63" t="s">
        <v>48</v>
      </c>
    </row>
    <row r="8" spans="2:22" s="21" customFormat="1" ht="25.5" customHeight="1">
      <c r="B8" s="66"/>
      <c r="C8" s="66"/>
      <c r="D8" s="67"/>
      <c r="E8" s="67"/>
      <c r="F8" s="59"/>
      <c r="G8" s="67"/>
      <c r="H8" s="59"/>
      <c r="I8" s="67"/>
      <c r="J8" s="59"/>
      <c r="K8" s="62"/>
      <c r="L8" s="62"/>
      <c r="M8" s="62"/>
      <c r="N8" s="23" t="s">
        <v>69</v>
      </c>
      <c r="O8" s="23" t="s">
        <v>70</v>
      </c>
      <c r="P8" s="23" t="s">
        <v>69</v>
      </c>
      <c r="Q8" s="23" t="s">
        <v>71</v>
      </c>
      <c r="R8" s="36" t="s">
        <v>69</v>
      </c>
      <c r="S8" s="36" t="s">
        <v>70</v>
      </c>
      <c r="T8" s="36" t="s">
        <v>69</v>
      </c>
      <c r="U8" s="36" t="s">
        <v>71</v>
      </c>
      <c r="V8" s="64"/>
    </row>
    <row r="9" spans="2:22" s="48" customFormat="1" ht="72" customHeight="1">
      <c r="B9" s="44">
        <v>1</v>
      </c>
      <c r="C9" s="39" t="s">
        <v>72</v>
      </c>
      <c r="D9" s="39" t="s">
        <v>73</v>
      </c>
      <c r="E9" s="39" t="s">
        <v>74</v>
      </c>
      <c r="F9" s="39" t="s">
        <v>75</v>
      </c>
      <c r="G9" s="45">
        <v>255745398</v>
      </c>
      <c r="H9" s="45"/>
      <c r="I9" s="46">
        <v>43830</v>
      </c>
      <c r="J9" s="46"/>
      <c r="K9" s="47">
        <v>1</v>
      </c>
      <c r="L9" s="47">
        <v>1</v>
      </c>
      <c r="M9" s="47">
        <v>1</v>
      </c>
      <c r="N9" s="45">
        <v>0</v>
      </c>
      <c r="O9" s="45">
        <v>195745398</v>
      </c>
      <c r="P9" s="45">
        <v>0</v>
      </c>
      <c r="Q9" s="45">
        <v>60000000</v>
      </c>
      <c r="R9" s="45">
        <v>0</v>
      </c>
      <c r="S9" s="45">
        <v>195745398</v>
      </c>
      <c r="T9" s="45">
        <v>0</v>
      </c>
      <c r="U9" s="45">
        <v>60000000</v>
      </c>
      <c r="V9" s="38" t="s">
        <v>76</v>
      </c>
    </row>
    <row r="10" spans="2:22" s="48" customFormat="1" ht="72" customHeight="1">
      <c r="B10" s="44">
        <v>2</v>
      </c>
      <c r="C10" s="39" t="s">
        <v>72</v>
      </c>
      <c r="D10" s="39" t="s">
        <v>77</v>
      </c>
      <c r="E10" s="39" t="s">
        <v>78</v>
      </c>
      <c r="F10" s="39" t="s">
        <v>75</v>
      </c>
      <c r="G10" s="45">
        <v>1278715671</v>
      </c>
      <c r="H10" s="45"/>
      <c r="I10" s="46">
        <v>43985</v>
      </c>
      <c r="J10" s="46"/>
      <c r="K10" s="47">
        <v>1</v>
      </c>
      <c r="L10" s="47">
        <v>1</v>
      </c>
      <c r="M10" s="47">
        <v>1</v>
      </c>
      <c r="N10" s="45">
        <v>0</v>
      </c>
      <c r="O10" s="45">
        <v>621000000</v>
      </c>
      <c r="P10" s="45">
        <v>0</v>
      </c>
      <c r="Q10" s="45">
        <v>657715671</v>
      </c>
      <c r="R10" s="45">
        <v>0</v>
      </c>
      <c r="S10" s="45">
        <v>621000000</v>
      </c>
      <c r="T10" s="45">
        <v>0</v>
      </c>
      <c r="U10" s="45">
        <v>657715671</v>
      </c>
      <c r="V10" s="38" t="s">
        <v>79</v>
      </c>
    </row>
    <row r="11" spans="2:22" s="48" customFormat="1" ht="72" customHeight="1">
      <c r="B11" s="44">
        <v>3</v>
      </c>
      <c r="C11" s="39" t="s">
        <v>80</v>
      </c>
      <c r="D11" s="39" t="s">
        <v>81</v>
      </c>
      <c r="E11" s="39" t="s">
        <v>82</v>
      </c>
      <c r="F11" s="39" t="s">
        <v>75</v>
      </c>
      <c r="G11" s="45">
        <v>508039160</v>
      </c>
      <c r="H11" s="45"/>
      <c r="I11" s="46">
        <v>43985</v>
      </c>
      <c r="J11" s="46"/>
      <c r="K11" s="47">
        <v>1</v>
      </c>
      <c r="L11" s="47">
        <v>1</v>
      </c>
      <c r="M11" s="47">
        <v>1</v>
      </c>
      <c r="N11" s="45">
        <v>0</v>
      </c>
      <c r="O11" s="45">
        <v>446039160</v>
      </c>
      <c r="P11" s="45">
        <v>0</v>
      </c>
      <c r="Q11" s="45">
        <v>62000000</v>
      </c>
      <c r="R11" s="45">
        <v>0</v>
      </c>
      <c r="S11" s="45">
        <v>446039160</v>
      </c>
      <c r="T11" s="45">
        <v>0</v>
      </c>
      <c r="U11" s="45">
        <v>62000000</v>
      </c>
      <c r="V11" s="38" t="s">
        <v>83</v>
      </c>
    </row>
    <row r="12" spans="2:22" s="48" customFormat="1" ht="72" customHeight="1">
      <c r="B12" s="44">
        <v>4</v>
      </c>
      <c r="C12" s="39" t="s">
        <v>84</v>
      </c>
      <c r="D12" s="39" t="s">
        <v>85</v>
      </c>
      <c r="E12" s="39" t="s">
        <v>86</v>
      </c>
      <c r="F12" s="39" t="s">
        <v>75</v>
      </c>
      <c r="G12" s="45">
        <v>1200979053</v>
      </c>
      <c r="H12" s="45"/>
      <c r="I12" s="46">
        <v>43985</v>
      </c>
      <c r="J12" s="46"/>
      <c r="K12" s="47">
        <v>1</v>
      </c>
      <c r="L12" s="47">
        <v>1</v>
      </c>
      <c r="M12" s="47">
        <v>1</v>
      </c>
      <c r="N12" s="45">
        <v>0</v>
      </c>
      <c r="O12" s="45">
        <v>840979053</v>
      </c>
      <c r="P12" s="45">
        <v>0</v>
      </c>
      <c r="Q12" s="45">
        <v>360000000</v>
      </c>
      <c r="R12" s="45">
        <v>0</v>
      </c>
      <c r="S12" s="45">
        <v>840979053</v>
      </c>
      <c r="T12" s="45">
        <v>0</v>
      </c>
      <c r="U12" s="45">
        <v>360000000</v>
      </c>
      <c r="V12" s="38" t="s">
        <v>87</v>
      </c>
    </row>
    <row r="13" spans="2:22" s="48" customFormat="1" ht="72" customHeight="1">
      <c r="B13" s="44">
        <v>5</v>
      </c>
      <c r="C13" s="39" t="s">
        <v>84</v>
      </c>
      <c r="D13" s="39" t="s">
        <v>88</v>
      </c>
      <c r="E13" s="39" t="s">
        <v>89</v>
      </c>
      <c r="F13" s="39" t="s">
        <v>75</v>
      </c>
      <c r="G13" s="45">
        <v>458215442</v>
      </c>
      <c r="H13" s="45"/>
      <c r="I13" s="46">
        <v>44285</v>
      </c>
      <c r="J13" s="46">
        <v>44377</v>
      </c>
      <c r="K13" s="47">
        <f>71.95/57-26%</f>
        <v>1.002280701754386</v>
      </c>
      <c r="L13" s="47">
        <f>79/57-39%</f>
        <v>0.99596491228070183</v>
      </c>
      <c r="M13" s="47">
        <f>76.7/57-35%</f>
        <v>0.99561403508771928</v>
      </c>
      <c r="N13" s="45">
        <v>24669290</v>
      </c>
      <c r="O13" s="45">
        <v>418352673</v>
      </c>
      <c r="P13" s="45">
        <v>0</v>
      </c>
      <c r="Q13" s="45">
        <v>0</v>
      </c>
      <c r="R13" s="45">
        <v>6950204</v>
      </c>
      <c r="S13" s="45">
        <v>436071759</v>
      </c>
      <c r="T13" s="45">
        <v>0</v>
      </c>
      <c r="U13" s="45">
        <v>0</v>
      </c>
      <c r="V13" s="38" t="s">
        <v>90</v>
      </c>
    </row>
    <row r="14" spans="2:22" s="48" customFormat="1">
      <c r="B14" s="44">
        <v>6</v>
      </c>
      <c r="C14" s="39"/>
      <c r="D14" s="39"/>
      <c r="E14" s="39"/>
      <c r="F14" s="39"/>
      <c r="G14" s="45"/>
      <c r="H14" s="45"/>
      <c r="I14" s="46"/>
      <c r="J14" s="46"/>
      <c r="K14" s="47"/>
      <c r="L14" s="47"/>
      <c r="M14" s="47"/>
      <c r="N14" s="45"/>
      <c r="O14" s="45"/>
      <c r="P14" s="45"/>
      <c r="Q14" s="45"/>
      <c r="R14" s="45"/>
      <c r="S14" s="45"/>
      <c r="T14" s="45"/>
      <c r="U14" s="45"/>
      <c r="V14" s="39"/>
    </row>
    <row r="15" spans="2:22" s="48" customFormat="1">
      <c r="B15" s="44">
        <v>7</v>
      </c>
      <c r="C15" s="39"/>
      <c r="D15" s="39"/>
      <c r="E15" s="39"/>
      <c r="F15" s="39"/>
      <c r="G15" s="45"/>
      <c r="H15" s="45"/>
      <c r="I15" s="46"/>
      <c r="J15" s="46"/>
      <c r="K15" s="47"/>
      <c r="L15" s="47"/>
      <c r="M15" s="47"/>
      <c r="N15" s="45"/>
      <c r="O15" s="45"/>
      <c r="P15" s="45"/>
      <c r="Q15" s="45"/>
      <c r="R15" s="45"/>
      <c r="S15" s="45"/>
      <c r="T15" s="45"/>
      <c r="U15" s="45"/>
      <c r="V15" s="39"/>
    </row>
    <row r="16" spans="2:22" s="48" customFormat="1">
      <c r="B16" s="44">
        <v>8</v>
      </c>
      <c r="C16" s="39"/>
      <c r="D16" s="39"/>
      <c r="E16" s="39"/>
      <c r="F16" s="39"/>
      <c r="G16" s="45"/>
      <c r="H16" s="45"/>
      <c r="I16" s="46"/>
      <c r="J16" s="46"/>
      <c r="K16" s="47"/>
      <c r="L16" s="47"/>
      <c r="M16" s="47"/>
      <c r="N16" s="45"/>
      <c r="O16" s="45"/>
      <c r="P16" s="45"/>
      <c r="Q16" s="45"/>
      <c r="R16" s="45"/>
      <c r="S16" s="45"/>
      <c r="T16" s="45"/>
      <c r="U16" s="45"/>
      <c r="V16" s="39"/>
    </row>
    <row r="17" spans="2:22" s="48" customFormat="1">
      <c r="B17" s="44">
        <v>9</v>
      </c>
      <c r="C17" s="39"/>
      <c r="D17" s="39"/>
      <c r="E17" s="39"/>
      <c r="F17" s="39"/>
      <c r="G17" s="45"/>
      <c r="H17" s="45"/>
      <c r="I17" s="46"/>
      <c r="J17" s="46"/>
      <c r="K17" s="47"/>
      <c r="L17" s="47"/>
      <c r="M17" s="47"/>
      <c r="N17" s="45"/>
      <c r="O17" s="45"/>
      <c r="P17" s="45"/>
      <c r="Q17" s="45"/>
      <c r="R17" s="45"/>
      <c r="S17" s="45"/>
      <c r="T17" s="45"/>
      <c r="U17" s="45"/>
      <c r="V17" s="39"/>
    </row>
    <row r="18" spans="2:22" s="48" customFormat="1">
      <c r="B18" s="44">
        <v>10</v>
      </c>
      <c r="C18" s="39"/>
      <c r="D18" s="39"/>
      <c r="E18" s="39"/>
      <c r="F18" s="39"/>
      <c r="G18" s="45"/>
      <c r="H18" s="45"/>
      <c r="I18" s="46"/>
      <c r="J18" s="46"/>
      <c r="K18" s="47"/>
      <c r="L18" s="47"/>
      <c r="M18" s="47"/>
      <c r="N18" s="45"/>
      <c r="O18" s="45"/>
      <c r="P18" s="45"/>
      <c r="Q18" s="45"/>
      <c r="R18" s="45"/>
      <c r="S18" s="45"/>
      <c r="T18" s="45"/>
      <c r="U18" s="45"/>
      <c r="V18" s="39"/>
    </row>
    <row r="19" spans="2:22" s="48" customFormat="1">
      <c r="B19" s="44">
        <v>11</v>
      </c>
      <c r="C19" s="39"/>
      <c r="D19" s="39"/>
      <c r="E19" s="39"/>
      <c r="F19" s="39"/>
      <c r="G19" s="45"/>
      <c r="H19" s="45"/>
      <c r="I19" s="46"/>
      <c r="J19" s="46"/>
      <c r="K19" s="47"/>
      <c r="L19" s="47"/>
      <c r="M19" s="47"/>
      <c r="N19" s="45"/>
      <c r="O19" s="45"/>
      <c r="P19" s="45"/>
      <c r="Q19" s="45"/>
      <c r="R19" s="45"/>
      <c r="S19" s="45"/>
      <c r="T19" s="45"/>
      <c r="U19" s="45"/>
      <c r="V19" s="39"/>
    </row>
    <row r="20" spans="2:22" s="48" customFormat="1">
      <c r="B20" s="44">
        <v>12</v>
      </c>
      <c r="C20" s="39"/>
      <c r="D20" s="39"/>
      <c r="E20" s="39"/>
      <c r="F20" s="39"/>
      <c r="G20" s="45"/>
      <c r="H20" s="45"/>
      <c r="I20" s="46"/>
      <c r="J20" s="46"/>
      <c r="K20" s="47"/>
      <c r="L20" s="47"/>
      <c r="M20" s="47"/>
      <c r="N20" s="45"/>
      <c r="O20" s="45"/>
      <c r="P20" s="45"/>
      <c r="Q20" s="45"/>
      <c r="R20" s="45"/>
      <c r="S20" s="45"/>
      <c r="T20" s="45"/>
      <c r="U20" s="45"/>
      <c r="V20" s="39"/>
    </row>
    <row r="21" spans="2:22" s="48" customFormat="1">
      <c r="B21" s="44">
        <v>13</v>
      </c>
      <c r="C21" s="39"/>
      <c r="D21" s="39"/>
      <c r="E21" s="39"/>
      <c r="F21" s="39"/>
      <c r="G21" s="45"/>
      <c r="H21" s="45"/>
      <c r="I21" s="46"/>
      <c r="J21" s="46"/>
      <c r="K21" s="47"/>
      <c r="L21" s="47"/>
      <c r="M21" s="47"/>
      <c r="N21" s="45"/>
      <c r="O21" s="45"/>
      <c r="P21" s="45"/>
      <c r="Q21" s="45"/>
      <c r="R21" s="45"/>
      <c r="S21" s="45"/>
      <c r="T21" s="45"/>
      <c r="U21" s="45"/>
      <c r="V21" s="39"/>
    </row>
    <row r="22" spans="2:22" s="48" customFormat="1">
      <c r="B22" s="44">
        <v>14</v>
      </c>
      <c r="C22" s="39"/>
      <c r="D22" s="39"/>
      <c r="E22" s="39"/>
      <c r="F22" s="39"/>
      <c r="G22" s="45"/>
      <c r="H22" s="45"/>
      <c r="I22" s="46"/>
      <c r="J22" s="46"/>
      <c r="K22" s="47"/>
      <c r="L22" s="47"/>
      <c r="M22" s="47"/>
      <c r="N22" s="45"/>
      <c r="O22" s="45"/>
      <c r="P22" s="45"/>
      <c r="Q22" s="45"/>
      <c r="R22" s="45"/>
      <c r="S22" s="45"/>
      <c r="T22" s="45"/>
      <c r="U22" s="45"/>
      <c r="V22" s="39"/>
    </row>
    <row r="23" spans="2:22" s="48" customFormat="1">
      <c r="B23" s="44">
        <v>15</v>
      </c>
      <c r="C23" s="39"/>
      <c r="D23" s="39"/>
      <c r="E23" s="39"/>
      <c r="F23" s="39"/>
      <c r="G23" s="45"/>
      <c r="H23" s="45"/>
      <c r="I23" s="46"/>
      <c r="J23" s="46"/>
      <c r="K23" s="47"/>
      <c r="L23" s="47"/>
      <c r="M23" s="47"/>
      <c r="N23" s="45"/>
      <c r="O23" s="45"/>
      <c r="P23" s="45"/>
      <c r="Q23" s="45"/>
      <c r="R23" s="45"/>
      <c r="S23" s="45"/>
      <c r="T23" s="45"/>
      <c r="U23" s="45"/>
      <c r="V23" s="39"/>
    </row>
    <row r="24" spans="2:22" s="48" customFormat="1">
      <c r="B24" s="44">
        <v>16</v>
      </c>
      <c r="C24" s="39"/>
      <c r="D24" s="39"/>
      <c r="E24" s="39"/>
      <c r="F24" s="39"/>
      <c r="G24" s="45"/>
      <c r="H24" s="45"/>
      <c r="I24" s="46"/>
      <c r="J24" s="46"/>
      <c r="K24" s="47"/>
      <c r="L24" s="47"/>
      <c r="M24" s="47"/>
      <c r="N24" s="45"/>
      <c r="O24" s="45"/>
      <c r="P24" s="45"/>
      <c r="Q24" s="45"/>
      <c r="R24" s="45"/>
      <c r="S24" s="45"/>
      <c r="T24" s="45"/>
      <c r="U24" s="45"/>
      <c r="V24" s="39"/>
    </row>
    <row r="25" spans="2:22" s="48" customFormat="1">
      <c r="B25" s="44">
        <v>17</v>
      </c>
      <c r="C25" s="39"/>
      <c r="D25" s="39"/>
      <c r="E25" s="39"/>
      <c r="F25" s="39"/>
      <c r="G25" s="45"/>
      <c r="H25" s="45"/>
      <c r="I25" s="46"/>
      <c r="J25" s="46"/>
      <c r="K25" s="47"/>
      <c r="L25" s="47"/>
      <c r="M25" s="47"/>
      <c r="N25" s="45"/>
      <c r="O25" s="45"/>
      <c r="P25" s="45"/>
      <c r="Q25" s="45"/>
      <c r="R25" s="45"/>
      <c r="S25" s="45"/>
      <c r="T25" s="45"/>
      <c r="U25" s="45"/>
      <c r="V25" s="39"/>
    </row>
    <row r="26" spans="2:22" s="48" customFormat="1">
      <c r="B26" s="44">
        <v>18</v>
      </c>
      <c r="C26" s="39"/>
      <c r="D26" s="39"/>
      <c r="E26" s="39"/>
      <c r="F26" s="39"/>
      <c r="G26" s="45"/>
      <c r="H26" s="45"/>
      <c r="I26" s="46"/>
      <c r="J26" s="46"/>
      <c r="K26" s="47"/>
      <c r="L26" s="47"/>
      <c r="M26" s="47"/>
      <c r="N26" s="45"/>
      <c r="O26" s="45"/>
      <c r="P26" s="45"/>
      <c r="Q26" s="45"/>
      <c r="R26" s="45"/>
      <c r="S26" s="45"/>
      <c r="T26" s="45"/>
      <c r="U26" s="45"/>
      <c r="V26" s="39"/>
    </row>
    <row r="27" spans="2:22" s="48" customFormat="1">
      <c r="B27" s="44">
        <v>19</v>
      </c>
      <c r="C27" s="39"/>
      <c r="D27" s="39"/>
      <c r="E27" s="39"/>
      <c r="F27" s="39"/>
      <c r="G27" s="45"/>
      <c r="H27" s="45"/>
      <c r="I27" s="46"/>
      <c r="J27" s="46"/>
      <c r="K27" s="47"/>
      <c r="L27" s="47"/>
      <c r="M27" s="47"/>
      <c r="N27" s="45"/>
      <c r="O27" s="45"/>
      <c r="P27" s="45"/>
      <c r="Q27" s="45"/>
      <c r="R27" s="45"/>
      <c r="S27" s="45"/>
      <c r="T27" s="45"/>
      <c r="U27" s="45"/>
      <c r="V27" s="39"/>
    </row>
    <row r="28" spans="2:22" s="48" customFormat="1">
      <c r="B28" s="44">
        <v>20</v>
      </c>
      <c r="C28" s="39"/>
      <c r="D28" s="39"/>
      <c r="E28" s="39"/>
      <c r="F28" s="39"/>
      <c r="G28" s="45"/>
      <c r="H28" s="45"/>
      <c r="I28" s="46"/>
      <c r="J28" s="46"/>
      <c r="K28" s="47"/>
      <c r="L28" s="47"/>
      <c r="M28" s="47"/>
      <c r="N28" s="45"/>
      <c r="O28" s="45"/>
      <c r="P28" s="45"/>
      <c r="Q28" s="45"/>
      <c r="R28" s="45"/>
      <c r="S28" s="45"/>
      <c r="T28" s="45"/>
      <c r="U28" s="45"/>
      <c r="V28" s="39"/>
    </row>
  </sheetData>
  <sheetProtection algorithmName="SHA-512" hashValue="9SXDrrlUJYWnyrXDQxfIcQaMLH3WcSt3QCpYmihRFM+yk40DBw7oyGQt7/BxAIwn5RwDdYrRNWMW/SpAkmRv0A==" saltValue="hkTdv+Zqa5G/zxVgf30noA==" spinCount="100000" sheet="1" objects="1" scenarios="1"/>
  <mergeCells count="23">
    <mergeCell ref="B7:B8"/>
    <mergeCell ref="C7:C8"/>
    <mergeCell ref="K7:K8"/>
    <mergeCell ref="G7:G8"/>
    <mergeCell ref="D7:D8"/>
    <mergeCell ref="E7:E8"/>
    <mergeCell ref="F7:F8"/>
    <mergeCell ref="R7:S7"/>
    <mergeCell ref="T7:U7"/>
    <mergeCell ref="N2:O2"/>
    <mergeCell ref="B2:M2"/>
    <mergeCell ref="I4:N4"/>
    <mergeCell ref="B4:C4"/>
    <mergeCell ref="G4:H4"/>
    <mergeCell ref="J7:J8"/>
    <mergeCell ref="B6:V6"/>
    <mergeCell ref="L7:L8"/>
    <mergeCell ref="V7:V8"/>
    <mergeCell ref="M7:M8"/>
    <mergeCell ref="P7:Q7"/>
    <mergeCell ref="H7:H8"/>
    <mergeCell ref="I7:I8"/>
    <mergeCell ref="N7:O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8"/>
  <sheetViews>
    <sheetView showGridLines="0" zoomScaleNormal="100" workbookViewId="0">
      <pane ySplit="8" topLeftCell="A9" activePane="bottomLeft" state="frozen"/>
      <selection pane="bottomLeft" activeCell="B7" sqref="B7:B8"/>
    </sheetView>
  </sheetViews>
  <sheetFormatPr defaultColWidth="10.85546875" defaultRowHeight="11.25"/>
  <cols>
    <col min="1" max="1" width="1.5703125" style="20" customWidth="1"/>
    <col min="2" max="2" width="8.28515625" style="20" customWidth="1"/>
    <col min="3" max="6" width="10.85546875" style="20"/>
    <col min="7" max="7" width="13.140625" style="20" customWidth="1"/>
    <col min="8" max="10" width="10.85546875" style="20"/>
    <col min="11" max="21" width="14.5703125" style="20" customWidth="1"/>
    <col min="22" max="22" width="42.5703125" style="20" customWidth="1"/>
    <col min="23" max="16384" width="10.85546875" style="20"/>
  </cols>
  <sheetData>
    <row r="1" spans="2:22" ht="5.0999999999999996" customHeight="1"/>
    <row r="2" spans="2:22" ht="39.950000000000003" customHeight="1">
      <c r="B2" s="55" t="s">
        <v>91</v>
      </c>
      <c r="C2" s="55"/>
      <c r="D2" s="55"/>
      <c r="E2" s="55"/>
      <c r="F2" s="55"/>
      <c r="G2" s="55"/>
      <c r="H2" s="55"/>
      <c r="I2" s="55"/>
      <c r="J2" s="55"/>
      <c r="K2" s="55"/>
      <c r="L2" s="55"/>
      <c r="M2" s="55"/>
      <c r="N2" s="54"/>
      <c r="O2" s="54"/>
    </row>
    <row r="4" spans="2:22" ht="24.95" customHeight="1">
      <c r="B4" s="57" t="s">
        <v>51</v>
      </c>
      <c r="C4" s="57"/>
      <c r="D4" s="22">
        <v>1201</v>
      </c>
      <c r="E4" s="3"/>
      <c r="G4" s="57" t="s">
        <v>52</v>
      </c>
      <c r="H4" s="57"/>
      <c r="I4" s="56" t="s">
        <v>53</v>
      </c>
      <c r="J4" s="56"/>
      <c r="K4" s="56"/>
      <c r="L4" s="56"/>
      <c r="M4" s="56"/>
      <c r="N4" s="56"/>
    </row>
    <row r="5" spans="2:22" ht="30" customHeight="1">
      <c r="B5" s="24"/>
      <c r="C5" s="24"/>
      <c r="D5" s="24"/>
      <c r="E5" s="24"/>
      <c r="F5" s="24"/>
      <c r="G5" s="24"/>
      <c r="H5" s="24"/>
      <c r="I5" s="24"/>
      <c r="J5" s="24"/>
      <c r="K5" s="24"/>
      <c r="L5" s="24"/>
      <c r="M5" s="24"/>
      <c r="N5" s="24"/>
      <c r="O5" s="24"/>
      <c r="P5" s="24"/>
      <c r="Q5" s="24"/>
      <c r="R5" s="24"/>
      <c r="S5" s="24"/>
      <c r="T5" s="24"/>
      <c r="U5" s="24"/>
      <c r="V5" s="24"/>
    </row>
    <row r="6" spans="2:22" ht="36.950000000000003" customHeight="1">
      <c r="B6" s="60"/>
      <c r="C6" s="60"/>
      <c r="D6" s="60"/>
      <c r="E6" s="60"/>
      <c r="F6" s="60"/>
      <c r="G6" s="60"/>
      <c r="H6" s="60"/>
      <c r="I6" s="60"/>
      <c r="J6" s="60"/>
      <c r="K6" s="60"/>
      <c r="L6" s="60"/>
      <c r="M6" s="60"/>
      <c r="N6" s="60"/>
      <c r="O6" s="60"/>
      <c r="P6" s="60"/>
      <c r="Q6" s="60"/>
      <c r="R6" s="60"/>
      <c r="S6" s="60"/>
      <c r="T6" s="60"/>
      <c r="U6" s="60"/>
      <c r="V6" s="60"/>
    </row>
    <row r="7" spans="2:22" s="21" customFormat="1" ht="32.25" customHeight="1">
      <c r="B7" s="68" t="s">
        <v>54</v>
      </c>
      <c r="C7" s="68" t="s">
        <v>10</v>
      </c>
      <c r="D7" s="66" t="s">
        <v>55</v>
      </c>
      <c r="E7" s="66" t="s">
        <v>56</v>
      </c>
      <c r="F7" s="58" t="s">
        <v>57</v>
      </c>
      <c r="G7" s="66" t="s">
        <v>58</v>
      </c>
      <c r="H7" s="58" t="s">
        <v>59</v>
      </c>
      <c r="I7" s="66" t="s">
        <v>60</v>
      </c>
      <c r="J7" s="58" t="s">
        <v>61</v>
      </c>
      <c r="K7" s="69" t="s">
        <v>62</v>
      </c>
      <c r="L7" s="61" t="s">
        <v>63</v>
      </c>
      <c r="M7" s="61" t="s">
        <v>64</v>
      </c>
      <c r="N7" s="65" t="s">
        <v>65</v>
      </c>
      <c r="O7" s="65"/>
      <c r="P7" s="65" t="s">
        <v>66</v>
      </c>
      <c r="Q7" s="65"/>
      <c r="R7" s="53" t="s">
        <v>67</v>
      </c>
      <c r="S7" s="53"/>
      <c r="T7" s="53" t="s">
        <v>68</v>
      </c>
      <c r="U7" s="53"/>
      <c r="V7" s="63" t="s">
        <v>48</v>
      </c>
    </row>
    <row r="8" spans="2:22" s="21" customFormat="1" ht="25.5" customHeight="1">
      <c r="B8" s="66"/>
      <c r="C8" s="66"/>
      <c r="D8" s="67"/>
      <c r="E8" s="67"/>
      <c r="F8" s="59"/>
      <c r="G8" s="67"/>
      <c r="H8" s="59"/>
      <c r="I8" s="67"/>
      <c r="J8" s="59"/>
      <c r="K8" s="62"/>
      <c r="L8" s="62"/>
      <c r="M8" s="62"/>
      <c r="N8" s="23" t="s">
        <v>69</v>
      </c>
      <c r="O8" s="23" t="s">
        <v>70</v>
      </c>
      <c r="P8" s="23" t="s">
        <v>69</v>
      </c>
      <c r="Q8" s="23" t="s">
        <v>71</v>
      </c>
      <c r="R8" s="36" t="s">
        <v>69</v>
      </c>
      <c r="S8" s="36" t="s">
        <v>70</v>
      </c>
      <c r="T8" s="36" t="s">
        <v>69</v>
      </c>
      <c r="U8" s="36" t="s">
        <v>71</v>
      </c>
      <c r="V8" s="64"/>
    </row>
    <row r="9" spans="2:22" s="48" customFormat="1" ht="75.75" customHeight="1">
      <c r="B9" s="44">
        <v>1</v>
      </c>
      <c r="C9" s="39" t="s">
        <v>92</v>
      </c>
      <c r="D9" s="39" t="s">
        <v>93</v>
      </c>
      <c r="E9" s="38" t="s">
        <v>94</v>
      </c>
      <c r="F9" s="39"/>
      <c r="G9" s="45">
        <v>820000000</v>
      </c>
      <c r="H9" s="45"/>
      <c r="I9" s="46">
        <v>44377</v>
      </c>
      <c r="J9" s="46">
        <v>44651</v>
      </c>
      <c r="K9" s="42">
        <f>((20/20)*0.25+(100/100)*0.25+(5535/5000)*0.25+(12966/3800)*0.25)-63%</f>
        <v>0.99977631578947379</v>
      </c>
      <c r="L9" s="42">
        <f>((20/20)*0.25+(100/100)*0.25+(5535/5000)*0.25+(12966/3800)*0.25)-63%</f>
        <v>0.99977631578947379</v>
      </c>
      <c r="M9" s="42">
        <f>((20/20)*0.25+(100/100)*0.25+(5535/5000)*0.25+(12966/3800)*0.25)-63%</f>
        <v>0.99977631578947379</v>
      </c>
      <c r="N9" s="45">
        <v>973504</v>
      </c>
      <c r="O9" s="45">
        <v>736958071</v>
      </c>
      <c r="P9" s="45">
        <v>0</v>
      </c>
      <c r="Q9" s="45">
        <v>0</v>
      </c>
      <c r="R9" s="45">
        <v>973654</v>
      </c>
      <c r="S9" s="45">
        <v>737434432</v>
      </c>
      <c r="T9" s="45">
        <v>0</v>
      </c>
      <c r="U9" s="45">
        <v>0</v>
      </c>
      <c r="V9" s="39" t="s">
        <v>95</v>
      </c>
    </row>
    <row r="10" spans="2:22" s="48" customFormat="1" ht="75.75" customHeight="1">
      <c r="B10" s="44">
        <v>2</v>
      </c>
      <c r="C10" s="39" t="s">
        <v>92</v>
      </c>
      <c r="D10" s="39" t="s">
        <v>96</v>
      </c>
      <c r="E10" s="38" t="s">
        <v>97</v>
      </c>
      <c r="F10" s="39"/>
      <c r="G10" s="45">
        <v>650000000</v>
      </c>
      <c r="H10" s="45"/>
      <c r="I10" s="46">
        <v>44561</v>
      </c>
      <c r="J10" s="49">
        <v>44651</v>
      </c>
      <c r="K10" s="47">
        <f>71.95/57-26%</f>
        <v>1.002280701754386</v>
      </c>
      <c r="L10" s="47">
        <f>79/57-39%</f>
        <v>0.99596491228070183</v>
      </c>
      <c r="M10" s="47">
        <f>76.7/57-35%</f>
        <v>0.99561403508771928</v>
      </c>
      <c r="N10" s="45">
        <v>0</v>
      </c>
      <c r="O10" s="45">
        <v>540032835</v>
      </c>
      <c r="P10" s="45">
        <v>0</v>
      </c>
      <c r="Q10" s="45">
        <v>0</v>
      </c>
      <c r="R10" s="45">
        <v>328750</v>
      </c>
      <c r="S10" s="45">
        <v>540416235</v>
      </c>
      <c r="T10" s="45">
        <v>0</v>
      </c>
      <c r="U10" s="45">
        <v>0</v>
      </c>
      <c r="V10" s="38" t="s">
        <v>98</v>
      </c>
    </row>
    <row r="11" spans="2:22" s="48" customFormat="1" ht="75.75" customHeight="1">
      <c r="B11" s="44">
        <v>3</v>
      </c>
      <c r="C11" s="39" t="s">
        <v>99</v>
      </c>
      <c r="D11" s="39" t="s">
        <v>100</v>
      </c>
      <c r="E11" s="38" t="s">
        <v>101</v>
      </c>
      <c r="F11" s="39"/>
      <c r="G11" s="45">
        <v>1388512593</v>
      </c>
      <c r="H11" s="45"/>
      <c r="I11" s="46">
        <v>44377</v>
      </c>
      <c r="J11" s="50">
        <v>44742</v>
      </c>
      <c r="K11" s="47">
        <v>0</v>
      </c>
      <c r="L11" s="42">
        <v>0</v>
      </c>
      <c r="M11" s="42">
        <v>0</v>
      </c>
      <c r="N11" s="45">
        <v>1014637418</v>
      </c>
      <c r="O11" s="45">
        <v>0</v>
      </c>
      <c r="P11" s="45">
        <v>91225946</v>
      </c>
      <c r="Q11" s="45">
        <v>0</v>
      </c>
      <c r="R11" s="45">
        <v>194894349</v>
      </c>
      <c r="S11" s="45">
        <v>123712554</v>
      </c>
      <c r="T11" s="45">
        <v>166178357</v>
      </c>
      <c r="U11" s="45">
        <v>115481677</v>
      </c>
      <c r="V11" s="41" t="s">
        <v>102</v>
      </c>
    </row>
    <row r="12" spans="2:22" s="48" customFormat="1" ht="75.75" customHeight="1">
      <c r="B12" s="44">
        <v>4</v>
      </c>
      <c r="C12" s="39" t="s">
        <v>99</v>
      </c>
      <c r="D12" s="39" t="s">
        <v>103</v>
      </c>
      <c r="E12" s="38" t="s">
        <v>104</v>
      </c>
      <c r="F12" s="39"/>
      <c r="G12" s="45">
        <v>358572025</v>
      </c>
      <c r="H12" s="45"/>
      <c r="I12" s="46">
        <v>44377</v>
      </c>
      <c r="J12" s="46"/>
      <c r="K12" s="47">
        <v>1</v>
      </c>
      <c r="L12" s="47">
        <v>1</v>
      </c>
      <c r="M12" s="47">
        <v>1</v>
      </c>
      <c r="N12" s="45">
        <v>0</v>
      </c>
      <c r="O12" s="45">
        <v>358572025</v>
      </c>
      <c r="P12" s="45">
        <v>0</v>
      </c>
      <c r="Q12" s="45">
        <v>0</v>
      </c>
      <c r="R12" s="45">
        <v>0</v>
      </c>
      <c r="S12" s="45">
        <v>358572025</v>
      </c>
      <c r="T12" s="45">
        <v>0</v>
      </c>
      <c r="U12" s="45">
        <v>0</v>
      </c>
      <c r="V12" s="37" t="s">
        <v>105</v>
      </c>
    </row>
    <row r="13" spans="2:22" s="48" customFormat="1" ht="75.75" customHeight="1">
      <c r="B13" s="44">
        <v>5</v>
      </c>
      <c r="C13" s="39" t="s">
        <v>99</v>
      </c>
      <c r="D13" s="39" t="s">
        <v>106</v>
      </c>
      <c r="E13" s="38" t="s">
        <v>107</v>
      </c>
      <c r="F13" s="39"/>
      <c r="G13" s="45">
        <v>736000000</v>
      </c>
      <c r="H13" s="45"/>
      <c r="I13" s="46">
        <v>44561</v>
      </c>
      <c r="J13" s="46">
        <v>44742</v>
      </c>
      <c r="K13" s="47">
        <v>0</v>
      </c>
      <c r="L13" s="42">
        <v>0</v>
      </c>
      <c r="M13" s="42">
        <v>0</v>
      </c>
      <c r="N13" s="45">
        <v>42536688</v>
      </c>
      <c r="O13" s="45">
        <v>55535732</v>
      </c>
      <c r="P13" s="45">
        <v>0</v>
      </c>
      <c r="Q13" s="45">
        <v>142231508</v>
      </c>
      <c r="R13" s="45">
        <v>26638564</v>
      </c>
      <c r="S13" s="45">
        <v>82790698</v>
      </c>
      <c r="T13" s="45">
        <v>22946784</v>
      </c>
      <c r="U13" s="45">
        <v>142231508</v>
      </c>
      <c r="V13" s="38" t="s">
        <v>108</v>
      </c>
    </row>
    <row r="14" spans="2:22" s="48" customFormat="1" ht="75.75" customHeight="1">
      <c r="B14" s="44">
        <v>6</v>
      </c>
      <c r="C14" s="39" t="s">
        <v>109</v>
      </c>
      <c r="D14" s="39" t="s">
        <v>110</v>
      </c>
      <c r="E14" s="38" t="s">
        <v>111</v>
      </c>
      <c r="F14" s="39"/>
      <c r="G14" s="45">
        <v>217000000</v>
      </c>
      <c r="H14" s="45"/>
      <c r="I14" s="46">
        <v>44286</v>
      </c>
      <c r="J14" s="46">
        <v>44561</v>
      </c>
      <c r="K14" s="47">
        <v>1</v>
      </c>
      <c r="L14" s="47">
        <v>1</v>
      </c>
      <c r="M14" s="47">
        <v>1</v>
      </c>
      <c r="N14" s="45">
        <v>300012</v>
      </c>
      <c r="O14" s="45">
        <v>141522795</v>
      </c>
      <c r="P14" s="45">
        <v>0</v>
      </c>
      <c r="Q14" s="45">
        <v>75000000</v>
      </c>
      <c r="R14" s="45">
        <v>300038</v>
      </c>
      <c r="S14" s="45">
        <v>141569790</v>
      </c>
      <c r="T14" s="45">
        <v>0</v>
      </c>
      <c r="U14" s="45">
        <v>75000000</v>
      </c>
      <c r="V14" s="38" t="s">
        <v>112</v>
      </c>
    </row>
    <row r="15" spans="2:22" s="48" customFormat="1" ht="75.75" customHeight="1">
      <c r="B15" s="44">
        <v>7</v>
      </c>
      <c r="C15" s="39" t="s">
        <v>99</v>
      </c>
      <c r="D15" s="39" t="s">
        <v>113</v>
      </c>
      <c r="E15" s="38" t="s">
        <v>114</v>
      </c>
      <c r="F15" s="39"/>
      <c r="G15" s="45">
        <v>561959196</v>
      </c>
      <c r="H15" s="45"/>
      <c r="I15" s="46">
        <v>44926</v>
      </c>
      <c r="J15" s="46"/>
      <c r="K15" s="47">
        <v>0</v>
      </c>
      <c r="L15" s="42">
        <v>0</v>
      </c>
      <c r="M15" s="42">
        <v>0</v>
      </c>
      <c r="N15" s="45">
        <v>0</v>
      </c>
      <c r="O15" s="45">
        <v>0</v>
      </c>
      <c r="P15" s="45">
        <v>0</v>
      </c>
      <c r="Q15" s="45">
        <v>0</v>
      </c>
      <c r="R15" s="45">
        <v>0</v>
      </c>
      <c r="S15" s="45">
        <v>0</v>
      </c>
      <c r="T15" s="45">
        <v>345959196</v>
      </c>
      <c r="U15" s="45">
        <v>0</v>
      </c>
      <c r="V15" s="41" t="s">
        <v>115</v>
      </c>
    </row>
    <row r="16" spans="2:22" s="48" customFormat="1" ht="75.75" customHeight="1">
      <c r="B16" s="44">
        <v>8</v>
      </c>
      <c r="C16" s="39" t="s">
        <v>99</v>
      </c>
      <c r="D16" s="39" t="s">
        <v>116</v>
      </c>
      <c r="E16" s="38" t="s">
        <v>117</v>
      </c>
      <c r="F16" s="39"/>
      <c r="G16" s="45">
        <v>580000000</v>
      </c>
      <c r="H16" s="45"/>
      <c r="I16" s="46">
        <v>44926</v>
      </c>
      <c r="J16" s="46">
        <v>45016</v>
      </c>
      <c r="K16" s="47">
        <v>0</v>
      </c>
      <c r="L16" s="42">
        <v>0</v>
      </c>
      <c r="M16" s="42">
        <v>0</v>
      </c>
      <c r="N16" s="45">
        <v>0</v>
      </c>
      <c r="O16" s="45">
        <v>0</v>
      </c>
      <c r="P16" s="45">
        <v>0</v>
      </c>
      <c r="Q16" s="45">
        <v>0</v>
      </c>
      <c r="R16" s="45">
        <v>0</v>
      </c>
      <c r="S16" s="45">
        <v>0</v>
      </c>
      <c r="T16" s="45">
        <v>0</v>
      </c>
      <c r="U16" s="45">
        <v>0</v>
      </c>
      <c r="V16" s="39" t="s">
        <v>118</v>
      </c>
    </row>
    <row r="17" spans="2:22" s="48" customFormat="1" ht="75.75" customHeight="1">
      <c r="B17" s="44">
        <v>9</v>
      </c>
      <c r="C17" s="39" t="s">
        <v>119</v>
      </c>
      <c r="D17" s="39" t="s">
        <v>120</v>
      </c>
      <c r="E17" s="38" t="s">
        <v>121</v>
      </c>
      <c r="F17" s="39" t="s">
        <v>122</v>
      </c>
      <c r="G17" s="45">
        <v>231249000</v>
      </c>
      <c r="H17" s="45"/>
      <c r="I17" s="46">
        <v>44561</v>
      </c>
      <c r="J17" s="46"/>
      <c r="K17" s="42">
        <f>(36/36)*0.5+(1259/2461)*0.5</f>
        <v>0.75579032913449817</v>
      </c>
      <c r="L17" s="43">
        <f>(36/36)*0.5+(1259/2461)*0.5</f>
        <v>0.75579032913449817</v>
      </c>
      <c r="M17" s="43">
        <f>((37/36)*0.5-1%+(2461/2461)*0.5)</f>
        <v>1.0038888888888888</v>
      </c>
      <c r="N17" s="45">
        <v>2048277</v>
      </c>
      <c r="O17" s="45">
        <v>181351494</v>
      </c>
      <c r="P17" s="45">
        <v>0</v>
      </c>
      <c r="Q17" s="45">
        <v>0</v>
      </c>
      <c r="R17" s="45">
        <v>0</v>
      </c>
      <c r="S17" s="45">
        <v>183399771</v>
      </c>
      <c r="T17" s="45">
        <v>0</v>
      </c>
      <c r="U17" s="45">
        <v>0</v>
      </c>
      <c r="V17" s="40" t="s">
        <v>123</v>
      </c>
    </row>
    <row r="18" spans="2:22" s="48" customFormat="1" ht="75.75" customHeight="1">
      <c r="B18" s="44">
        <v>10</v>
      </c>
      <c r="C18" s="39" t="s">
        <v>99</v>
      </c>
      <c r="D18" s="39" t="s">
        <v>124</v>
      </c>
      <c r="E18" s="38" t="s">
        <v>125</v>
      </c>
      <c r="F18" s="39"/>
      <c r="G18" s="45">
        <v>671754372</v>
      </c>
      <c r="H18" s="45"/>
      <c r="I18" s="46">
        <v>44926</v>
      </c>
      <c r="J18" s="46"/>
      <c r="K18" s="47">
        <v>0</v>
      </c>
      <c r="L18" s="42">
        <f>(1/1)*0.5+(0/3)*0.5</f>
        <v>0.5</v>
      </c>
      <c r="M18" s="42">
        <f>(1/1)*0.5+(0/3)*0.5</f>
        <v>0.5</v>
      </c>
      <c r="N18" s="45">
        <v>120335460</v>
      </c>
      <c r="O18" s="45">
        <v>78950407</v>
      </c>
      <c r="P18" s="45">
        <v>0</v>
      </c>
      <c r="Q18" s="45">
        <v>84681760</v>
      </c>
      <c r="R18" s="45">
        <v>106349978</v>
      </c>
      <c r="S18" s="45">
        <v>91871080</v>
      </c>
      <c r="T18" s="45">
        <v>13312862</v>
      </c>
      <c r="U18" s="45">
        <v>146441510</v>
      </c>
      <c r="V18" s="39" t="s">
        <v>126</v>
      </c>
    </row>
    <row r="19" spans="2:22" s="48" customFormat="1" ht="75.75" customHeight="1">
      <c r="B19" s="44">
        <v>11</v>
      </c>
      <c r="C19" s="39" t="s">
        <v>99</v>
      </c>
      <c r="D19" s="39" t="s">
        <v>127</v>
      </c>
      <c r="E19" s="38" t="s">
        <v>128</v>
      </c>
      <c r="F19" s="39"/>
      <c r="G19" s="45">
        <v>200000000</v>
      </c>
      <c r="H19" s="45"/>
      <c r="I19" s="46">
        <v>44926</v>
      </c>
      <c r="J19" s="46"/>
      <c r="K19" s="47">
        <v>0</v>
      </c>
      <c r="L19" s="42">
        <v>0</v>
      </c>
      <c r="M19" s="42">
        <v>0</v>
      </c>
      <c r="N19" s="45">
        <v>200000000</v>
      </c>
      <c r="O19" s="45">
        <v>0</v>
      </c>
      <c r="P19" s="45">
        <v>0</v>
      </c>
      <c r="Q19" s="45">
        <v>0</v>
      </c>
      <c r="R19" s="45">
        <v>190425371</v>
      </c>
      <c r="S19" s="45">
        <v>1401820</v>
      </c>
      <c r="T19" s="45">
        <v>0</v>
      </c>
      <c r="U19" s="45">
        <v>0</v>
      </c>
      <c r="V19" s="40" t="s">
        <v>129</v>
      </c>
    </row>
    <row r="20" spans="2:22" s="48" customFormat="1" ht="75.75" customHeight="1">
      <c r="B20" s="44">
        <v>12</v>
      </c>
      <c r="C20" s="39" t="s">
        <v>99</v>
      </c>
      <c r="D20" s="39" t="s">
        <v>130</v>
      </c>
      <c r="E20" s="38" t="s">
        <v>131</v>
      </c>
      <c r="F20" s="39"/>
      <c r="G20" s="45">
        <v>434000000</v>
      </c>
      <c r="H20" s="45"/>
      <c r="I20" s="46">
        <v>44377</v>
      </c>
      <c r="J20" s="46">
        <v>44742</v>
      </c>
      <c r="K20" s="47">
        <v>0</v>
      </c>
      <c r="L20" s="42">
        <f>5/8</f>
        <v>0.625</v>
      </c>
      <c r="M20" s="43">
        <f>7/8</f>
        <v>0.875</v>
      </c>
      <c r="N20" s="45">
        <v>35861463</v>
      </c>
      <c r="O20" s="45">
        <v>324234924</v>
      </c>
      <c r="P20" s="45">
        <v>0</v>
      </c>
      <c r="Q20" s="45">
        <v>0</v>
      </c>
      <c r="R20" s="45">
        <v>0</v>
      </c>
      <c r="S20" s="45">
        <v>346758609</v>
      </c>
      <c r="T20" s="45">
        <v>0</v>
      </c>
      <c r="U20" s="45">
        <v>0</v>
      </c>
      <c r="V20" s="38" t="s">
        <v>132</v>
      </c>
    </row>
    <row r="21" spans="2:22" s="48" customFormat="1" ht="75.75" customHeight="1">
      <c r="B21" s="44">
        <v>13</v>
      </c>
      <c r="C21" s="39" t="s">
        <v>109</v>
      </c>
      <c r="D21" s="39" t="s">
        <v>133</v>
      </c>
      <c r="E21" s="38" t="s">
        <v>134</v>
      </c>
      <c r="F21" s="39"/>
      <c r="G21" s="45">
        <v>85000000</v>
      </c>
      <c r="H21" s="45"/>
      <c r="I21" s="46">
        <v>44926</v>
      </c>
      <c r="J21" s="46"/>
      <c r="K21" s="47">
        <v>0</v>
      </c>
      <c r="L21" s="43">
        <v>0</v>
      </c>
      <c r="M21" s="43">
        <v>0</v>
      </c>
      <c r="N21" s="45">
        <v>1009980</v>
      </c>
      <c r="O21" s="45">
        <v>37369574</v>
      </c>
      <c r="P21" s="45">
        <v>0</v>
      </c>
      <c r="Q21" s="45">
        <v>0</v>
      </c>
      <c r="R21" s="45">
        <v>1010009</v>
      </c>
      <c r="S21" s="45">
        <v>37685840</v>
      </c>
      <c r="T21" s="45">
        <v>0</v>
      </c>
      <c r="U21" s="45">
        <v>0</v>
      </c>
      <c r="V21" s="38" t="s">
        <v>135</v>
      </c>
    </row>
    <row r="22" spans="2:22" s="48" customFormat="1" ht="75.75" customHeight="1">
      <c r="B22" s="44">
        <v>14</v>
      </c>
      <c r="C22" s="39" t="s">
        <v>99</v>
      </c>
      <c r="D22" s="39" t="s">
        <v>136</v>
      </c>
      <c r="E22" s="38" t="s">
        <v>137</v>
      </c>
      <c r="F22" s="39"/>
      <c r="G22" s="45">
        <v>1350000000</v>
      </c>
      <c r="H22" s="45"/>
      <c r="I22" s="46">
        <v>44285</v>
      </c>
      <c r="J22" s="46">
        <v>44742</v>
      </c>
      <c r="K22" s="47">
        <v>0.4</v>
      </c>
      <c r="L22" s="43">
        <v>0.4</v>
      </c>
      <c r="M22" s="43">
        <v>0.4</v>
      </c>
      <c r="N22" s="45">
        <v>420000000</v>
      </c>
      <c r="O22" s="45">
        <v>0</v>
      </c>
      <c r="P22" s="45">
        <v>811000000</v>
      </c>
      <c r="Q22" s="45">
        <v>0</v>
      </c>
      <c r="R22" s="45">
        <v>419999999</v>
      </c>
      <c r="S22" s="45">
        <v>0</v>
      </c>
      <c r="T22" s="45">
        <v>811000000</v>
      </c>
      <c r="U22" s="45">
        <v>0</v>
      </c>
      <c r="V22" s="38" t="s">
        <v>138</v>
      </c>
    </row>
    <row r="23" spans="2:22">
      <c r="B23" s="4">
        <v>15</v>
      </c>
      <c r="C23" s="29"/>
      <c r="D23" s="29"/>
      <c r="E23" s="29"/>
      <c r="F23" s="29"/>
      <c r="G23" s="1"/>
      <c r="H23" s="1"/>
      <c r="I23" s="28"/>
      <c r="J23" s="28"/>
      <c r="K23" s="2"/>
      <c r="L23" s="2"/>
      <c r="M23" s="2"/>
      <c r="N23" s="1"/>
      <c r="O23" s="1"/>
      <c r="P23" s="1"/>
      <c r="Q23" s="1"/>
      <c r="R23" s="1"/>
      <c r="S23" s="1"/>
      <c r="T23" s="1"/>
      <c r="U23" s="1"/>
      <c r="V23" s="29"/>
    </row>
    <row r="24" spans="2:22">
      <c r="B24" s="4">
        <v>16</v>
      </c>
      <c r="C24" s="29"/>
      <c r="D24" s="29"/>
      <c r="E24" s="29"/>
      <c r="F24" s="29"/>
      <c r="G24" s="1"/>
      <c r="H24" s="1"/>
      <c r="I24" s="28"/>
      <c r="J24" s="28"/>
      <c r="K24" s="2"/>
      <c r="L24" s="2"/>
      <c r="M24" s="2"/>
      <c r="N24" s="1"/>
      <c r="O24" s="1"/>
      <c r="P24" s="1"/>
      <c r="Q24" s="1"/>
      <c r="R24" s="1"/>
      <c r="S24" s="1"/>
      <c r="T24" s="1"/>
      <c r="U24" s="1"/>
      <c r="V24" s="29"/>
    </row>
    <row r="25" spans="2:22">
      <c r="B25" s="4">
        <v>17</v>
      </c>
      <c r="C25" s="29"/>
      <c r="D25" s="29"/>
      <c r="E25" s="29"/>
      <c r="F25" s="29"/>
      <c r="G25" s="1"/>
      <c r="H25" s="1"/>
      <c r="I25" s="28"/>
      <c r="J25" s="28"/>
      <c r="K25" s="2"/>
      <c r="L25" s="2"/>
      <c r="M25" s="2"/>
      <c r="N25" s="1"/>
      <c r="O25" s="1"/>
      <c r="P25" s="1"/>
      <c r="Q25" s="1"/>
      <c r="R25" s="1"/>
      <c r="S25" s="1"/>
      <c r="T25" s="1"/>
      <c r="U25" s="1"/>
      <c r="V25" s="29"/>
    </row>
    <row r="26" spans="2:22">
      <c r="B26" s="4">
        <v>18</v>
      </c>
      <c r="C26" s="29"/>
      <c r="D26" s="29"/>
      <c r="E26" s="29"/>
      <c r="F26" s="29"/>
      <c r="G26" s="1"/>
      <c r="H26" s="1"/>
      <c r="I26" s="28"/>
      <c r="J26" s="28"/>
      <c r="K26" s="2"/>
      <c r="L26" s="2"/>
      <c r="M26" s="2"/>
      <c r="N26" s="1"/>
      <c r="O26" s="1"/>
      <c r="P26" s="1"/>
      <c r="Q26" s="1"/>
      <c r="R26" s="1"/>
      <c r="S26" s="1"/>
      <c r="T26" s="1"/>
      <c r="U26" s="1"/>
      <c r="V26" s="29"/>
    </row>
    <row r="27" spans="2:22">
      <c r="B27" s="4">
        <v>19</v>
      </c>
      <c r="C27" s="29"/>
      <c r="D27" s="29"/>
      <c r="E27" s="29"/>
      <c r="F27" s="29"/>
      <c r="G27" s="1"/>
      <c r="H27" s="1"/>
      <c r="I27" s="28"/>
      <c r="J27" s="28"/>
      <c r="K27" s="2"/>
      <c r="L27" s="2"/>
      <c r="M27" s="2"/>
      <c r="N27" s="1"/>
      <c r="O27" s="1"/>
      <c r="P27" s="1"/>
      <c r="Q27" s="1"/>
      <c r="R27" s="1"/>
      <c r="S27" s="1"/>
      <c r="T27" s="1"/>
      <c r="U27" s="1"/>
      <c r="V27" s="29"/>
    </row>
    <row r="28" spans="2:22">
      <c r="B28" s="4">
        <v>20</v>
      </c>
      <c r="C28" s="29"/>
      <c r="D28" s="29"/>
      <c r="E28" s="29"/>
      <c r="F28" s="29"/>
      <c r="G28" s="1"/>
      <c r="H28" s="1"/>
      <c r="I28" s="28"/>
      <c r="J28" s="28"/>
      <c r="K28" s="2"/>
      <c r="L28" s="2"/>
      <c r="M28" s="2"/>
      <c r="N28" s="1"/>
      <c r="O28" s="1"/>
      <c r="P28" s="1"/>
      <c r="Q28" s="1"/>
      <c r="R28" s="1"/>
      <c r="S28" s="1"/>
      <c r="T28" s="1"/>
      <c r="U28" s="1"/>
      <c r="V28" s="29"/>
    </row>
  </sheetData>
  <sheetProtection algorithmName="SHA-512" hashValue="M+/TQ1EQJKVogSyRRzhWS5u0jXiEuTCgjMNxElsTo5aKUCAhiKY0DzdJQh1a0zacSfhi1hQqbTTi/weNqc3lfA==" saltValue="zkZ0ZnwUaTyWjOLEJW9Kfw==" spinCount="100000" sheet="1" objects="1" scenarios="1"/>
  <mergeCells count="23">
    <mergeCell ref="V7:V8"/>
    <mergeCell ref="G7:G8"/>
    <mergeCell ref="H7:H8"/>
    <mergeCell ref="I7:I8"/>
    <mergeCell ref="J7:J8"/>
    <mergeCell ref="K7:K8"/>
    <mergeCell ref="L7:L8"/>
    <mergeCell ref="N2:O2"/>
    <mergeCell ref="M7:M8"/>
    <mergeCell ref="N7:O7"/>
    <mergeCell ref="P7:Q7"/>
    <mergeCell ref="R7:S7"/>
    <mergeCell ref="B2:M2"/>
    <mergeCell ref="B4:C4"/>
    <mergeCell ref="G4:H4"/>
    <mergeCell ref="I4:N4"/>
    <mergeCell ref="B6:V6"/>
    <mergeCell ref="B7:B8"/>
    <mergeCell ref="C7:C8"/>
    <mergeCell ref="D7:D8"/>
    <mergeCell ref="E7:E8"/>
    <mergeCell ref="F7:F8"/>
    <mergeCell ref="T7:U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P28"/>
  <sheetViews>
    <sheetView showGridLines="0" zoomScaleNormal="100" workbookViewId="0">
      <selection activeCell="B7" sqref="B7:B8"/>
    </sheetView>
  </sheetViews>
  <sheetFormatPr defaultColWidth="10.85546875" defaultRowHeight="11.25"/>
  <cols>
    <col min="1" max="1" width="1.5703125" style="20" customWidth="1"/>
    <col min="2" max="2" width="8.28515625" style="20" customWidth="1"/>
    <col min="3" max="4" width="10.85546875" style="20"/>
    <col min="5" max="5" width="13.5703125" style="20" customWidth="1"/>
    <col min="6" max="6" width="10.85546875" style="20"/>
    <col min="7" max="7" width="14.140625" style="20" customWidth="1"/>
    <col min="8" max="10" width="10.85546875" style="20"/>
    <col min="11" max="15" width="14.5703125" style="20" customWidth="1"/>
    <col min="16" max="16" width="19.5703125" style="20" customWidth="1"/>
    <col min="17" max="16384" width="10.85546875" style="20"/>
  </cols>
  <sheetData>
    <row r="1" spans="2:16" ht="5.0999999999999996" customHeight="1"/>
    <row r="2" spans="2:16" ht="39.950000000000003" customHeight="1">
      <c r="B2" s="55" t="s">
        <v>139</v>
      </c>
      <c r="C2" s="55"/>
      <c r="D2" s="55"/>
      <c r="E2" s="55"/>
      <c r="F2" s="55"/>
      <c r="G2" s="55"/>
      <c r="H2" s="55"/>
      <c r="I2" s="55"/>
      <c r="J2" s="55"/>
      <c r="K2" s="55"/>
      <c r="L2" s="55"/>
      <c r="M2" s="55"/>
      <c r="N2" s="55"/>
      <c r="O2" s="32"/>
      <c r="P2" s="32"/>
    </row>
    <row r="4" spans="2:16" ht="24.95" customHeight="1">
      <c r="B4" s="57" t="s">
        <v>51</v>
      </c>
      <c r="C4" s="57"/>
      <c r="D4" s="22">
        <v>1201</v>
      </c>
      <c r="E4" s="3"/>
      <c r="G4" s="57" t="s">
        <v>52</v>
      </c>
      <c r="H4" s="57"/>
      <c r="I4" s="56" t="s">
        <v>53</v>
      </c>
      <c r="J4" s="56"/>
      <c r="K4" s="56"/>
      <c r="L4" s="56"/>
      <c r="M4" s="56"/>
      <c r="N4" s="56"/>
    </row>
    <row r="5" spans="2:16" ht="30" customHeight="1">
      <c r="B5" s="24"/>
      <c r="C5" s="24"/>
      <c r="D5" s="24"/>
      <c r="E5" s="24"/>
      <c r="F5" s="24"/>
      <c r="G5" s="24"/>
      <c r="H5" s="24"/>
      <c r="I5" s="24"/>
      <c r="J5" s="24"/>
      <c r="K5" s="24"/>
      <c r="L5" s="24"/>
      <c r="M5" s="24"/>
      <c r="N5" s="24"/>
      <c r="O5" s="24"/>
      <c r="P5" s="24"/>
    </row>
    <row r="6" spans="2:16" ht="36.950000000000003" customHeight="1">
      <c r="B6" s="60"/>
      <c r="C6" s="60"/>
      <c r="D6" s="60"/>
      <c r="E6" s="60"/>
      <c r="F6" s="60"/>
      <c r="G6" s="60"/>
      <c r="H6" s="60"/>
      <c r="I6" s="60"/>
      <c r="J6" s="60"/>
      <c r="K6" s="60"/>
      <c r="L6" s="60"/>
      <c r="M6" s="60"/>
      <c r="N6" s="60"/>
      <c r="O6" s="60"/>
      <c r="P6" s="60"/>
    </row>
    <row r="7" spans="2:16" s="21" customFormat="1" ht="32.25" customHeight="1">
      <c r="B7" s="68" t="s">
        <v>54</v>
      </c>
      <c r="C7" s="68" t="s">
        <v>10</v>
      </c>
      <c r="D7" s="66" t="s">
        <v>55</v>
      </c>
      <c r="E7" s="66" t="s">
        <v>56</v>
      </c>
      <c r="F7" s="58" t="s">
        <v>57</v>
      </c>
      <c r="G7" s="66" t="s">
        <v>58</v>
      </c>
      <c r="H7" s="58" t="s">
        <v>59</v>
      </c>
      <c r="I7" s="66" t="s">
        <v>60</v>
      </c>
      <c r="J7" s="58" t="s">
        <v>61</v>
      </c>
      <c r="K7" s="61" t="s">
        <v>64</v>
      </c>
      <c r="L7" s="53" t="s">
        <v>140</v>
      </c>
      <c r="M7" s="53"/>
      <c r="N7" s="53" t="s">
        <v>68</v>
      </c>
      <c r="O7" s="53"/>
      <c r="P7" s="63" t="s">
        <v>48</v>
      </c>
    </row>
    <row r="8" spans="2:16" s="21" customFormat="1" ht="25.5" customHeight="1">
      <c r="B8" s="66"/>
      <c r="C8" s="66"/>
      <c r="D8" s="67"/>
      <c r="E8" s="67"/>
      <c r="F8" s="59"/>
      <c r="G8" s="67"/>
      <c r="H8" s="59"/>
      <c r="I8" s="67"/>
      <c r="J8" s="59"/>
      <c r="K8" s="62"/>
      <c r="L8" s="36" t="s">
        <v>69</v>
      </c>
      <c r="M8" s="36" t="s">
        <v>70</v>
      </c>
      <c r="N8" s="36" t="s">
        <v>69</v>
      </c>
      <c r="O8" s="36" t="s">
        <v>71</v>
      </c>
      <c r="P8" s="64"/>
    </row>
    <row r="9" spans="2:16" s="48" customFormat="1" ht="101.25" customHeight="1">
      <c r="B9" s="44">
        <v>1</v>
      </c>
      <c r="C9" s="39" t="s">
        <v>141</v>
      </c>
      <c r="D9" s="39" t="s">
        <v>142</v>
      </c>
      <c r="E9" s="39" t="s">
        <v>143</v>
      </c>
      <c r="F9" s="39"/>
      <c r="G9" s="45">
        <v>4411770000</v>
      </c>
      <c r="H9" s="45"/>
      <c r="I9" s="46" t="s">
        <v>144</v>
      </c>
      <c r="J9" s="46"/>
      <c r="K9" s="42">
        <f>0</f>
        <v>0</v>
      </c>
      <c r="L9" s="45">
        <v>0</v>
      </c>
      <c r="M9" s="45">
        <v>0</v>
      </c>
      <c r="N9" s="45">
        <v>735714119</v>
      </c>
      <c r="O9" s="45">
        <v>209005623</v>
      </c>
      <c r="P9" s="39" t="s">
        <v>145</v>
      </c>
    </row>
    <row r="10" spans="2:16" s="48" customFormat="1" ht="101.25" customHeight="1">
      <c r="B10" s="44">
        <v>2</v>
      </c>
      <c r="C10" s="39" t="s">
        <v>141</v>
      </c>
      <c r="D10" s="39" t="s">
        <v>146</v>
      </c>
      <c r="E10" s="39" t="s">
        <v>147</v>
      </c>
      <c r="F10" s="39"/>
      <c r="G10" s="45">
        <v>2363300000</v>
      </c>
      <c r="H10" s="45"/>
      <c r="I10" s="46" t="s">
        <v>148</v>
      </c>
      <c r="J10" s="46"/>
      <c r="K10" s="42">
        <f>2/8</f>
        <v>0.25</v>
      </c>
      <c r="L10" s="45">
        <v>0</v>
      </c>
      <c r="M10" s="45">
        <v>0</v>
      </c>
      <c r="N10" s="45">
        <v>0</v>
      </c>
      <c r="O10" s="45">
        <v>36700000</v>
      </c>
      <c r="P10" s="39" t="s">
        <v>149</v>
      </c>
    </row>
    <row r="11" spans="2:16" s="48" customFormat="1" ht="101.25" customHeight="1">
      <c r="B11" s="44">
        <v>3</v>
      </c>
      <c r="C11" s="39" t="s">
        <v>141</v>
      </c>
      <c r="D11" s="39" t="s">
        <v>150</v>
      </c>
      <c r="E11" s="39" t="s">
        <v>151</v>
      </c>
      <c r="F11" s="39"/>
      <c r="G11" s="45">
        <v>489500000</v>
      </c>
      <c r="H11" s="45"/>
      <c r="I11" s="46" t="s">
        <v>148</v>
      </c>
      <c r="J11" s="46"/>
      <c r="K11" s="42">
        <f>4/43</f>
        <v>9.3023255813953487E-2</v>
      </c>
      <c r="L11" s="45">
        <v>13000000</v>
      </c>
      <c r="M11" s="45">
        <v>0</v>
      </c>
      <c r="N11" s="45">
        <v>29805856</v>
      </c>
      <c r="O11" s="45">
        <v>8307000</v>
      </c>
      <c r="P11" s="39" t="s">
        <v>152</v>
      </c>
    </row>
    <row r="12" spans="2:16" s="48" customFormat="1" ht="101.25" customHeight="1">
      <c r="B12" s="44">
        <v>4</v>
      </c>
      <c r="C12" s="39" t="s">
        <v>141</v>
      </c>
      <c r="D12" s="39" t="s">
        <v>153</v>
      </c>
      <c r="E12" s="39" t="s">
        <v>154</v>
      </c>
      <c r="F12" s="39"/>
      <c r="G12" s="45">
        <v>523600000</v>
      </c>
      <c r="H12" s="45"/>
      <c r="I12" s="51">
        <v>45294</v>
      </c>
      <c r="J12" s="46"/>
      <c r="K12" s="42">
        <f>214/460</f>
        <v>0.4652173913043478</v>
      </c>
      <c r="L12" s="45">
        <v>0</v>
      </c>
      <c r="M12" s="45">
        <v>12285800</v>
      </c>
      <c r="N12" s="45">
        <v>35697593</v>
      </c>
      <c r="O12" s="45">
        <v>8553000</v>
      </c>
      <c r="P12" s="39" t="s">
        <v>155</v>
      </c>
    </row>
    <row r="13" spans="2:16" s="48" customFormat="1" ht="101.25" customHeight="1">
      <c r="B13" s="44">
        <v>5</v>
      </c>
      <c r="C13" s="39" t="s">
        <v>156</v>
      </c>
      <c r="D13" s="39" t="s">
        <v>157</v>
      </c>
      <c r="E13" s="39" t="s">
        <v>158</v>
      </c>
      <c r="F13" s="39"/>
      <c r="G13" s="45">
        <v>15258000000</v>
      </c>
      <c r="H13" s="45"/>
      <c r="I13" s="46" t="s">
        <v>148</v>
      </c>
      <c r="J13" s="46"/>
      <c r="K13" s="42">
        <f>31/50</f>
        <v>0.62</v>
      </c>
      <c r="L13" s="45">
        <v>0</v>
      </c>
      <c r="M13" s="45">
        <v>0</v>
      </c>
      <c r="N13" s="45">
        <v>2452152016</v>
      </c>
      <c r="O13" s="45">
        <v>0</v>
      </c>
      <c r="P13" s="39" t="s">
        <v>159</v>
      </c>
    </row>
    <row r="14" spans="2:16" s="48" customFormat="1" ht="101.25" customHeight="1">
      <c r="B14" s="44">
        <v>6</v>
      </c>
      <c r="C14" s="39" t="s">
        <v>141</v>
      </c>
      <c r="D14" s="39" t="s">
        <v>160</v>
      </c>
      <c r="E14" s="39" t="s">
        <v>161</v>
      </c>
      <c r="F14" s="39"/>
      <c r="G14" s="45">
        <v>20030300000</v>
      </c>
      <c r="H14" s="45"/>
      <c r="I14" s="46" t="s">
        <v>162</v>
      </c>
      <c r="J14" s="46"/>
      <c r="K14" s="42">
        <v>0</v>
      </c>
      <c r="L14" s="45">
        <v>11999960</v>
      </c>
      <c r="M14" s="45">
        <v>0</v>
      </c>
      <c r="N14" s="45">
        <v>184828161</v>
      </c>
      <c r="O14" s="45">
        <v>146100000</v>
      </c>
      <c r="P14" s="39" t="s">
        <v>163</v>
      </c>
    </row>
    <row r="15" spans="2:16" s="48" customFormat="1" ht="101.25" customHeight="1">
      <c r="B15" s="44">
        <v>7</v>
      </c>
      <c r="C15" s="39" t="s">
        <v>141</v>
      </c>
      <c r="D15" s="39" t="s">
        <v>164</v>
      </c>
      <c r="E15" s="39" t="s">
        <v>165</v>
      </c>
      <c r="F15" s="39" t="s">
        <v>166</v>
      </c>
      <c r="G15" s="45">
        <v>158470000</v>
      </c>
      <c r="H15" s="45"/>
      <c r="I15" s="46" t="s">
        <v>167</v>
      </c>
      <c r="J15" s="46"/>
      <c r="K15" s="42">
        <v>0</v>
      </c>
      <c r="L15" s="45">
        <v>0</v>
      </c>
      <c r="M15" s="45">
        <v>0</v>
      </c>
      <c r="N15" s="45">
        <v>0</v>
      </c>
      <c r="O15" s="45">
        <v>8300000</v>
      </c>
      <c r="P15" s="39" t="s">
        <v>168</v>
      </c>
    </row>
    <row r="16" spans="2:16" s="48" customFormat="1" ht="101.25" customHeight="1">
      <c r="B16" s="44">
        <v>8</v>
      </c>
      <c r="C16" s="39" t="s">
        <v>156</v>
      </c>
      <c r="D16" s="39" t="s">
        <v>169</v>
      </c>
      <c r="E16" s="39" t="s">
        <v>170</v>
      </c>
      <c r="F16" s="39"/>
      <c r="G16" s="45">
        <v>682400000</v>
      </c>
      <c r="H16" s="45"/>
      <c r="I16" s="46" t="s">
        <v>148</v>
      </c>
      <c r="J16" s="46"/>
      <c r="K16" s="42">
        <f>3/38</f>
        <v>7.8947368421052627E-2</v>
      </c>
      <c r="L16" s="45">
        <v>0</v>
      </c>
      <c r="M16" s="45">
        <v>0</v>
      </c>
      <c r="N16" s="45">
        <v>0</v>
      </c>
      <c r="O16" s="45">
        <v>39343758</v>
      </c>
      <c r="P16" s="40" t="s">
        <v>171</v>
      </c>
    </row>
    <row r="17" spans="2:16" s="48" customFormat="1" ht="101.25" customHeight="1">
      <c r="B17" s="44">
        <v>9</v>
      </c>
      <c r="C17" s="39" t="s">
        <v>156</v>
      </c>
      <c r="D17" s="39" t="s">
        <v>172</v>
      </c>
      <c r="E17" s="39" t="s">
        <v>173</v>
      </c>
      <c r="F17" s="39"/>
      <c r="G17" s="45">
        <v>5332660000</v>
      </c>
      <c r="H17" s="45"/>
      <c r="I17" s="46" t="s">
        <v>148</v>
      </c>
      <c r="J17" s="46"/>
      <c r="K17" s="42">
        <f>10/100</f>
        <v>0.1</v>
      </c>
      <c r="L17" s="45">
        <v>11934000</v>
      </c>
      <c r="M17" s="45">
        <v>486309000</v>
      </c>
      <c r="N17" s="45">
        <v>0</v>
      </c>
      <c r="O17" s="45">
        <v>28960000</v>
      </c>
      <c r="P17" s="40" t="s">
        <v>174</v>
      </c>
    </row>
    <row r="18" spans="2:16">
      <c r="B18" s="4">
        <v>10</v>
      </c>
      <c r="C18" s="29"/>
      <c r="D18" s="29"/>
      <c r="E18" s="29"/>
      <c r="F18" s="29"/>
      <c r="G18" s="1"/>
      <c r="H18" s="1"/>
      <c r="I18" s="28"/>
      <c r="J18" s="28"/>
      <c r="K18" s="2"/>
      <c r="L18" s="1"/>
      <c r="M18" s="1"/>
      <c r="N18" s="1"/>
      <c r="O18" s="1"/>
      <c r="P18" s="29"/>
    </row>
    <row r="19" spans="2:16">
      <c r="B19" s="4">
        <v>11</v>
      </c>
      <c r="C19" s="29"/>
      <c r="D19" s="29"/>
      <c r="E19" s="29"/>
      <c r="F19" s="29"/>
      <c r="G19" s="1"/>
      <c r="H19" s="1"/>
      <c r="I19" s="28"/>
      <c r="J19" s="28"/>
      <c r="K19" s="2"/>
      <c r="L19" s="1"/>
      <c r="M19" s="1"/>
      <c r="N19" s="1"/>
      <c r="O19" s="1"/>
      <c r="P19" s="29"/>
    </row>
    <row r="20" spans="2:16">
      <c r="B20" s="4">
        <v>12</v>
      </c>
      <c r="C20" s="29"/>
      <c r="D20" s="29"/>
      <c r="E20" s="29"/>
      <c r="F20" s="29"/>
      <c r="G20" s="1"/>
      <c r="H20" s="1"/>
      <c r="I20" s="28"/>
      <c r="J20" s="28"/>
      <c r="K20" s="2"/>
      <c r="L20" s="1"/>
      <c r="M20" s="1"/>
      <c r="N20" s="1"/>
      <c r="O20" s="1"/>
      <c r="P20" s="29"/>
    </row>
    <row r="21" spans="2:16">
      <c r="B21" s="4">
        <v>13</v>
      </c>
      <c r="C21" s="29"/>
      <c r="D21" s="29"/>
      <c r="E21" s="29"/>
      <c r="F21" s="29"/>
      <c r="G21" s="1"/>
      <c r="H21" s="1"/>
      <c r="I21" s="28"/>
      <c r="J21" s="28"/>
      <c r="K21" s="2"/>
      <c r="L21" s="1"/>
      <c r="M21" s="1"/>
      <c r="N21" s="1"/>
      <c r="O21" s="1"/>
      <c r="P21" s="29"/>
    </row>
    <row r="22" spans="2:16">
      <c r="B22" s="4">
        <v>14</v>
      </c>
      <c r="C22" s="29"/>
      <c r="D22" s="29"/>
      <c r="E22" s="29"/>
      <c r="F22" s="29"/>
      <c r="G22" s="1"/>
      <c r="H22" s="1"/>
      <c r="I22" s="28"/>
      <c r="J22" s="28"/>
      <c r="K22" s="2"/>
      <c r="L22" s="1"/>
      <c r="M22" s="1"/>
      <c r="N22" s="1"/>
      <c r="O22" s="1"/>
      <c r="P22" s="29"/>
    </row>
    <row r="23" spans="2:16">
      <c r="B23" s="4">
        <v>15</v>
      </c>
      <c r="C23" s="29"/>
      <c r="D23" s="29"/>
      <c r="E23" s="29"/>
      <c r="F23" s="29"/>
      <c r="G23" s="1"/>
      <c r="H23" s="1"/>
      <c r="I23" s="28"/>
      <c r="J23" s="28"/>
      <c r="K23" s="2"/>
      <c r="L23" s="1"/>
      <c r="M23" s="1"/>
      <c r="N23" s="1"/>
      <c r="O23" s="1"/>
      <c r="P23" s="29"/>
    </row>
    <row r="24" spans="2:16">
      <c r="B24" s="4">
        <v>16</v>
      </c>
      <c r="C24" s="29"/>
      <c r="D24" s="29"/>
      <c r="E24" s="29"/>
      <c r="F24" s="29"/>
      <c r="G24" s="1"/>
      <c r="H24" s="1"/>
      <c r="I24" s="28"/>
      <c r="J24" s="28"/>
      <c r="K24" s="2"/>
      <c r="L24" s="1"/>
      <c r="M24" s="1"/>
      <c r="N24" s="1"/>
      <c r="O24" s="1"/>
      <c r="P24" s="29"/>
    </row>
    <row r="25" spans="2:16">
      <c r="B25" s="4">
        <v>17</v>
      </c>
      <c r="C25" s="29"/>
      <c r="D25" s="29"/>
      <c r="E25" s="29"/>
      <c r="F25" s="29"/>
      <c r="G25" s="1"/>
      <c r="H25" s="1"/>
      <c r="I25" s="28"/>
      <c r="J25" s="28"/>
      <c r="K25" s="2"/>
      <c r="L25" s="1"/>
      <c r="M25" s="1"/>
      <c r="N25" s="1"/>
      <c r="O25" s="1"/>
      <c r="P25" s="29"/>
    </row>
    <row r="26" spans="2:16">
      <c r="B26" s="4">
        <v>18</v>
      </c>
      <c r="C26" s="29"/>
      <c r="D26" s="29"/>
      <c r="E26" s="29"/>
      <c r="F26" s="29"/>
      <c r="G26" s="1"/>
      <c r="H26" s="1"/>
      <c r="I26" s="28"/>
      <c r="J26" s="28"/>
      <c r="K26" s="2"/>
      <c r="L26" s="1"/>
      <c r="M26" s="1"/>
      <c r="N26" s="1"/>
      <c r="O26" s="1"/>
      <c r="P26" s="29"/>
    </row>
    <row r="27" spans="2:16">
      <c r="B27" s="4">
        <v>19</v>
      </c>
      <c r="C27" s="29"/>
      <c r="D27" s="29"/>
      <c r="E27" s="29"/>
      <c r="F27" s="29"/>
      <c r="G27" s="1"/>
      <c r="H27" s="1"/>
      <c r="I27" s="28"/>
      <c r="J27" s="28"/>
      <c r="K27" s="2"/>
      <c r="L27" s="1"/>
      <c r="M27" s="1"/>
      <c r="N27" s="1"/>
      <c r="O27" s="1"/>
      <c r="P27" s="29"/>
    </row>
    <row r="28" spans="2:16">
      <c r="B28" s="4">
        <v>20</v>
      </c>
      <c r="C28" s="29"/>
      <c r="D28" s="29"/>
      <c r="E28" s="29"/>
      <c r="F28" s="29"/>
      <c r="G28" s="1"/>
      <c r="H28" s="1"/>
      <c r="I28" s="28"/>
      <c r="J28" s="28"/>
      <c r="K28" s="2"/>
      <c r="L28" s="1"/>
      <c r="M28" s="1"/>
      <c r="N28" s="1"/>
      <c r="O28" s="1"/>
      <c r="P28" s="29"/>
    </row>
  </sheetData>
  <sheetProtection algorithmName="SHA-512" hashValue="JgDWerbDlwayPQ8Fxo2gCaDlUzyzeeAYAecJP2kySeqLDqWQMU7TnZL9MHVCZaMS206WA4kKcVePkHYcrErvyg==" saltValue="mZX7NhHSMmwPz4lk5C5Iyw==" spinCount="100000" sheet="1" objects="1" scenarios="1"/>
  <mergeCells count="18">
    <mergeCell ref="B2:N2"/>
    <mergeCell ref="I4:N4"/>
    <mergeCell ref="B7:B8"/>
    <mergeCell ref="G4:H4"/>
    <mergeCell ref="C7:C8"/>
    <mergeCell ref="D7:D8"/>
    <mergeCell ref="E7:E8"/>
    <mergeCell ref="F7:F8"/>
    <mergeCell ref="G7:G8"/>
    <mergeCell ref="H7:H8"/>
    <mergeCell ref="I7:I8"/>
    <mergeCell ref="J7:J8"/>
    <mergeCell ref="K7:K8"/>
    <mergeCell ref="B6:P6"/>
    <mergeCell ref="L7:M7"/>
    <mergeCell ref="N7:O7"/>
    <mergeCell ref="P7:P8"/>
    <mergeCell ref="B4:C4"/>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I8"/>
  <sheetViews>
    <sheetView showGridLines="0" workbookViewId="0">
      <selection activeCell="H22" sqref="H22"/>
    </sheetView>
  </sheetViews>
  <sheetFormatPr defaultColWidth="10.85546875" defaultRowHeight="11.25"/>
  <cols>
    <col min="1" max="1" width="1.5703125" style="3" customWidth="1"/>
    <col min="2" max="2" width="12.5703125" style="3" customWidth="1"/>
    <col min="3" max="5" width="18.5703125" style="3" customWidth="1"/>
    <col min="6" max="8" width="18.7109375" style="3" customWidth="1"/>
    <col min="9" max="9" width="12.5703125" style="3" customWidth="1"/>
    <col min="10" max="16384" width="10.85546875" style="3"/>
  </cols>
  <sheetData>
    <row r="1" spans="2:9" ht="5.0999999999999996" customHeight="1">
      <c r="B1" s="20"/>
      <c r="C1" s="20"/>
      <c r="D1" s="20"/>
      <c r="E1" s="20"/>
      <c r="F1" s="20"/>
      <c r="G1" s="20"/>
      <c r="H1" s="20"/>
      <c r="I1" s="20"/>
    </row>
    <row r="2" spans="2:9" ht="39.950000000000003" customHeight="1">
      <c r="B2" s="55" t="s">
        <v>175</v>
      </c>
      <c r="C2" s="55"/>
      <c r="D2" s="55"/>
      <c r="E2" s="55"/>
      <c r="F2" s="55"/>
      <c r="G2" s="55"/>
      <c r="H2" s="32"/>
      <c r="I2" s="32"/>
    </row>
    <row r="3" spans="2:9">
      <c r="B3" s="20"/>
      <c r="C3" s="20"/>
      <c r="D3" s="20"/>
      <c r="E3" s="20"/>
      <c r="F3" s="20"/>
      <c r="G3" s="20"/>
      <c r="H3" s="20"/>
      <c r="I3" s="20"/>
    </row>
    <row r="4" spans="2:9" s="20" customFormat="1" ht="24.95" customHeight="1">
      <c r="B4" s="31" t="s">
        <v>51</v>
      </c>
      <c r="C4" s="22">
        <v>1201</v>
      </c>
      <c r="D4" s="3"/>
      <c r="E4" s="31" t="s">
        <v>52</v>
      </c>
      <c r="F4" s="70" t="s">
        <v>53</v>
      </c>
      <c r="G4" s="71"/>
      <c r="H4" s="72"/>
      <c r="I4" s="3"/>
    </row>
    <row r="5" spans="2:9" ht="14.45" customHeight="1"/>
    <row r="6" spans="2:9" ht="14.45" customHeight="1"/>
    <row r="7" spans="2:9" ht="28.5" customHeight="1">
      <c r="C7" s="30" t="s">
        <v>176</v>
      </c>
      <c r="D7" s="30" t="s">
        <v>177</v>
      </c>
      <c r="E7" s="30" t="s">
        <v>178</v>
      </c>
      <c r="F7" s="30" t="s">
        <v>179</v>
      </c>
      <c r="G7" s="30" t="s">
        <v>180</v>
      </c>
      <c r="H7" s="30" t="s">
        <v>181</v>
      </c>
    </row>
    <row r="8" spans="2:9" ht="21.95" customHeight="1">
      <c r="C8" s="22" t="s">
        <v>182</v>
      </c>
      <c r="D8" s="4" t="s">
        <v>183</v>
      </c>
      <c r="E8" s="4" t="s">
        <v>184</v>
      </c>
      <c r="F8" s="1">
        <v>4318761467.2700005</v>
      </c>
      <c r="G8" s="1">
        <v>11418142924.309999</v>
      </c>
      <c r="H8" s="1">
        <v>11337840547.629999</v>
      </c>
    </row>
  </sheetData>
  <sheetProtection algorithmName="SHA-512" hashValue="NoZqVZLeEsTPOkrTXwbg5QiDrF/nVYTQqdpQknCgnYiQvdev7ve1i/OV48OCuNfREzgDhNZ54PYVSUXhdR3+6A==" saltValue="qMMZ2yQsgCeHlpo70QaHZg==" spinCount="100000" sheet="1" objects="1" scenarios="1"/>
  <mergeCells count="2">
    <mergeCell ref="B2:G2"/>
    <mergeCell ref="F4:H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Gisella Suarez Losada</dc:creator>
  <cp:keywords/>
  <dc:description/>
  <cp:lastModifiedBy>EDWARD ANDRES CANTILLO HERNÁNDEZ</cp:lastModifiedBy>
  <cp:revision/>
  <dcterms:created xsi:type="dcterms:W3CDTF">2021-06-03T12:21:32Z</dcterms:created>
  <dcterms:modified xsi:type="dcterms:W3CDTF">2022-06-03T20:11:26Z</dcterms:modified>
  <cp:category/>
  <cp:contentStatus/>
</cp:coreProperties>
</file>