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561976\OneDrive - Universidad de Antioquia\4_GADMIN\1_REGIS\00_Invitaciones\2_MedianaC\VA_005_2024_Mantenimiento_plantas_emergencia\Gestion\01_Invitacion\Adendas\Adenda2\"/>
    </mc:Choice>
  </mc:AlternateContent>
  <xr:revisionPtr revIDLastSave="0" documentId="6_{AD3E1905-4F56-4AFE-94DF-E4CC90B8B366}" xr6:coauthVersionLast="36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PROPUESTA MTTO 2024-2025" sheetId="17" r:id="rId1"/>
    <sheet name="PRESUP DISCRIMNADO POR EQUIPO " sheetId="14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'PRESUP DISCRIMNADO POR EQUIPO '!$B$7:$M$281</definedName>
    <definedName name="BASEI">'[1]MATERIALES Y RECURSOS'!$E$688</definedName>
    <definedName name="BASEP">'[1]MATERIALES Y RECURSOS'!$E$687</definedName>
    <definedName name="DOL">[2]RESUMEN!$F$4</definedName>
    <definedName name="DOTACION">'[1]MATERIALES Y RECURSOS'!$E$678</definedName>
    <definedName name="EQUIPOS">[3]RECURSOS!$A$148:$C$161</definedName>
    <definedName name="EUR">[2]RESUMEN!$F$5</definedName>
    <definedName name="FGEN">[2]RESUMEN!$D$6</definedName>
    <definedName name="FMAT">[2]RESUMEN!$D$11</definedName>
    <definedName name="HERRAMIENTA">'[4]MATERIALES Y RECURSOS'!$F$563:$G$565</definedName>
    <definedName name="LISTAS">'[4]MATERIALES Y RECURSOS'!$B$4:$B$520</definedName>
    <definedName name="MANODEOBRACOM">'[4]MATERIALES Y RECURSOS'!$B$535:$Q$538</definedName>
    <definedName name="MANOOBRA">[3]RECURSOS!$A$165:$C$168</definedName>
    <definedName name="MATERIAL">'[4]MATERIALES Y RECURSOS'!$B$4:$G$520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'PRESUP DISCRIMNADO POR EQUIPO '!#REF!</definedName>
    <definedName name="solver_typ" localSheetId="1" hidden="1">1</definedName>
    <definedName name="solver_val" localSheetId="1" hidden="1">0</definedName>
    <definedName name="solver_ver" localSheetId="1" hidden="1">3</definedName>
    <definedName name="_xlnm.Print_Titles" localSheetId="1">'PRESUP DISCRIMNADO POR EQUIPO '!$8:$8</definedName>
    <definedName name="TRANS">'[4]MATERIALES Y RECURSOS'!$B$526:$F$528</definedName>
    <definedName name="TRANSPORTE">[3]RECURSOS!$A$172:$C$179</definedName>
    <definedName name="VACACIONES">'[1]MATERIALES Y RECURSOS'!$E$677</definedName>
  </definedNames>
  <calcPr calcId="191029"/>
</workbook>
</file>

<file path=xl/calcChain.xml><?xml version="1.0" encoding="utf-8"?>
<calcChain xmlns="http://schemas.openxmlformats.org/spreadsheetml/2006/main">
  <c r="I162" i="14" l="1"/>
  <c r="I153" i="14"/>
  <c r="I154" i="14"/>
  <c r="I155" i="14"/>
  <c r="I156" i="14"/>
  <c r="I157" i="14"/>
  <c r="I158" i="14"/>
  <c r="I159" i="14"/>
  <c r="I160" i="14"/>
  <c r="I161" i="14"/>
  <c r="K153" i="14"/>
  <c r="K154" i="14"/>
  <c r="K155" i="14"/>
  <c r="K156" i="14"/>
  <c r="K157" i="14"/>
  <c r="K158" i="14"/>
  <c r="K159" i="14"/>
  <c r="K160" i="14"/>
  <c r="K161" i="14"/>
  <c r="K162" i="14"/>
  <c r="I139" i="14"/>
  <c r="I140" i="14"/>
  <c r="I141" i="14"/>
  <c r="I142" i="14"/>
  <c r="I143" i="14"/>
  <c r="I144" i="14"/>
  <c r="I145" i="14"/>
  <c r="I146" i="14"/>
  <c r="I147" i="14"/>
  <c r="K139" i="14"/>
  <c r="K140" i="14"/>
  <c r="K141" i="14"/>
  <c r="K142" i="14"/>
  <c r="K143" i="14"/>
  <c r="K144" i="14"/>
  <c r="K145" i="14"/>
  <c r="K146" i="14"/>
  <c r="K147" i="14"/>
  <c r="I124" i="14"/>
  <c r="I125" i="14"/>
  <c r="I126" i="14"/>
  <c r="I127" i="14"/>
  <c r="I128" i="14"/>
  <c r="I129" i="14"/>
  <c r="I130" i="14"/>
  <c r="I131" i="14"/>
  <c r="I132" i="14"/>
  <c r="I133" i="14"/>
  <c r="I123" i="14"/>
  <c r="K124" i="14"/>
  <c r="K125" i="14"/>
  <c r="K126" i="14"/>
  <c r="K127" i="14"/>
  <c r="K128" i="14"/>
  <c r="K129" i="14"/>
  <c r="K130" i="14"/>
  <c r="K131" i="14"/>
  <c r="K132" i="14"/>
  <c r="K133" i="14"/>
  <c r="K110" i="14"/>
  <c r="K111" i="14"/>
  <c r="K112" i="14"/>
  <c r="K113" i="14"/>
  <c r="K114" i="14"/>
  <c r="K115" i="14"/>
  <c r="K116" i="14"/>
  <c r="K117" i="14"/>
  <c r="K118" i="14"/>
  <c r="I110" i="14"/>
  <c r="I111" i="14"/>
  <c r="I112" i="14"/>
  <c r="I113" i="14"/>
  <c r="I114" i="14"/>
  <c r="I115" i="14"/>
  <c r="I116" i="14"/>
  <c r="I117" i="14"/>
  <c r="I118" i="14"/>
  <c r="K95" i="14"/>
  <c r="K96" i="14"/>
  <c r="K97" i="14"/>
  <c r="K98" i="14"/>
  <c r="K99" i="14"/>
  <c r="K100" i="14"/>
  <c r="K101" i="14"/>
  <c r="K102" i="14"/>
  <c r="K103" i="14"/>
  <c r="K104" i="14"/>
  <c r="I95" i="14"/>
  <c r="I96" i="14"/>
  <c r="I97" i="14"/>
  <c r="I98" i="14"/>
  <c r="I99" i="14"/>
  <c r="I100" i="14"/>
  <c r="I101" i="14"/>
  <c r="I102" i="14"/>
  <c r="I103" i="14"/>
  <c r="I104" i="14"/>
  <c r="I89" i="14"/>
  <c r="I81" i="14"/>
  <c r="I82" i="14"/>
  <c r="I83" i="14"/>
  <c r="I84" i="14"/>
  <c r="I85" i="14"/>
  <c r="I86" i="14"/>
  <c r="I87" i="14"/>
  <c r="I88" i="14"/>
  <c r="K81" i="14"/>
  <c r="K82" i="14"/>
  <c r="K83" i="14"/>
  <c r="K84" i="14"/>
  <c r="K85" i="14"/>
  <c r="K86" i="14"/>
  <c r="K87" i="14"/>
  <c r="K88" i="14"/>
  <c r="K89" i="14"/>
  <c r="I67" i="14"/>
  <c r="I68" i="14"/>
  <c r="I69" i="14"/>
  <c r="I70" i="14"/>
  <c r="I71" i="14"/>
  <c r="I72" i="14"/>
  <c r="I73" i="14"/>
  <c r="I74" i="14"/>
  <c r="I75" i="14"/>
  <c r="K67" i="14"/>
  <c r="K68" i="14"/>
  <c r="K69" i="14"/>
  <c r="K70" i="14"/>
  <c r="K71" i="14"/>
  <c r="K72" i="14"/>
  <c r="K73" i="14"/>
  <c r="K74" i="14"/>
  <c r="K75" i="14"/>
  <c r="I53" i="14"/>
  <c r="I54" i="14"/>
  <c r="I55" i="14"/>
  <c r="I56" i="14"/>
  <c r="I57" i="14"/>
  <c r="I58" i="14"/>
  <c r="I59" i="14"/>
  <c r="I60" i="14"/>
  <c r="I61" i="14"/>
  <c r="K61" i="14"/>
  <c r="K53" i="14"/>
  <c r="K54" i="14"/>
  <c r="K55" i="14"/>
  <c r="K56" i="14"/>
  <c r="K57" i="14"/>
  <c r="K58" i="14"/>
  <c r="K59" i="14"/>
  <c r="K60" i="14"/>
  <c r="K47" i="14"/>
  <c r="K39" i="14"/>
  <c r="K40" i="14"/>
  <c r="K41" i="14"/>
  <c r="K42" i="14"/>
  <c r="K43" i="14"/>
  <c r="K44" i="14"/>
  <c r="K45" i="14"/>
  <c r="K46" i="14"/>
  <c r="K11" i="14"/>
  <c r="K12" i="14"/>
  <c r="K13" i="14"/>
  <c r="K14" i="14"/>
  <c r="K15" i="14"/>
  <c r="K16" i="14"/>
  <c r="K17" i="14"/>
  <c r="K18" i="14"/>
  <c r="K19" i="14"/>
  <c r="K10" i="14"/>
  <c r="I254" i="14"/>
  <c r="K249" i="14"/>
  <c r="K246" i="14"/>
  <c r="K247" i="14"/>
  <c r="K248" i="14"/>
  <c r="I249" i="14"/>
  <c r="I246" i="14"/>
  <c r="I247" i="14"/>
  <c r="I248" i="14"/>
  <c r="K228" i="14"/>
  <c r="K229" i="14"/>
  <c r="K230" i="14"/>
  <c r="K231" i="14"/>
  <c r="I228" i="14"/>
  <c r="I229" i="14"/>
  <c r="I230" i="14"/>
  <c r="I231" i="14"/>
  <c r="I219" i="14"/>
  <c r="I220" i="14"/>
  <c r="I221" i="14"/>
  <c r="I222" i="14"/>
  <c r="K210" i="14"/>
  <c r="K211" i="14"/>
  <c r="K212" i="14"/>
  <c r="K213" i="14"/>
  <c r="I210" i="14"/>
  <c r="I211" i="14"/>
  <c r="I212" i="14"/>
  <c r="I213" i="14"/>
  <c r="K204" i="14"/>
  <c r="K196" i="14"/>
  <c r="K197" i="14"/>
  <c r="K198" i="14"/>
  <c r="K199" i="14"/>
  <c r="K200" i="14"/>
  <c r="K201" i="14"/>
  <c r="K202" i="14"/>
  <c r="K203" i="14"/>
  <c r="K195" i="14"/>
  <c r="I196" i="14"/>
  <c r="I197" i="14"/>
  <c r="I198" i="14"/>
  <c r="I199" i="14"/>
  <c r="I200" i="14"/>
  <c r="I201" i="14"/>
  <c r="I202" i="14"/>
  <c r="I203" i="14"/>
  <c r="I204" i="14"/>
  <c r="I195" i="14"/>
  <c r="K182" i="14"/>
  <c r="K183" i="14"/>
  <c r="K184" i="14"/>
  <c r="K185" i="14"/>
  <c r="K186" i="14"/>
  <c r="K187" i="14"/>
  <c r="K188" i="14"/>
  <c r="K189" i="14"/>
  <c r="K190" i="14"/>
  <c r="K181" i="14"/>
  <c r="I190" i="14"/>
  <c r="I182" i="14"/>
  <c r="I183" i="14"/>
  <c r="I184" i="14"/>
  <c r="I185" i="14"/>
  <c r="I186" i="14"/>
  <c r="I187" i="14"/>
  <c r="I188" i="14"/>
  <c r="I189" i="14"/>
  <c r="I181" i="14"/>
  <c r="I176" i="14"/>
  <c r="I168" i="14"/>
  <c r="I169" i="14"/>
  <c r="I170" i="14"/>
  <c r="I171" i="14"/>
  <c r="I172" i="14"/>
  <c r="I173" i="14"/>
  <c r="I174" i="14"/>
  <c r="I175" i="14"/>
  <c r="I167" i="14"/>
  <c r="K168" i="14"/>
  <c r="K169" i="14"/>
  <c r="K170" i="14"/>
  <c r="K171" i="14"/>
  <c r="K172" i="14"/>
  <c r="K173" i="14"/>
  <c r="K174" i="14"/>
  <c r="K175" i="14"/>
  <c r="K176" i="14"/>
  <c r="K167" i="14"/>
  <c r="K152" i="14"/>
  <c r="I152" i="14"/>
  <c r="K138" i="14"/>
  <c r="I138" i="14"/>
  <c r="K123" i="14"/>
  <c r="K109" i="14"/>
  <c r="I109" i="14"/>
  <c r="K25" i="14"/>
  <c r="K26" i="14"/>
  <c r="K27" i="14"/>
  <c r="K28" i="14"/>
  <c r="K29" i="14"/>
  <c r="K30" i="14"/>
  <c r="K31" i="14"/>
  <c r="K32" i="14"/>
  <c r="K33" i="14"/>
  <c r="K94" i="14"/>
  <c r="I94" i="14"/>
  <c r="K80" i="14"/>
  <c r="I80" i="14"/>
  <c r="I66" i="14"/>
  <c r="K66" i="14"/>
  <c r="I52" i="14"/>
  <c r="K52" i="14"/>
  <c r="I39" i="14"/>
  <c r="I40" i="14"/>
  <c r="I41" i="14"/>
  <c r="I42" i="14"/>
  <c r="I43" i="14"/>
  <c r="I44" i="14"/>
  <c r="I45" i="14"/>
  <c r="I46" i="14"/>
  <c r="I47" i="14"/>
  <c r="K38" i="14"/>
  <c r="I38" i="14"/>
  <c r="I33" i="14"/>
  <c r="I25" i="14"/>
  <c r="I26" i="14"/>
  <c r="I27" i="14"/>
  <c r="I28" i="14"/>
  <c r="I29" i="14"/>
  <c r="I30" i="14"/>
  <c r="I31" i="14"/>
  <c r="I32" i="14"/>
  <c r="K24" i="14"/>
  <c r="K34" i="14" s="1"/>
  <c r="I24" i="14"/>
  <c r="I11" i="14"/>
  <c r="I12" i="14"/>
  <c r="I13" i="14"/>
  <c r="I14" i="14"/>
  <c r="I15" i="14"/>
  <c r="I16" i="14"/>
  <c r="I17" i="14"/>
  <c r="I18" i="14"/>
  <c r="I19" i="14"/>
  <c r="I10" i="14"/>
  <c r="K273" i="14" l="1"/>
  <c r="K274" i="14"/>
  <c r="K275" i="14"/>
  <c r="K276" i="14"/>
  <c r="K277" i="14"/>
  <c r="K278" i="14"/>
  <c r="K272" i="14"/>
  <c r="K265" i="14"/>
  <c r="K266" i="14"/>
  <c r="K267" i="14"/>
  <c r="K264" i="14"/>
  <c r="I264" i="14"/>
  <c r="K255" i="14"/>
  <c r="K256" i="14"/>
  <c r="K257" i="14"/>
  <c r="K258" i="14"/>
  <c r="K259" i="14"/>
  <c r="K254" i="14"/>
  <c r="K245" i="14"/>
  <c r="I245" i="14"/>
  <c r="K237" i="14"/>
  <c r="K238" i="14"/>
  <c r="K239" i="14"/>
  <c r="K240" i="14"/>
  <c r="K236" i="14"/>
  <c r="I236" i="14"/>
  <c r="K227" i="14"/>
  <c r="I227" i="14"/>
  <c r="K209" i="14"/>
  <c r="D22" i="14"/>
  <c r="D36" i="14" s="1"/>
  <c r="D50" i="14" s="1"/>
  <c r="D64" i="14" s="1"/>
  <c r="D78" i="14" s="1"/>
  <c r="D92" i="14" s="1"/>
  <c r="D107" i="14" s="1"/>
  <c r="D121" i="14" s="1"/>
  <c r="D136" i="14" s="1"/>
  <c r="D150" i="14" s="1"/>
  <c r="D165" i="14" s="1"/>
  <c r="D179" i="14" s="1"/>
  <c r="D193" i="14" s="1"/>
  <c r="D207" i="14" s="1"/>
  <c r="D216" i="14" s="1"/>
  <c r="D225" i="14" s="1"/>
  <c r="D234" i="14" s="1"/>
  <c r="D243" i="14" s="1"/>
  <c r="D252" i="14" s="1"/>
  <c r="D262" i="14" s="1"/>
  <c r="D270" i="14" s="1"/>
  <c r="I48" i="14" l="1"/>
  <c r="I34" i="14"/>
  <c r="F10" i="14"/>
  <c r="M10" i="14" s="1"/>
  <c r="I20" i="14"/>
  <c r="I90" i="14" l="1"/>
  <c r="I76" i="14"/>
  <c r="I62" i="14"/>
  <c r="E181" i="14"/>
  <c r="E182" i="14"/>
  <c r="E183" i="14"/>
  <c r="E184" i="14"/>
  <c r="E185" i="14"/>
  <c r="E186" i="14"/>
  <c r="E187" i="14"/>
  <c r="E188" i="14"/>
  <c r="E189" i="14"/>
  <c r="E190" i="14"/>
  <c r="E195" i="14"/>
  <c r="E196" i="14"/>
  <c r="E197" i="14"/>
  <c r="E198" i="14"/>
  <c r="E199" i="14"/>
  <c r="E200" i="14"/>
  <c r="E201" i="14"/>
  <c r="E202" i="14"/>
  <c r="E203" i="14"/>
  <c r="E204" i="14"/>
  <c r="E209" i="14"/>
  <c r="E210" i="14"/>
  <c r="E211" i="14"/>
  <c r="F211" i="14" s="1"/>
  <c r="M211" i="14" s="1"/>
  <c r="E212" i="14"/>
  <c r="E213" i="14"/>
  <c r="E218" i="14"/>
  <c r="E219" i="14"/>
  <c r="F219" i="14" s="1"/>
  <c r="E220" i="14"/>
  <c r="E221" i="14"/>
  <c r="E222" i="14"/>
  <c r="E227" i="14"/>
  <c r="E228" i="14"/>
  <c r="E229" i="14"/>
  <c r="E230" i="14"/>
  <c r="E231" i="14"/>
  <c r="E236" i="14"/>
  <c r="F236" i="14" s="1"/>
  <c r="M236" i="14" s="1"/>
  <c r="E237" i="14"/>
  <c r="F237" i="14" s="1"/>
  <c r="M237" i="14" s="1"/>
  <c r="E238" i="14"/>
  <c r="F238" i="14" s="1"/>
  <c r="M238" i="14" s="1"/>
  <c r="E239" i="14"/>
  <c r="F239" i="14" s="1"/>
  <c r="M239" i="14" s="1"/>
  <c r="E240" i="14"/>
  <c r="F240" i="14" s="1"/>
  <c r="M240" i="14" s="1"/>
  <c r="E245" i="14"/>
  <c r="F245" i="14" s="1"/>
  <c r="E246" i="14"/>
  <c r="F246" i="14" s="1"/>
  <c r="M246" i="14" s="1"/>
  <c r="E247" i="14"/>
  <c r="F247" i="14" s="1"/>
  <c r="M247" i="14" s="1"/>
  <c r="E248" i="14"/>
  <c r="F248" i="14" s="1"/>
  <c r="M248" i="14" s="1"/>
  <c r="E249" i="14"/>
  <c r="F249" i="14" s="1"/>
  <c r="M249" i="14" s="1"/>
  <c r="E254" i="14"/>
  <c r="E255" i="14"/>
  <c r="E256" i="14"/>
  <c r="E257" i="14"/>
  <c r="F257" i="14" s="1"/>
  <c r="E258" i="14"/>
  <c r="F258" i="14" s="1"/>
  <c r="M258" i="14" s="1"/>
  <c r="E259" i="14"/>
  <c r="E264" i="14"/>
  <c r="E265" i="14"/>
  <c r="E266" i="14"/>
  <c r="E267" i="14"/>
  <c r="E272" i="14"/>
  <c r="F272" i="14" s="1"/>
  <c r="M272" i="14" s="1"/>
  <c r="E273" i="14"/>
  <c r="F273" i="14" s="1"/>
  <c r="E274" i="14"/>
  <c r="F274" i="14" s="1"/>
  <c r="E275" i="14"/>
  <c r="F275" i="14" s="1"/>
  <c r="E276" i="14"/>
  <c r="F276" i="14" s="1"/>
  <c r="M276" i="14" s="1"/>
  <c r="E277" i="14"/>
  <c r="F277" i="14" s="1"/>
  <c r="M277" i="14" s="1"/>
  <c r="E278" i="14"/>
  <c r="F278" i="14" s="1"/>
  <c r="E176" i="14"/>
  <c r="E175" i="14"/>
  <c r="E174" i="14"/>
  <c r="E173" i="14"/>
  <c r="E172" i="14"/>
  <c r="E171" i="14"/>
  <c r="E170" i="14"/>
  <c r="E169" i="14"/>
  <c r="E168" i="14"/>
  <c r="E167" i="14"/>
  <c r="E162" i="14"/>
  <c r="E161" i="14"/>
  <c r="E160" i="14"/>
  <c r="E159" i="14"/>
  <c r="E158" i="14"/>
  <c r="E157" i="14"/>
  <c r="E156" i="14"/>
  <c r="E155" i="14"/>
  <c r="E154" i="14"/>
  <c r="E153" i="14"/>
  <c r="E152" i="14"/>
  <c r="E147" i="14"/>
  <c r="E146" i="14"/>
  <c r="E145" i="14"/>
  <c r="E144" i="14"/>
  <c r="E143" i="14"/>
  <c r="E142" i="14"/>
  <c r="E141" i="14"/>
  <c r="E140" i="14"/>
  <c r="E139" i="14"/>
  <c r="E138" i="14"/>
  <c r="E133" i="14"/>
  <c r="E132" i="14"/>
  <c r="E131" i="14"/>
  <c r="E130" i="14"/>
  <c r="E129" i="14"/>
  <c r="E128" i="14"/>
  <c r="E127" i="14"/>
  <c r="E126" i="14"/>
  <c r="E125" i="14"/>
  <c r="E124" i="14"/>
  <c r="E123" i="14"/>
  <c r="E118" i="14"/>
  <c r="E117" i="14"/>
  <c r="E116" i="14"/>
  <c r="E115" i="14"/>
  <c r="E114" i="14"/>
  <c r="E113" i="14"/>
  <c r="E112" i="14"/>
  <c r="E111" i="14"/>
  <c r="E110" i="14"/>
  <c r="E109" i="14"/>
  <c r="E104" i="14"/>
  <c r="E103" i="14"/>
  <c r="E102" i="14"/>
  <c r="E101" i="14"/>
  <c r="E100" i="14"/>
  <c r="E99" i="14"/>
  <c r="E98" i="14"/>
  <c r="E97" i="14"/>
  <c r="E96" i="14"/>
  <c r="E95" i="14"/>
  <c r="E94" i="14"/>
  <c r="E89" i="14"/>
  <c r="E88" i="14"/>
  <c r="E87" i="14"/>
  <c r="E86" i="14"/>
  <c r="E85" i="14"/>
  <c r="E84" i="14"/>
  <c r="E83" i="14"/>
  <c r="E82" i="14"/>
  <c r="E81" i="14"/>
  <c r="E80" i="14"/>
  <c r="E75" i="14"/>
  <c r="E74" i="14"/>
  <c r="E73" i="14"/>
  <c r="E72" i="14"/>
  <c r="E71" i="14"/>
  <c r="E70" i="14"/>
  <c r="E69" i="14"/>
  <c r="E68" i="14"/>
  <c r="E67" i="14"/>
  <c r="E66" i="14"/>
  <c r="E61" i="14"/>
  <c r="E60" i="14"/>
  <c r="E59" i="14"/>
  <c r="E58" i="14"/>
  <c r="E57" i="14"/>
  <c r="E56" i="14"/>
  <c r="E55" i="14"/>
  <c r="E54" i="14"/>
  <c r="E53" i="14"/>
  <c r="E52" i="14"/>
  <c r="E47" i="14"/>
  <c r="E46" i="14"/>
  <c r="E45" i="14"/>
  <c r="E44" i="14"/>
  <c r="E43" i="14"/>
  <c r="E42" i="14"/>
  <c r="E41" i="14"/>
  <c r="E40" i="14"/>
  <c r="E39" i="14"/>
  <c r="E38" i="14"/>
  <c r="E33" i="14"/>
  <c r="E32" i="14"/>
  <c r="E31" i="14"/>
  <c r="E30" i="14"/>
  <c r="E29" i="14"/>
  <c r="E28" i="14"/>
  <c r="E27" i="14"/>
  <c r="E26" i="14"/>
  <c r="E25" i="14"/>
  <c r="E24" i="14"/>
  <c r="E19" i="14"/>
  <c r="E18" i="14"/>
  <c r="E17" i="14"/>
  <c r="E16" i="14"/>
  <c r="E14" i="14"/>
  <c r="E13" i="14"/>
  <c r="E12" i="14"/>
  <c r="E11" i="14"/>
  <c r="I275" i="14"/>
  <c r="I278" i="14"/>
  <c r="I277" i="14"/>
  <c r="I276" i="14"/>
  <c r="I274" i="14"/>
  <c r="I273" i="14"/>
  <c r="I272" i="14"/>
  <c r="B272" i="14"/>
  <c r="B273" i="14" s="1"/>
  <c r="B274" i="14" s="1"/>
  <c r="B275" i="14" s="1"/>
  <c r="B276" i="14" s="1"/>
  <c r="B277" i="14" s="1"/>
  <c r="B278" i="14" s="1"/>
  <c r="F270" i="14"/>
  <c r="E270" i="14"/>
  <c r="B245" i="14"/>
  <c r="B246" i="14" s="1"/>
  <c r="B247" i="14" s="1"/>
  <c r="B248" i="14" s="1"/>
  <c r="B249" i="14" s="1"/>
  <c r="F243" i="14"/>
  <c r="E243" i="14"/>
  <c r="I240" i="14"/>
  <c r="I239" i="14"/>
  <c r="I238" i="14"/>
  <c r="I237" i="14"/>
  <c r="B236" i="14"/>
  <c r="B237" i="14" s="1"/>
  <c r="B238" i="14" s="1"/>
  <c r="B239" i="14" s="1"/>
  <c r="B240" i="14" s="1"/>
  <c r="F234" i="14"/>
  <c r="E234" i="14"/>
  <c r="I258" i="14"/>
  <c r="I257" i="14"/>
  <c r="I218" i="14"/>
  <c r="K219" i="14" l="1"/>
  <c r="M219" i="14"/>
  <c r="F45" i="14"/>
  <c r="M45" i="14" s="1"/>
  <c r="F81" i="14"/>
  <c r="M81" i="14" s="1"/>
  <c r="F46" i="14"/>
  <c r="M46" i="14" s="1"/>
  <c r="F72" i="14"/>
  <c r="M72" i="14" s="1"/>
  <c r="F88" i="14"/>
  <c r="M88" i="14" s="1"/>
  <c r="F47" i="14"/>
  <c r="M47" i="14" s="1"/>
  <c r="F73" i="14"/>
  <c r="M73" i="14" s="1"/>
  <c r="F89" i="14"/>
  <c r="M89" i="14" s="1"/>
  <c r="F71" i="14"/>
  <c r="M71" i="14" s="1"/>
  <c r="F24" i="14"/>
  <c r="M24" i="14" s="1"/>
  <c r="F40" i="14"/>
  <c r="M40" i="14" s="1"/>
  <c r="F56" i="14"/>
  <c r="M56" i="14" s="1"/>
  <c r="F66" i="14"/>
  <c r="M66" i="14" s="1"/>
  <c r="F82" i="14"/>
  <c r="M82" i="14" s="1"/>
  <c r="F41" i="14"/>
  <c r="M41" i="14" s="1"/>
  <c r="F57" i="14"/>
  <c r="M57" i="14" s="1"/>
  <c r="F67" i="14"/>
  <c r="M67" i="14" s="1"/>
  <c r="F83" i="14"/>
  <c r="M83" i="14" s="1"/>
  <c r="F42" i="14"/>
  <c r="M42" i="14" s="1"/>
  <c r="F52" i="14"/>
  <c r="M52" i="14" s="1"/>
  <c r="F58" i="14"/>
  <c r="M58" i="14" s="1"/>
  <c r="F68" i="14"/>
  <c r="M68" i="14" s="1"/>
  <c r="F74" i="14"/>
  <c r="M74" i="14" s="1"/>
  <c r="F84" i="14"/>
  <c r="M84" i="14" s="1"/>
  <c r="F39" i="14"/>
  <c r="M39" i="14" s="1"/>
  <c r="F61" i="14"/>
  <c r="M61" i="14" s="1"/>
  <c r="F87" i="14"/>
  <c r="M87" i="14" s="1"/>
  <c r="F27" i="14"/>
  <c r="M27" i="14" s="1"/>
  <c r="F85" i="14"/>
  <c r="M85" i="14" s="1"/>
  <c r="F55" i="14"/>
  <c r="M55" i="14" s="1"/>
  <c r="F33" i="14"/>
  <c r="M33" i="14" s="1"/>
  <c r="F43" i="14"/>
  <c r="M43" i="14" s="1"/>
  <c r="F53" i="14"/>
  <c r="M53" i="14" s="1"/>
  <c r="F59" i="14"/>
  <c r="M59" i="14" s="1"/>
  <c r="F69" i="14"/>
  <c r="M69" i="14" s="1"/>
  <c r="F75" i="14"/>
  <c r="M75" i="14" s="1"/>
  <c r="F38" i="14"/>
  <c r="M38" i="14" s="1"/>
  <c r="F44" i="14"/>
  <c r="M44" i="14" s="1"/>
  <c r="F54" i="14"/>
  <c r="M54" i="14" s="1"/>
  <c r="F60" i="14"/>
  <c r="M60" i="14" s="1"/>
  <c r="F70" i="14"/>
  <c r="M70" i="14" s="1"/>
  <c r="F80" i="14"/>
  <c r="M80" i="14" s="1"/>
  <c r="F86" i="14"/>
  <c r="M86" i="14" s="1"/>
  <c r="I279" i="14"/>
  <c r="F30" i="17" s="1"/>
  <c r="I223" i="14"/>
  <c r="F24" i="17" s="1"/>
  <c r="I250" i="14"/>
  <c r="F27" i="17" s="1"/>
  <c r="I241" i="14"/>
  <c r="F26" i="17" s="1"/>
  <c r="M275" i="14"/>
  <c r="M273" i="14"/>
  <c r="M274" i="14"/>
  <c r="M278" i="14"/>
  <c r="M245" i="14"/>
  <c r="M257" i="14"/>
  <c r="K90" i="14" l="1"/>
  <c r="M48" i="14"/>
  <c r="K48" i="14"/>
  <c r="M62" i="14"/>
  <c r="M90" i="14"/>
  <c r="K62" i="14"/>
  <c r="M279" i="14"/>
  <c r="H30" i="17" s="1"/>
  <c r="K250" i="14"/>
  <c r="G27" i="17" s="1"/>
  <c r="K279" i="14"/>
  <c r="G30" i="17" s="1"/>
  <c r="M250" i="14"/>
  <c r="H27" i="17" s="1"/>
  <c r="M241" i="14"/>
  <c r="H26" i="17" s="1"/>
  <c r="K241" i="14"/>
  <c r="G26" i="17" s="1"/>
  <c r="I26" i="17" l="1"/>
  <c r="I27" i="17"/>
  <c r="M251" i="14"/>
  <c r="I30" i="17"/>
  <c r="M63" i="14"/>
  <c r="M49" i="14"/>
  <c r="M91" i="14"/>
  <c r="M280" i="14"/>
  <c r="M242" i="14"/>
  <c r="F262" i="14"/>
  <c r="E262" i="14"/>
  <c r="F252" i="14"/>
  <c r="E252" i="14"/>
  <c r="F225" i="14"/>
  <c r="E225" i="14"/>
  <c r="F216" i="14"/>
  <c r="E216" i="14"/>
  <c r="F207" i="14"/>
  <c r="E207" i="14"/>
  <c r="F193" i="14"/>
  <c r="E193" i="14"/>
  <c r="F179" i="14"/>
  <c r="E179" i="14"/>
  <c r="F165" i="14"/>
  <c r="E165" i="14"/>
  <c r="F150" i="14"/>
  <c r="E150" i="14"/>
  <c r="F136" i="14"/>
  <c r="E136" i="14"/>
  <c r="F121" i="14"/>
  <c r="E121" i="14"/>
  <c r="F107" i="14"/>
  <c r="E107" i="14"/>
  <c r="F92" i="14"/>
  <c r="E92" i="14"/>
  <c r="F78" i="14"/>
  <c r="E78" i="14"/>
  <c r="F64" i="14"/>
  <c r="E64" i="14"/>
  <c r="F50" i="14"/>
  <c r="E50" i="14"/>
  <c r="F36" i="14"/>
  <c r="E36" i="14"/>
  <c r="F22" i="14"/>
  <c r="E22" i="14"/>
  <c r="F222" i="14"/>
  <c r="F221" i="14"/>
  <c r="F220" i="14"/>
  <c r="F218" i="14"/>
  <c r="F212" i="14"/>
  <c r="M212" i="14" s="1"/>
  <c r="F210" i="14"/>
  <c r="M210" i="14" s="1"/>
  <c r="I267" i="14"/>
  <c r="F267" i="14"/>
  <c r="I266" i="14"/>
  <c r="F266" i="14"/>
  <c r="M266" i="14" s="1"/>
  <c r="I265" i="14"/>
  <c r="F265" i="14"/>
  <c r="F264" i="14"/>
  <c r="M264" i="14" s="1"/>
  <c r="B264" i="14"/>
  <c r="B265" i="14" s="1"/>
  <c r="B266" i="14" s="1"/>
  <c r="B267" i="14" s="1"/>
  <c r="I259" i="14"/>
  <c r="F259" i="14"/>
  <c r="I256" i="14"/>
  <c r="F256" i="14"/>
  <c r="I255" i="14"/>
  <c r="F255" i="14"/>
  <c r="F254" i="14"/>
  <c r="M254" i="14" s="1"/>
  <c r="B254" i="14"/>
  <c r="B255" i="14" s="1"/>
  <c r="B256" i="14" s="1"/>
  <c r="B257" i="14" s="1"/>
  <c r="B258" i="14" s="1"/>
  <c r="B259" i="14" s="1"/>
  <c r="F231" i="14"/>
  <c r="M231" i="14" s="1"/>
  <c r="F230" i="14"/>
  <c r="M230" i="14" s="1"/>
  <c r="F229" i="14"/>
  <c r="M229" i="14" s="1"/>
  <c r="F228" i="14"/>
  <c r="M228" i="14" s="1"/>
  <c r="F227" i="14"/>
  <c r="B227" i="14"/>
  <c r="B228" i="14" s="1"/>
  <c r="B229" i="14" s="1"/>
  <c r="B230" i="14" s="1"/>
  <c r="B231" i="14" s="1"/>
  <c r="B218" i="14"/>
  <c r="K222" i="14" l="1"/>
  <c r="M222" i="14"/>
  <c r="M220" i="14"/>
  <c r="K220" i="14"/>
  <c r="K221" i="14"/>
  <c r="M221" i="14"/>
  <c r="I268" i="14"/>
  <c r="F29" i="17" s="1"/>
  <c r="I260" i="14"/>
  <c r="F28" i="17" s="1"/>
  <c r="I232" i="14"/>
  <c r="F25" i="17" s="1"/>
  <c r="M218" i="14"/>
  <c r="K218" i="14"/>
  <c r="B219" i="14"/>
  <c r="B220" i="14" s="1"/>
  <c r="B221" i="14" s="1"/>
  <c r="B222" i="14" s="1"/>
  <c r="M267" i="14"/>
  <c r="K268" i="14"/>
  <c r="M265" i="14"/>
  <c r="M256" i="14"/>
  <c r="M255" i="14"/>
  <c r="M259" i="14"/>
  <c r="M227" i="14"/>
  <c r="K260" i="14" l="1"/>
  <c r="G28" i="17" s="1"/>
  <c r="M260" i="14"/>
  <c r="H28" i="17" s="1"/>
  <c r="I28" i="17" s="1"/>
  <c r="M268" i="14"/>
  <c r="H29" i="17" s="1"/>
  <c r="K232" i="14"/>
  <c r="G25" i="17" s="1"/>
  <c r="G29" i="17"/>
  <c r="K223" i="14"/>
  <c r="G24" i="17" s="1"/>
  <c r="M232" i="14"/>
  <c r="H25" i="17" s="1"/>
  <c r="M223" i="14"/>
  <c r="H24" i="17" s="1"/>
  <c r="M261" i="14" l="1"/>
  <c r="I29" i="17"/>
  <c r="I25" i="17"/>
  <c r="I24" i="17"/>
  <c r="M224" i="14"/>
  <c r="M269" i="14"/>
  <c r="M233" i="14"/>
  <c r="F213" i="14"/>
  <c r="M213" i="14" s="1"/>
  <c r="I209" i="14"/>
  <c r="F209" i="14"/>
  <c r="B209" i="14"/>
  <c r="B210" i="14" s="1"/>
  <c r="B211" i="14" s="1"/>
  <c r="B212" i="14" s="1"/>
  <c r="B213" i="14" s="1"/>
  <c r="F118" i="14"/>
  <c r="M118" i="14" s="1"/>
  <c r="F117" i="14"/>
  <c r="M117" i="14" s="1"/>
  <c r="F116" i="14"/>
  <c r="M116" i="14" s="1"/>
  <c r="F113" i="14"/>
  <c r="M113" i="14" s="1"/>
  <c r="F112" i="14"/>
  <c r="M112" i="14" s="1"/>
  <c r="F111" i="14"/>
  <c r="M111" i="14" s="1"/>
  <c r="F110" i="14"/>
  <c r="M110" i="14" s="1"/>
  <c r="F109" i="14"/>
  <c r="M109" i="14" s="1"/>
  <c r="E15" i="14"/>
  <c r="F114" i="14"/>
  <c r="M114" i="14" s="1"/>
  <c r="F115" i="14"/>
  <c r="M115" i="14" s="1"/>
  <c r="I214" i="14" l="1"/>
  <c r="F23" i="17" s="1"/>
  <c r="M209" i="14"/>
  <c r="F203" i="14"/>
  <c r="M203" i="14" s="1"/>
  <c r="F189" i="14"/>
  <c r="M189" i="14" s="1"/>
  <c r="F18" i="14"/>
  <c r="M18" i="14" s="1"/>
  <c r="F32" i="14"/>
  <c r="M32" i="14" s="1"/>
  <c r="F175" i="14"/>
  <c r="M175" i="14" s="1"/>
  <c r="F103" i="14"/>
  <c r="M103" i="14" s="1"/>
  <c r="F132" i="14"/>
  <c r="M132" i="14" s="1"/>
  <c r="F146" i="14"/>
  <c r="M146" i="14" s="1"/>
  <c r="F161" i="14"/>
  <c r="M161" i="14" s="1"/>
  <c r="F160" i="14"/>
  <c r="M160" i="14" s="1"/>
  <c r="F204" i="14"/>
  <c r="F202" i="14"/>
  <c r="M202" i="14" s="1"/>
  <c r="F201" i="14"/>
  <c r="M201" i="14" s="1"/>
  <c r="F200" i="14"/>
  <c r="M200" i="14" s="1"/>
  <c r="F199" i="14"/>
  <c r="F198" i="14"/>
  <c r="M198" i="14" s="1"/>
  <c r="F197" i="14"/>
  <c r="M197" i="14" s="1"/>
  <c r="F196" i="14"/>
  <c r="M196" i="14" s="1"/>
  <c r="F195" i="14"/>
  <c r="B195" i="14"/>
  <c r="B196" i="14" s="1"/>
  <c r="B197" i="14" s="1"/>
  <c r="B198" i="14" s="1"/>
  <c r="B199" i="14" s="1"/>
  <c r="B200" i="14" s="1"/>
  <c r="B201" i="14" s="1"/>
  <c r="B202" i="14" s="1"/>
  <c r="F190" i="14"/>
  <c r="F188" i="14"/>
  <c r="M188" i="14" s="1"/>
  <c r="F187" i="14"/>
  <c r="M187" i="14" s="1"/>
  <c r="F186" i="14"/>
  <c r="M186" i="14" s="1"/>
  <c r="F185" i="14"/>
  <c r="F184" i="14"/>
  <c r="M184" i="14" s="1"/>
  <c r="F183" i="14"/>
  <c r="M183" i="14" s="1"/>
  <c r="F182" i="14"/>
  <c r="M182" i="14" s="1"/>
  <c r="F181" i="14"/>
  <c r="M181" i="14" s="1"/>
  <c r="B181" i="14"/>
  <c r="B182" i="14" s="1"/>
  <c r="B183" i="14" s="1"/>
  <c r="B184" i="14" s="1"/>
  <c r="B185" i="14" s="1"/>
  <c r="B186" i="14" s="1"/>
  <c r="B187" i="14" s="1"/>
  <c r="B188" i="14" s="1"/>
  <c r="B189" i="14" s="1"/>
  <c r="B190" i="14" s="1"/>
  <c r="M214" i="14" l="1"/>
  <c r="H23" i="17" s="1"/>
  <c r="K214" i="14"/>
  <c r="G23" i="17" s="1"/>
  <c r="I23" i="17" s="1"/>
  <c r="I205" i="14"/>
  <c r="F22" i="17" s="1"/>
  <c r="I191" i="14"/>
  <c r="F21" i="17" s="1"/>
  <c r="B203" i="14"/>
  <c r="B204" i="14" s="1"/>
  <c r="M195" i="14"/>
  <c r="M199" i="14"/>
  <c r="M204" i="14"/>
  <c r="M185" i="14"/>
  <c r="M190" i="14"/>
  <c r="F176" i="14"/>
  <c r="F174" i="14"/>
  <c r="F173" i="14"/>
  <c r="F172" i="14"/>
  <c r="M172" i="14" s="1"/>
  <c r="F171" i="14"/>
  <c r="F170" i="14"/>
  <c r="F169" i="14"/>
  <c r="F168" i="14"/>
  <c r="F167" i="14"/>
  <c r="M167" i="14" s="1"/>
  <c r="F162" i="14"/>
  <c r="M162" i="14" s="1"/>
  <c r="F159" i="14"/>
  <c r="M159" i="14" s="1"/>
  <c r="F158" i="14"/>
  <c r="M158" i="14" s="1"/>
  <c r="F157" i="14"/>
  <c r="M157" i="14" s="1"/>
  <c r="F156" i="14"/>
  <c r="M156" i="14" s="1"/>
  <c r="F155" i="14"/>
  <c r="M155" i="14" s="1"/>
  <c r="F154" i="14"/>
  <c r="M154" i="14" s="1"/>
  <c r="F153" i="14"/>
  <c r="M153" i="14" s="1"/>
  <c r="F152" i="14"/>
  <c r="M152" i="14" s="1"/>
  <c r="F147" i="14"/>
  <c r="M147" i="14" s="1"/>
  <c r="F145" i="14"/>
  <c r="M145" i="14" s="1"/>
  <c r="F144" i="14"/>
  <c r="M144" i="14" s="1"/>
  <c r="F143" i="14"/>
  <c r="M143" i="14" s="1"/>
  <c r="F142" i="14"/>
  <c r="M142" i="14" s="1"/>
  <c r="F141" i="14"/>
  <c r="M141" i="14" s="1"/>
  <c r="F140" i="14"/>
  <c r="M140" i="14" s="1"/>
  <c r="F139" i="14"/>
  <c r="M139" i="14" s="1"/>
  <c r="F138" i="14"/>
  <c r="M138" i="14" s="1"/>
  <c r="F133" i="14"/>
  <c r="M133" i="14" s="1"/>
  <c r="F131" i="14"/>
  <c r="M131" i="14" s="1"/>
  <c r="F130" i="14"/>
  <c r="M130" i="14" s="1"/>
  <c r="F129" i="14"/>
  <c r="M129" i="14" s="1"/>
  <c r="F128" i="14"/>
  <c r="M128" i="14" s="1"/>
  <c r="F127" i="14"/>
  <c r="M127" i="14" s="1"/>
  <c r="F126" i="14"/>
  <c r="M126" i="14" s="1"/>
  <c r="F125" i="14"/>
  <c r="M125" i="14" s="1"/>
  <c r="F124" i="14"/>
  <c r="M124" i="14" s="1"/>
  <c r="F123" i="14"/>
  <c r="M123" i="14" s="1"/>
  <c r="F104" i="14"/>
  <c r="M104" i="14" s="1"/>
  <c r="F102" i="14"/>
  <c r="M102" i="14" s="1"/>
  <c r="F101" i="14"/>
  <c r="M101" i="14" s="1"/>
  <c r="F100" i="14"/>
  <c r="M100" i="14" s="1"/>
  <c r="F99" i="14"/>
  <c r="M99" i="14" s="1"/>
  <c r="F98" i="14"/>
  <c r="M98" i="14" s="1"/>
  <c r="F97" i="14"/>
  <c r="M97" i="14" s="1"/>
  <c r="F96" i="14"/>
  <c r="M96" i="14" s="1"/>
  <c r="F95" i="14"/>
  <c r="M95" i="14" s="1"/>
  <c r="F94" i="14"/>
  <c r="M94" i="14" s="1"/>
  <c r="F31" i="14"/>
  <c r="M31" i="14" s="1"/>
  <c r="F30" i="14"/>
  <c r="M30" i="14" s="1"/>
  <c r="F29" i="14"/>
  <c r="M29" i="14" s="1"/>
  <c r="F28" i="14"/>
  <c r="M28" i="14" s="1"/>
  <c r="F26" i="14"/>
  <c r="M26" i="14" s="1"/>
  <c r="F25" i="14"/>
  <c r="M25" i="14" s="1"/>
  <c r="F11" i="14"/>
  <c r="M11" i="14" s="1"/>
  <c r="F12" i="14"/>
  <c r="M12" i="14" s="1"/>
  <c r="F13" i="14"/>
  <c r="M13" i="14" s="1"/>
  <c r="F14" i="14"/>
  <c r="M14" i="14" s="1"/>
  <c r="F15" i="14"/>
  <c r="M15" i="14" s="1"/>
  <c r="F16" i="14"/>
  <c r="M16" i="14" s="1"/>
  <c r="F17" i="14"/>
  <c r="M17" i="14" s="1"/>
  <c r="F19" i="14"/>
  <c r="M19" i="14" s="1"/>
  <c r="F13" i="17"/>
  <c r="I177" i="14" l="1"/>
  <c r="F20" i="17" s="1"/>
  <c r="K76" i="14"/>
  <c r="G13" i="17" s="1"/>
  <c r="G10" i="17"/>
  <c r="I119" i="14"/>
  <c r="F16" i="17" s="1"/>
  <c r="K191" i="14"/>
  <c r="G21" i="17" s="1"/>
  <c r="F11" i="17"/>
  <c r="K163" i="14"/>
  <c r="G19" i="17" s="1"/>
  <c r="K205" i="14"/>
  <c r="G22" i="17" s="1"/>
  <c r="I105" i="14"/>
  <c r="K134" i="14"/>
  <c r="G17" i="17" s="1"/>
  <c r="G12" i="17"/>
  <c r="K119" i="14"/>
  <c r="G16" i="17" s="1"/>
  <c r="I134" i="14"/>
  <c r="F17" i="17" s="1"/>
  <c r="G14" i="17"/>
  <c r="I148" i="14"/>
  <c r="F18" i="17" s="1"/>
  <c r="M205" i="14"/>
  <c r="H22" i="17" s="1"/>
  <c r="I163" i="14"/>
  <c r="F12" i="17"/>
  <c r="K148" i="14"/>
  <c r="G18" i="17" s="1"/>
  <c r="M191" i="14"/>
  <c r="H21" i="17" s="1"/>
  <c r="F14" i="17"/>
  <c r="K177" i="14"/>
  <c r="G20" i="17" s="1"/>
  <c r="F10" i="17"/>
  <c r="K105" i="14"/>
  <c r="G15" i="17" s="1"/>
  <c r="M215" i="14"/>
  <c r="M176" i="14"/>
  <c r="M174" i="14"/>
  <c r="M173" i="14"/>
  <c r="M171" i="14"/>
  <c r="M170" i="14"/>
  <c r="M169" i="14"/>
  <c r="M168" i="14"/>
  <c r="B167" i="14"/>
  <c r="B168" i="14" s="1"/>
  <c r="B169" i="14" s="1"/>
  <c r="B170" i="14" s="1"/>
  <c r="B171" i="14" s="1"/>
  <c r="B172" i="14" s="1"/>
  <c r="B173" i="14" s="1"/>
  <c r="B174" i="14" s="1"/>
  <c r="B152" i="14"/>
  <c r="B153" i="14" s="1"/>
  <c r="B154" i="14" s="1"/>
  <c r="B155" i="14" s="1"/>
  <c r="B156" i="14" s="1"/>
  <c r="B157" i="14" s="1"/>
  <c r="B158" i="14" s="1"/>
  <c r="B159" i="14" s="1"/>
  <c r="B138" i="14"/>
  <c r="B139" i="14" s="1"/>
  <c r="B140" i="14" s="1"/>
  <c r="B141" i="14" s="1"/>
  <c r="B142" i="14" s="1"/>
  <c r="B143" i="14" s="1"/>
  <c r="B144" i="14" s="1"/>
  <c r="B145" i="14" s="1"/>
  <c r="B123" i="14"/>
  <c r="B124" i="14" s="1"/>
  <c r="B125" i="14" s="1"/>
  <c r="B126" i="14" s="1"/>
  <c r="B127" i="14" s="1"/>
  <c r="B128" i="14" s="1"/>
  <c r="B129" i="14" s="1"/>
  <c r="B130" i="14" s="1"/>
  <c r="B131" i="14" s="1"/>
  <c r="B109" i="14"/>
  <c r="B110" i="14" s="1"/>
  <c r="B111" i="14" s="1"/>
  <c r="B112" i="14" s="1"/>
  <c r="B113" i="14" s="1"/>
  <c r="B114" i="14" s="1"/>
  <c r="B115" i="14" s="1"/>
  <c r="B116" i="14" s="1"/>
  <c r="B94" i="14"/>
  <c r="B95" i="14" s="1"/>
  <c r="B96" i="14" s="1"/>
  <c r="B97" i="14" s="1"/>
  <c r="B98" i="14" s="1"/>
  <c r="B99" i="14" s="1"/>
  <c r="B100" i="14" s="1"/>
  <c r="B101" i="14" s="1"/>
  <c r="B102" i="14" s="1"/>
  <c r="B80" i="14"/>
  <c r="B81" i="14" s="1"/>
  <c r="B82" i="14" s="1"/>
  <c r="B83" i="14" s="1"/>
  <c r="B84" i="14" s="1"/>
  <c r="B85" i="14" s="1"/>
  <c r="B86" i="14" s="1"/>
  <c r="B87" i="14" s="1"/>
  <c r="B66" i="14"/>
  <c r="B67" i="14" s="1"/>
  <c r="B68" i="14" s="1"/>
  <c r="B69" i="14" s="1"/>
  <c r="B70" i="14" s="1"/>
  <c r="B71" i="14" s="1"/>
  <c r="B72" i="14" s="1"/>
  <c r="B73" i="14" s="1"/>
  <c r="B74" i="14" s="1"/>
  <c r="B75" i="14" s="1"/>
  <c r="B52" i="14"/>
  <c r="B53" i="14" s="1"/>
  <c r="B54" i="14" s="1"/>
  <c r="B55" i="14" s="1"/>
  <c r="B56" i="14" s="1"/>
  <c r="B57" i="14" s="1"/>
  <c r="B58" i="14" s="1"/>
  <c r="B59" i="14" s="1"/>
  <c r="B38" i="14"/>
  <c r="B39" i="14" s="1"/>
  <c r="B40" i="14" s="1"/>
  <c r="B41" i="14" s="1"/>
  <c r="B42" i="14" s="1"/>
  <c r="B43" i="14" s="1"/>
  <c r="B44" i="14" s="1"/>
  <c r="B45" i="14" s="1"/>
  <c r="B24" i="14"/>
  <c r="B25" i="14" s="1"/>
  <c r="B26" i="14" s="1"/>
  <c r="B27" i="14" s="1"/>
  <c r="B28" i="14" s="1"/>
  <c r="B29" i="14" s="1"/>
  <c r="B30" i="14" s="1"/>
  <c r="B31" i="14" s="1"/>
  <c r="B10" i="14"/>
  <c r="B11" i="14" s="1"/>
  <c r="B12" i="14" s="1"/>
  <c r="B13" i="14" s="1"/>
  <c r="B14" i="14" s="1"/>
  <c r="B15" i="14" s="1"/>
  <c r="B16" i="14" s="1"/>
  <c r="B17" i="14" s="1"/>
  <c r="I21" i="17" l="1"/>
  <c r="M119" i="14"/>
  <c r="H16" i="17" s="1"/>
  <c r="I16" i="17" s="1"/>
  <c r="I22" i="17"/>
  <c r="M34" i="14"/>
  <c r="M35" i="14" s="1"/>
  <c r="M76" i="14"/>
  <c r="M77" i="14" s="1"/>
  <c r="M163" i="14"/>
  <c r="H19" i="17" s="1"/>
  <c r="F15" i="17"/>
  <c r="H11" i="17"/>
  <c r="G11" i="17"/>
  <c r="M177" i="14"/>
  <c r="H20" i="17" s="1"/>
  <c r="I20" i="17" s="1"/>
  <c r="H12" i="17"/>
  <c r="I12" i="17" s="1"/>
  <c r="M134" i="14"/>
  <c r="H17" i="17" s="1"/>
  <c r="I17" i="17" s="1"/>
  <c r="H14" i="17"/>
  <c r="I14" i="17" s="1"/>
  <c r="F19" i="17"/>
  <c r="M148" i="14"/>
  <c r="H18" i="17" s="1"/>
  <c r="I18" i="17" s="1"/>
  <c r="M105" i="14"/>
  <c r="H15" i="17" s="1"/>
  <c r="M206" i="14"/>
  <c r="M192" i="14"/>
  <c r="B88" i="14"/>
  <c r="B89" i="14" s="1"/>
  <c r="B60" i="14"/>
  <c r="B61" i="14" s="1"/>
  <c r="B46" i="14"/>
  <c r="B47" i="14" s="1"/>
  <c r="B18" i="14"/>
  <c r="B19" i="14" s="1"/>
  <c r="B32" i="14"/>
  <c r="B33" i="14" s="1"/>
  <c r="B175" i="14"/>
  <c r="B176" i="14" s="1"/>
  <c r="B103" i="14"/>
  <c r="B104" i="14" s="1"/>
  <c r="B132" i="14"/>
  <c r="B133" i="14" s="1"/>
  <c r="B117" i="14"/>
  <c r="B118" i="14" s="1"/>
  <c r="B146" i="14"/>
  <c r="B147" i="14" s="1"/>
  <c r="B160" i="14"/>
  <c r="B161" i="14" s="1"/>
  <c r="B162" i="14" s="1"/>
  <c r="K20" i="14"/>
  <c r="F9" i="17"/>
  <c r="I11" i="17" l="1"/>
  <c r="H10" i="17"/>
  <c r="I10" i="17" s="1"/>
  <c r="H13" i="17"/>
  <c r="I13" i="17" s="1"/>
  <c r="M164" i="14"/>
  <c r="G9" i="17"/>
  <c r="I19" i="17"/>
  <c r="K281" i="14"/>
  <c r="I15" i="17"/>
  <c r="M135" i="14"/>
  <c r="I281" i="14"/>
  <c r="M149" i="14"/>
  <c r="M178" i="14"/>
  <c r="M106" i="14"/>
  <c r="M120" i="14"/>
  <c r="M20" i="14" l="1"/>
  <c r="M281" i="14" l="1"/>
  <c r="M21" i="14"/>
  <c r="H9" i="17"/>
  <c r="I9" i="17" s="1"/>
  <c r="I33" i="17" s="1"/>
  <c r="I35" i="17" s="1"/>
  <c r="I36" i="17" s="1"/>
  <c r="I37" i="17" s="1"/>
</calcChain>
</file>

<file path=xl/sharedStrings.xml><?xml version="1.0" encoding="utf-8"?>
<sst xmlns="http://schemas.openxmlformats.org/spreadsheetml/2006/main" count="836" uniqueCount="174">
  <si>
    <t>UNIVERSIDAD DE ANTIOQUIA</t>
  </si>
  <si>
    <t>VICERRECTORÍA ADMINISTRATIVA</t>
  </si>
  <si>
    <t>ÍTEM</t>
  </si>
  <si>
    <t>UBICACIÓN / DESCRIPCION</t>
  </si>
  <si>
    <t>UNIDAD</t>
  </si>
  <si>
    <t>RUTINA N° 2
AÑO (2024)</t>
  </si>
  <si>
    <t>SEDE ORIENTE, CARMEN DE VIBORAL, (PORTERÍA)
PLANTA DE 60kVA, SDMO CUMMINS, MODELO: GBT5,9</t>
  </si>
  <si>
    <t>CANT.</t>
  </si>
  <si>
    <t>VALOR PARCIAL</t>
  </si>
  <si>
    <t>Rutina de mantenimiento: transporte, mano de obra, herramientas, equipos, dotación, nivelación de líquidos, pruebas con y sin carga, etc.</t>
  </si>
  <si>
    <t>Un</t>
  </si>
  <si>
    <t>Filtro de combustible (2Und); ref: P551329/P553004</t>
  </si>
  <si>
    <t>Filtro de aceite, ref: P558615</t>
  </si>
  <si>
    <t>Filtro de aire, ref: AH1107</t>
  </si>
  <si>
    <t>Aceite SAE15W40</t>
  </si>
  <si>
    <t>Gl</t>
  </si>
  <si>
    <t>Batería (1Und), ref: 31H1150</t>
  </si>
  <si>
    <t>Módulo de cargador de batería</t>
  </si>
  <si>
    <t>Visita de inspección no programada para revisión por falla inesperada</t>
  </si>
  <si>
    <t>SUBTOTAL</t>
  </si>
  <si>
    <t>VALOR TOTAL 3 RUTINAS PROYECTADAS</t>
  </si>
  <si>
    <t>SEDE ORIENTE, CARMEN DE VIBORAL, (BLOQUE 3)
PLANTA DE 225kVA, CATERPILLAR GEH220-4</t>
  </si>
  <si>
    <t>Filtro de combustible, ref: P551318</t>
  </si>
  <si>
    <t>Filtro de aceite, ref: P550367</t>
  </si>
  <si>
    <t>Filtro de aire, ref:2652C831</t>
  </si>
  <si>
    <t>Batería (2Und), ref: 31H1200</t>
  </si>
  <si>
    <t>CIUDAD UNIVERSITARIA, CALLE 67 N° 53-108, BLOQUE 19
PLANTA DE75kVA, IVECO, IL75M</t>
  </si>
  <si>
    <t>Filtro de combustible, ref: P551425</t>
  </si>
  <si>
    <t>Filtro de aceite, ref: P551100</t>
  </si>
  <si>
    <t>Filtro de aire, ref: P828889</t>
  </si>
  <si>
    <t>Batería, ref: 31H1200</t>
  </si>
  <si>
    <t>EDIFICIO DE EXTENSIÓN, CALLE 70 N° 52-72
PLANTA DE 150kVA, GEP150, OLYMPIAN</t>
  </si>
  <si>
    <t>Filtro de combustible (2Und), ref: P551424/P551429</t>
  </si>
  <si>
    <t>Filtro de aceite, ref: P554403 (2Und)</t>
  </si>
  <si>
    <t>Filtro de aire, ref: P777638</t>
  </si>
  <si>
    <t>ESTACIÓN DE POTENCIA EMISORA CULTURAL, VEREDA MONTE ALVERNIA, CORREGIMIENTO DE SAN FELIX
PLANTA DE 35kW, 43kVA, CUMMINS ONAN, 35DGBD-1251</t>
  </si>
  <si>
    <t>Filtro de combustible (3Und), ref: P551329/P553004/FF246</t>
  </si>
  <si>
    <t>Filtro de aire, ref: AF25553</t>
  </si>
  <si>
    <t>Batería (1Und), ref: 31H, 12V</t>
  </si>
  <si>
    <t>PARQUE DE LA VIDA, CRA 51D N° 62-42 PLANTA DE 159kVA, STEWART AND STEVENSON, MODELO: SDC-100, DEUTZ</t>
  </si>
  <si>
    <t>Filtro de combustible (3Und), ref: P550587 (2Und), FS1015 (1Und)</t>
  </si>
  <si>
    <t>Filtro de aceite, ref: P553771</t>
  </si>
  <si>
    <t>Filtro de aire, ref: 13024892</t>
  </si>
  <si>
    <t>Batería, ref: 4D1400 (30H)</t>
  </si>
  <si>
    <t>MUNICIPIO DE CAUCASIA, CABECERA MUNICIPAL PLANTA DE 160kW/200kVA, STEWART &amp; STEVENSON, SD-150/BFGM1013FC, DEUTZ</t>
  </si>
  <si>
    <t>Rutina de mantenimiento: transporte, mano de obra, herramientas, equipos, dotación, etc</t>
  </si>
  <si>
    <t>Filtro de combustible, ref: P550440</t>
  </si>
  <si>
    <t>Filtro de aire, ref: P782104, Donaldson</t>
  </si>
  <si>
    <t>Batería (1Und), ref: 4D1400</t>
  </si>
  <si>
    <t>Kit correas de distribución: alternador y ventilador</t>
  </si>
  <si>
    <t>MUNICIPIO DE TURBO, SEDE CIENCIAS DEL MAR, BLOQUE 2
PLANTA DE 200kVA, GEP200-4, CATERPILLAR, OLYMPIAN</t>
  </si>
  <si>
    <t>Filtro de combustible (2Und), ref: P5553880/P502504</t>
  </si>
  <si>
    <t>Filtro de aceite, ref: P550920</t>
  </si>
  <si>
    <t>Filtro de aire, Ref: 289-2348</t>
  </si>
  <si>
    <t>Batería (1Und), ref: 31H1200</t>
  </si>
  <si>
    <t>MUNICIPIO DE TURBO, SEDE CIENCIAS DEL MAR, BLOQUE 9 PLANTA DE 200kVA, GDE200-MA, ENERMAX</t>
  </si>
  <si>
    <t>Filtro de combustible (2Und), ref: P551329/P553004</t>
  </si>
  <si>
    <t>Filtro de aceite, ref: P553000</t>
  </si>
  <si>
    <t>Filtro de liquido refrigerante, ref: P552071</t>
  </si>
  <si>
    <t>Filtro de aire, ref: DA2695</t>
  </si>
  <si>
    <t>BLOQUE 8 CIUDADELA UNIVERSITARIA
PLANTA DE 150kVA, CUMMINS BAIFA POWER, MODELO: BF-C142A5-60</t>
  </si>
  <si>
    <t>Filtro de combustible(2Und), ref: P551329/P553004</t>
  </si>
  <si>
    <t>Filtro de aceite, ref: LF3345</t>
  </si>
  <si>
    <t>Filtro de aire, ref: NLK07 ó DA8022</t>
  </si>
  <si>
    <t>MUNICIPIO DE FRONTINO, VEREDA MUSINGA
185kW/231kVA, STANFORD CON PERKINS 1306C-E87TAG3; MOTOR: DTA530E</t>
  </si>
  <si>
    <t>Filtro de combustible (2Und), ref: P551318-P553201</t>
  </si>
  <si>
    <t>Filtro de aire, ref: DA2106</t>
  </si>
  <si>
    <t>Batería (2Und), ref: 31H1150X</t>
  </si>
  <si>
    <t>Filtro liquido refrigerante, Ref:P554075</t>
  </si>
  <si>
    <t>MUNICIPIO DE SAN ROQUE, VEREDA SAN JOSÉ DEL NUS
PLANTA DE 35kW; 40kVA; LOVOL/POWER PLUS</t>
  </si>
  <si>
    <t>Filtro de combustible (2Und), ref: P550248/P553004</t>
  </si>
  <si>
    <t>Filtro de aceite, ref: P550008</t>
  </si>
  <si>
    <t>Filtro de aire; ref: AF25267</t>
  </si>
  <si>
    <t>MUNICIPIO DE APARTADÓ.
PLANTA DE 750kVA, 600kW, CATERPILLAR C18-600</t>
  </si>
  <si>
    <t>Filtro de combustible, ref: 423-8521, 1R-0749</t>
  </si>
  <si>
    <t>Filtro de aceite,(2Und) ref: 1R-1808</t>
  </si>
  <si>
    <t>Filtro de aire. (2Und) ref: 7C-1571</t>
  </si>
  <si>
    <t>Batería (2Und), ref: 31H1250</t>
  </si>
  <si>
    <t>SEDE BIOFÁBRICA, CARMEN DE VIBORAL.
PLANTA CUMMINS DE 275 kVA, FPA27-18010 T275X</t>
  </si>
  <si>
    <t>Filtro de combustible, (3Und) ref: FS1212,FS1280,FF5052</t>
  </si>
  <si>
    <t>Filtro de aire, (2Und) ref: K20900C2; K20950C2</t>
  </si>
  <si>
    <t>SEDE ORIENTE, CARMEN DE VIBORAL, (PLANTA PORTATIL 1)
PLANTA DE 7kVA, DIESEL MARCA TOYAMA, MODELO: TDG7000CXE</t>
  </si>
  <si>
    <t>Filtro de combustible, (1Und) compatible</t>
  </si>
  <si>
    <t>Batería (1Und), SELLADA 12V 18AH</t>
  </si>
  <si>
    <t>SEDE ORIENTE, CARMEN DE VIBORAL, (PLANTA PORTATIL 2)
PLANTA DE 7kVA, DIESEL MARCA TOYAMA, MODELO: TDG7000CXE</t>
  </si>
  <si>
    <t>Facultad de Medicina, planta portatil 1, Cra. 51D #62-29, Medellín, 
PLANTA DE GASOLINA YAMAHA 6,0kVA, MZ360, PORTATIL YE6200 120/240 V-3600 RPM</t>
  </si>
  <si>
    <t>Filtro Cartucho de combustible para GASOLINA, (1Und) GX160</t>
  </si>
  <si>
    <t>Filtro de aire  EF6600 MZ360</t>
  </si>
  <si>
    <t>Facultad de Medicina, planta portatil 2, Cra. 51D #62-29, Medellín, 
PLANTA DE GASOLINA YAMAHA 6,0kVA, MZ360, PORTATIL YE6200 120/240 V-3600 RPM</t>
  </si>
  <si>
    <t>Facultad de Medicina, planta portatil 3, Cra. 51D #62-29, Medellín, 
PLANTA DE GASOLINA YAMAHA 6,0kVA, MZ360, PORTATIL YE6200 120/240 V-3600 RPM</t>
  </si>
  <si>
    <t>CIUDAD UNIVERSITARIA, CALLE 67 N° 53-108, ALMACEN DIF 1
PLANTA DE 6kVA, DIESEL, SOKAN SK-GD6000CL, PORTATIL 120/240 V-3600 RPM</t>
  </si>
  <si>
    <t>Batería (1Und), SELLADA 12V 20AH</t>
  </si>
  <si>
    <t>CIUDAD UNIVERSITARIA, CALLE 67 N° 53-108, ALMACEN DIF 2
PLANTA DE 1kVA, GASOLINA, MITSUBISHI PORTABLE GENERATOR SGE1000M</t>
  </si>
  <si>
    <t>SEDE CAREPA, PLANTA DE 6kVA, DIESEL, KIPOR REF:KDE6500E3, PORTATIL TRIFÁSICA</t>
  </si>
  <si>
    <t>Filtro de aire (1Und) compatible</t>
  </si>
  <si>
    <t>UN</t>
  </si>
  <si>
    <t>IVA</t>
  </si>
  <si>
    <t>TOTAL</t>
  </si>
  <si>
    <t>NOMBE DEL OFERENTE</t>
  </si>
  <si>
    <t>LOGO DEL OFERENTE</t>
  </si>
  <si>
    <t>ID</t>
  </si>
  <si>
    <t>REP (R) / NO REP (NR)</t>
  </si>
  <si>
    <t>ITEM</t>
  </si>
  <si>
    <t>DESCRIPCIÓN</t>
  </si>
  <si>
    <t>VALOR TOTAL</t>
  </si>
  <si>
    <t>R</t>
  </si>
  <si>
    <t>NR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</si>
  <si>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</si>
  <si>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</si>
  <si>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</si>
  <si>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</si>
  <si>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</si>
  <si>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</si>
  <si>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</si>
  <si>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</si>
  <si>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Observaciones</t>
  </si>
  <si>
    <t>RUTINA 2 2024</t>
  </si>
  <si>
    <r>
      <t xml:space="preserve">SEDE ORIENTE, CARMEN DE VIBORAL - PORTERÍA
</t>
    </r>
    <r>
      <rPr>
        <b/>
        <sz val="11"/>
        <color theme="1"/>
        <rFont val="Calibri"/>
        <family val="2"/>
        <scheme val="minor"/>
      </rPr>
      <t>PLANTA DE 60kVA</t>
    </r>
    <r>
      <rPr>
        <sz val="11"/>
        <color theme="1"/>
        <rFont val="Calibri"/>
        <family val="2"/>
        <scheme val="minor"/>
      </rPr>
      <t>, SDMO CUMMINS, MODELO: GBT5,9</t>
    </r>
  </si>
  <si>
    <r>
      <t xml:space="preserve">SEDE ORIENTE, CARMEN DE VIBORAL - BLOQUE 3
</t>
    </r>
    <r>
      <rPr>
        <b/>
        <sz val="11"/>
        <color theme="1"/>
        <rFont val="Calibri"/>
        <family val="2"/>
        <scheme val="minor"/>
      </rPr>
      <t>PLANTA DE 225kVA</t>
    </r>
    <r>
      <rPr>
        <sz val="11"/>
        <color theme="1"/>
        <rFont val="Calibri"/>
        <family val="2"/>
        <scheme val="minor"/>
      </rPr>
      <t>, CATERPILLAR GEH220-4</t>
    </r>
  </si>
  <si>
    <r>
      <t xml:space="preserve">CIUDAD UNIVERSITARIA, CALLE 67 N° 53-108,  BLOQUE 19
</t>
    </r>
    <r>
      <rPr>
        <b/>
        <sz val="11"/>
        <color theme="1"/>
        <rFont val="Calibri"/>
        <family val="2"/>
        <scheme val="minor"/>
      </rPr>
      <t>PLANTA DE 75kVA</t>
    </r>
    <r>
      <rPr>
        <sz val="11"/>
        <color theme="1"/>
        <rFont val="Calibri"/>
        <family val="2"/>
        <scheme val="minor"/>
      </rPr>
      <t>, IVECO, IL75M</t>
    </r>
  </si>
  <si>
    <r>
      <t xml:space="preserve">EDIFICIO DE EXTENSIÓN, CALLE 70 N° 52-72
</t>
    </r>
    <r>
      <rPr>
        <b/>
        <sz val="11"/>
        <color theme="1"/>
        <rFont val="Calibri"/>
        <family val="2"/>
        <scheme val="minor"/>
      </rPr>
      <t>PLANTA DE 150kVA</t>
    </r>
    <r>
      <rPr>
        <sz val="11"/>
        <color theme="1"/>
        <rFont val="Calibri"/>
        <family val="2"/>
        <scheme val="minor"/>
      </rPr>
      <t>, GEP150, OLYMPIAN</t>
    </r>
  </si>
  <si>
    <r>
      <t xml:space="preserve">ESTACIÓN DE POTENCIA EMISORA CULTURAL, VEREDA MONTE ALVERNIA, CORREGIMIENTO DE SAN FELIX
</t>
    </r>
    <r>
      <rPr>
        <b/>
        <sz val="11"/>
        <color theme="1"/>
        <rFont val="Calibri"/>
        <family val="2"/>
        <scheme val="minor"/>
      </rPr>
      <t>PLANTA DE 35kW</t>
    </r>
    <r>
      <rPr>
        <sz val="11"/>
        <color theme="1"/>
        <rFont val="Calibri"/>
        <family val="2"/>
        <scheme val="minor"/>
      </rPr>
      <t>, 43kVA, CUMMINS ONAN, 35DGBD-1251</t>
    </r>
  </si>
  <si>
    <r>
      <t xml:space="preserve">PARQUE DE LA VIDA, CRA 51D N° 62-42 
</t>
    </r>
    <r>
      <rPr>
        <b/>
        <sz val="11"/>
        <color theme="1"/>
        <rFont val="Calibri"/>
        <family val="2"/>
        <scheme val="minor"/>
      </rPr>
      <t xml:space="preserve">PLANTA DE 159kVA </t>
    </r>
    <r>
      <rPr>
        <sz val="11"/>
        <color theme="1"/>
        <rFont val="Calibri"/>
        <family val="2"/>
        <scheme val="minor"/>
      </rPr>
      <t>, STEWART AND STEVENSON, MODELO: SDC-100, DEUTZ</t>
    </r>
  </si>
  <si>
    <r>
      <t xml:space="preserve">MUNICIPIO DE CAUCASIA, CABECERA MUNICIPAL 
</t>
    </r>
    <r>
      <rPr>
        <b/>
        <sz val="11"/>
        <color theme="1"/>
        <rFont val="Calibri"/>
        <family val="2"/>
        <scheme val="minor"/>
      </rPr>
      <t>PLANTA DE 160kW/200kVA</t>
    </r>
    <r>
      <rPr>
        <sz val="11"/>
        <color theme="1"/>
        <rFont val="Calibri"/>
        <family val="2"/>
        <scheme val="minor"/>
      </rPr>
      <t>, STEWART &amp; STEVENSON, SD-150/BFGM1013FC, DEUTZ</t>
    </r>
  </si>
  <si>
    <r>
      <t xml:space="preserve">MUNICIPIO DE TURBO, SEDE CIENCIAS DEL MAR - BLOQUE 2
</t>
    </r>
    <r>
      <rPr>
        <b/>
        <sz val="11"/>
        <color theme="1"/>
        <rFont val="Calibri"/>
        <family val="2"/>
        <scheme val="minor"/>
      </rPr>
      <t>PLANTA DE 200kVA,</t>
    </r>
    <r>
      <rPr>
        <sz val="11"/>
        <color theme="1"/>
        <rFont val="Calibri"/>
        <family val="2"/>
        <scheme val="minor"/>
      </rPr>
      <t xml:space="preserve"> GEP200-4, CATERPILLAR, OLYMPIAN</t>
    </r>
  </si>
  <si>
    <r>
      <t xml:space="preserve">MUNICIPIO DE TURBO, SEDE CIENCIAS DEL MAR -  BLOQUE 9 
</t>
    </r>
    <r>
      <rPr>
        <b/>
        <sz val="11"/>
        <color theme="1"/>
        <rFont val="Calibri"/>
        <family val="2"/>
        <scheme val="minor"/>
      </rPr>
      <t>PLANTA DE 200kVA,</t>
    </r>
    <r>
      <rPr>
        <sz val="11"/>
        <color theme="1"/>
        <rFont val="Calibri"/>
        <family val="2"/>
        <scheme val="minor"/>
      </rPr>
      <t xml:space="preserve"> GDE200-MA, ENERMAX</t>
    </r>
  </si>
  <si>
    <r>
      <t xml:space="preserve"> CIUDAD UNIVERSITARIA, BLOQUE 8
</t>
    </r>
    <r>
      <rPr>
        <b/>
        <sz val="11"/>
        <color theme="1"/>
        <rFont val="Calibri"/>
        <family val="2"/>
        <scheme val="minor"/>
      </rPr>
      <t>PLANTA DE 150kVA</t>
    </r>
    <r>
      <rPr>
        <sz val="11"/>
        <color theme="1"/>
        <rFont val="Calibri"/>
        <family val="2"/>
        <scheme val="minor"/>
      </rPr>
      <t>, CUMMINS BAIFA POWER, MODELO: BF-C142A5-60</t>
    </r>
  </si>
  <si>
    <r>
      <t xml:space="preserve">MUNICIPIO DE FRONTINO, VEREDA MUSINGA
</t>
    </r>
    <r>
      <rPr>
        <b/>
        <sz val="11"/>
        <color theme="1"/>
        <rFont val="Calibri"/>
        <family val="2"/>
        <scheme val="minor"/>
      </rPr>
      <t>185kW/231kVA</t>
    </r>
    <r>
      <rPr>
        <sz val="11"/>
        <color theme="1"/>
        <rFont val="Calibri"/>
        <family val="2"/>
        <scheme val="minor"/>
      </rPr>
      <t>, STANFORD CON PERKINS 1306C-E87TAG3; MOTOR: DTA530E</t>
    </r>
  </si>
  <si>
    <r>
      <t xml:space="preserve">MUNICIPIO DE SAN ROQUE, VEREDA SAN JOSÉ DEL NUS
</t>
    </r>
    <r>
      <rPr>
        <b/>
        <sz val="11"/>
        <color theme="1"/>
        <rFont val="Calibri"/>
        <family val="2"/>
        <scheme val="minor"/>
      </rPr>
      <t>PLANTA DE 35kW</t>
    </r>
    <r>
      <rPr>
        <sz val="11"/>
        <color theme="1"/>
        <rFont val="Calibri"/>
        <family val="2"/>
        <scheme val="minor"/>
      </rPr>
      <t>; 40kVA; LOVOL/POWER PLUS</t>
    </r>
  </si>
  <si>
    <r>
      <t xml:space="preserve">MUNICIPIO DE APARTADÓ.
</t>
    </r>
    <r>
      <rPr>
        <b/>
        <sz val="11"/>
        <color theme="1"/>
        <rFont val="Calibri"/>
        <family val="2"/>
        <scheme val="minor"/>
      </rPr>
      <t>PLANTA DE 750kVA</t>
    </r>
    <r>
      <rPr>
        <sz val="11"/>
        <color theme="1"/>
        <rFont val="Calibri"/>
        <family val="2"/>
        <scheme val="minor"/>
      </rPr>
      <t>, 600kW, CATERPILLAR C18-600</t>
    </r>
  </si>
  <si>
    <r>
      <t xml:space="preserve">SEDE BIOFÁBRICA, CARMEN DE VIBORAL.
</t>
    </r>
    <r>
      <rPr>
        <b/>
        <sz val="11"/>
        <color theme="1"/>
        <rFont val="Calibri"/>
        <family val="2"/>
        <scheme val="minor"/>
      </rPr>
      <t>PLANTA  DE 275 kVA,</t>
    </r>
    <r>
      <rPr>
        <sz val="11"/>
        <color theme="1"/>
        <rFont val="Calibri"/>
        <family val="2"/>
        <scheme val="minor"/>
      </rPr>
      <t xml:space="preserve">  CUMMINS FPA27-18010 T275X</t>
    </r>
  </si>
  <si>
    <r>
      <t xml:space="preserve">SEDE ORIENTE, CARMEN DE VIBORAL, (PLANTA PORTATIL 1)
</t>
    </r>
    <r>
      <rPr>
        <b/>
        <sz val="11"/>
        <color theme="1"/>
        <rFont val="Calibri"/>
        <family val="2"/>
        <scheme val="minor"/>
      </rPr>
      <t>PLANTA DE 7kVA,</t>
    </r>
    <r>
      <rPr>
        <sz val="11"/>
        <color theme="1"/>
        <rFont val="Calibri"/>
        <family val="2"/>
        <scheme val="minor"/>
      </rPr>
      <t xml:space="preserve"> DIESEL MARCA TOYAMA, MODELO: TDG7000CXE</t>
    </r>
  </si>
  <si>
    <r>
      <t xml:space="preserve">SEDE ORIENTE, CARMEN DE VIBORAL, (PLANTA PORTATIL 2)
</t>
    </r>
    <r>
      <rPr>
        <b/>
        <sz val="11"/>
        <color theme="1"/>
        <rFont val="Calibri"/>
        <family val="2"/>
        <scheme val="minor"/>
      </rPr>
      <t>PLANTA DE 7kVA</t>
    </r>
    <r>
      <rPr>
        <sz val="11"/>
        <color theme="1"/>
        <rFont val="Calibri"/>
        <family val="2"/>
        <scheme val="minor"/>
      </rPr>
      <t>, DIESEL MARCA TOYAMA, MODELO: TDG7000CXE</t>
    </r>
  </si>
  <si>
    <r>
      <t xml:space="preserve">Facultad de Medicina, planta portatil 1, Cra. 51D #62-29, Medellín, 
</t>
    </r>
    <r>
      <rPr>
        <b/>
        <sz val="11"/>
        <color theme="1"/>
        <rFont val="Calibri"/>
        <family val="2"/>
        <scheme val="minor"/>
      </rPr>
      <t>PLANTA DE GASOLINA 6,0kVA</t>
    </r>
    <r>
      <rPr>
        <sz val="11"/>
        <color theme="1"/>
        <rFont val="Calibri"/>
        <family val="2"/>
        <scheme val="minor"/>
      </rPr>
      <t>, YAMAHA  MZ360, PORTATIL YE6200 120/240 V-3600 RPM</t>
    </r>
  </si>
  <si>
    <r>
      <t xml:space="preserve">Facultad de Medicina, planta portatil 3, Cra. 51D #62-29, Medellín, 
</t>
    </r>
    <r>
      <rPr>
        <b/>
        <sz val="11"/>
        <color theme="1"/>
        <rFont val="Calibri"/>
        <family val="2"/>
        <scheme val="minor"/>
      </rPr>
      <t>PLANTA DE GASOLINA 6,0kVA</t>
    </r>
    <r>
      <rPr>
        <sz val="11"/>
        <color theme="1"/>
        <rFont val="Calibri"/>
        <family val="2"/>
        <scheme val="minor"/>
      </rPr>
      <t>, MZ360,   YAMAHA PORTATIL YE6200 120/240 V-3600 RPM</t>
    </r>
  </si>
  <si>
    <r>
      <t xml:space="preserve">CIUDAD UNIVERSITARIA, CALLE 67 N° 53-108, ALMACEN DIF 1
</t>
    </r>
    <r>
      <rPr>
        <b/>
        <sz val="11"/>
        <color theme="1"/>
        <rFont val="Calibri"/>
        <family val="2"/>
        <scheme val="minor"/>
      </rPr>
      <t>PLANTA DE 6kVA,</t>
    </r>
    <r>
      <rPr>
        <sz val="11"/>
        <color theme="1"/>
        <rFont val="Calibri"/>
        <family val="2"/>
        <scheme val="minor"/>
      </rPr>
      <t xml:space="preserve"> DIESEL, SOKAN SK-GD6000CL, PORTATIL 120/240 V-3600 RPM</t>
    </r>
  </si>
  <si>
    <r>
      <t xml:space="preserve">CIUDAD UNIVERSITARIA, CALLE 67 N° 53-108, ALMACEN DIF 2
</t>
    </r>
    <r>
      <rPr>
        <b/>
        <sz val="11"/>
        <color theme="1"/>
        <rFont val="Calibri"/>
        <family val="2"/>
        <scheme val="minor"/>
      </rPr>
      <t>PLANTA DE 1kVA,</t>
    </r>
    <r>
      <rPr>
        <sz val="11"/>
        <color theme="1"/>
        <rFont val="Calibri"/>
        <family val="2"/>
        <scheme val="minor"/>
      </rPr>
      <t xml:space="preserve"> GASOLINA, MITSUBISHI PORTABLE GENERATOR SGE1000M</t>
    </r>
  </si>
  <si>
    <r>
      <t xml:space="preserve">SEDE CAREPA,
</t>
    </r>
    <r>
      <rPr>
        <b/>
        <sz val="11"/>
        <color theme="1"/>
        <rFont val="Calibri"/>
        <family val="2"/>
        <scheme val="minor"/>
      </rPr>
      <t>PLANTA DE 6kVA,</t>
    </r>
    <r>
      <rPr>
        <sz val="11"/>
        <color theme="1"/>
        <rFont val="Calibri"/>
        <family val="2"/>
        <scheme val="minor"/>
      </rPr>
      <t xml:space="preserve"> DIESEL, KIPOR REF:KDE6500E3, PORTATIL TRIFÁSICA</t>
    </r>
  </si>
  <si>
    <t>SUBTOTAL RUTINA 1</t>
  </si>
  <si>
    <t>SUBTOTAL RUTINA 2</t>
  </si>
  <si>
    <t>SUBTOTAL RUTINA3</t>
  </si>
  <si>
    <t>SUBTOTAL RUTINA 3</t>
  </si>
  <si>
    <t xml:space="preserve">ITEM </t>
  </si>
  <si>
    <r>
      <t xml:space="preserve">Facultad de Medicina, planta portatil 2, Cra. 51D #62-29, Medellín, 
</t>
    </r>
    <r>
      <rPr>
        <b/>
        <sz val="11"/>
        <color theme="1"/>
        <rFont val="Calibri"/>
        <family val="2"/>
        <scheme val="minor"/>
      </rPr>
      <t>PLANTA DE GASOLINA 6kVA,</t>
    </r>
    <r>
      <rPr>
        <sz val="11"/>
        <color theme="1"/>
        <rFont val="Calibri"/>
        <family val="2"/>
        <scheme val="minor"/>
      </rPr>
      <t xml:space="preserve">  YAMAHA MZ360, PORTATIL YE6200 120/240 V-3600 RPM</t>
    </r>
  </si>
  <si>
    <t>BOLSA PARA REPUESTOS Y ACCESORIOS (VALOR FIJO PARA TODOS LOS PROPONENTES)</t>
  </si>
  <si>
    <t>5. El presente formulario no puede ser modificado en ninguno de sus campos sin previo aval de la UdeA, en caso de ser modificado podrá ser motivo de rechazo y eliminación de la propuesta</t>
  </si>
  <si>
    <t>NOMBRE DEL OFERENTE</t>
  </si>
  <si>
    <t>1- Las celdas en azul son valores fijos, no deben ser modificadas.</t>
  </si>
  <si>
    <t>OBSERVACIONES:</t>
  </si>
  <si>
    <t>4. El presente formulario no puede ser modificado en ninguno de sus campos sin previo aval de la UdeA, en caso de ser modificado podrá ser motivo de rechazo y eliminación de la propuesta</t>
  </si>
  <si>
    <r>
      <t xml:space="preserve">4.Para  </t>
    </r>
    <r>
      <rPr>
        <b/>
        <sz val="11"/>
        <color theme="1"/>
        <rFont val="Calibri"/>
        <family val="2"/>
        <scheme val="minor"/>
      </rPr>
      <t>Pt2</t>
    </r>
    <r>
      <rPr>
        <sz val="11"/>
        <color theme="1"/>
        <rFont val="Calibri"/>
        <family val="2"/>
        <scheme val="minor"/>
      </rPr>
      <t>, R: ítems Representativos R. Para evaluar Pt2A se asignarán 500/R puntos; NR: ítems No Representativos. Para evaluar Pt2B se asignarán 200/NR puntos</t>
    </r>
  </si>
  <si>
    <t>VA-005-2024</t>
  </si>
  <si>
    <t>EL CONTRATISTA se obliga con LA UNIVERSIDAD a la prestación de servicios de mantenimiento preventivo y correctivo para veintidós (22) plantas eléctricas de emergencia existentes en los diferentes campus de la Universidad de Antioquia (18 plantas a diésel y 4 plantas a gasolina) y, aquellas plantas eléctricas de emergencia, de cualquier tipo, que adquiera la Universidad durante la vigencia del contrato. Incluye mano de obra, transporte, suministro y puesta en servicio de repuestos, conforme a las especificaciones técnicas y la propuesta técnico-económica presentada por EL CONTRATISTA.</t>
  </si>
  <si>
    <t>ANEXO 5, FORMATO PRESENTACIÓN PROPUESTA TECNICO ECONÓMICA</t>
  </si>
  <si>
    <t>TOTAL COSTO</t>
  </si>
  <si>
    <t>TOTAL COSTO + VALOR BOLSA DE RESPUESTOS</t>
  </si>
  <si>
    <t>2. El presupuesto oficial para este proceso es deDoscientos ocho millones trescientos cincuenta y nueve mil ciento cincuenta y cinco pesos ($208.359.155), incluye un valor  fijo para repuestos y accesorios diferentes a los relacionados en el costo de cada uno de los mantenimiento, IVA del 19%, transportes, viáticos, impuestos, tasas y contribuciones que se ocasionen o se puedan ocasionar hasta agotar el recurso. No obstante, el valor real será el que resulte de multiplicar las cantidades ejecutadas por sus respectivos valores unitarios.</t>
  </si>
  <si>
    <r>
      <t xml:space="preserve">3. </t>
    </r>
    <r>
      <rPr>
        <b/>
        <sz val="11"/>
        <color theme="1"/>
        <rFont val="Calibri"/>
        <family val="2"/>
        <scheme val="minor"/>
      </rPr>
      <t>Pt1</t>
    </r>
    <r>
      <rPr>
        <sz val="11"/>
        <color theme="1"/>
        <rFont val="Calibri"/>
        <family val="2"/>
        <scheme val="minor"/>
      </rPr>
      <t>, se asignará máximo 1000 puntos para el total del costo antes de IVA (CELDA I35). Dicho valor NO podrá ser inferior a $166.337.140 ni superar $175.091.727.</t>
    </r>
  </si>
  <si>
    <t>ANEXO 5, FOTMATO DE PRESENTACIÓN DE PROPUESTA ECONÓMICA
SERVICIO DE MANTENIMIENTO PREVENTIVO Y CORRECTIVO DE LAS PLANTAS DE EMERGENCIA DURANTE EL PERÍODO 2024 - 2025</t>
  </si>
  <si>
    <t>RUTINA N° 1
AÑO (2024)</t>
  </si>
  <si>
    <t>RUTINA N° 3
AÑO (2025)</t>
  </si>
  <si>
    <t>FACTOR CORREC 2025 (Proyectado)</t>
  </si>
  <si>
    <t>VALOR UNITARIO CORREGIDO 2025</t>
  </si>
  <si>
    <t>VALOR UNITARIO 2024</t>
  </si>
  <si>
    <t>VALORES TOTALES POR RUTINA (COSTO DIRECTO) ANTES DE IVA</t>
  </si>
  <si>
    <t>2- Las celdas en amarillo son los valores unitarios antes de IVA, el proponente deberá llenar dichas celdas con los valores propuestos para la vigencia 2024 y para la vigencia 2025.</t>
  </si>
  <si>
    <t>RUTINA 1
2024</t>
  </si>
  <si>
    <t>RUTINA 3
2025</t>
  </si>
  <si>
    <t>1. Diligenciar únicamente las celdas en color amarillo en esta la hoja y en la hoja  PRESUP DISCRIMINADO POR EQUIPO</t>
  </si>
  <si>
    <t>Electrolito X 100 cc</t>
  </si>
  <si>
    <t>liquido refrigerante X 1 Litro</t>
  </si>
  <si>
    <t>Electrolito  X 100 cc</t>
  </si>
  <si>
    <t>3- Los valores propuestos deben incluir todos los costos en los que incurra el contratista, incluidos transportes, elementos de protección personal  y viáticos para el suministros de los bienes o servicios.</t>
  </si>
  <si>
    <t>5. Es responsabilidad del proponente verificar las  operaciones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</si>
</sst>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&quot;$&quot;#,##0;[Red]\-&quot;$&quot;#,##0"/>
    <numFmt numFmtId="166" formatCode="_-&quot;$&quot;* #,##0.00_-;\-&quot;$&quot;* #,##0.00_-;_-&quot;$&quot;* &quot;-&quot;??_-;_-@_-"/>
    <numFmt numFmtId="167" formatCode="_ &quot;$&quot;\ * #,##0.00_ ;_ &quot;$&quot;\ * \-#,##0.00_ ;_ &quot;$&quot;\ * &quot;-&quot;??_ ;_ @_ "/>
    <numFmt numFmtId="168" formatCode="_-* #,##0.00\ &quot;Pts&quot;_-;\-* #,##0.00\ &quot;Pts&quot;_-;_-* &quot;-&quot;??\ &quot;Pts&quot;_-;_-@_-"/>
    <numFmt numFmtId="169" formatCode="_ &quot;$&quot;\ * #,##0_ ;_ &quot;$&quot;\ * \-#,##0_ ;_ &quot;$&quot;\ * &quot;-&quot;??_ ;_ @_ "/>
    <numFmt numFmtId="170" formatCode="#,##0.0\ &quot;$&quot;"/>
    <numFmt numFmtId="171" formatCode="0.0000"/>
    <numFmt numFmtId="172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 applyNumberFormat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42" fontId="0" fillId="0" borderId="0" xfId="12" applyFont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Continuous" vertical="center" wrapText="1"/>
      <protection hidden="1"/>
    </xf>
    <xf numFmtId="0" fontId="0" fillId="0" borderId="5" xfId="0" applyBorder="1" applyAlignment="1" applyProtection="1">
      <alignment horizontal="centerContinuous" vertical="center" wrapText="1"/>
      <protection hidden="1"/>
    </xf>
    <xf numFmtId="42" fontId="0" fillId="0" borderId="16" xfId="12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Continuous" vertical="center" wrapText="1"/>
      <protection hidden="1"/>
    </xf>
    <xf numFmtId="0" fontId="0" fillId="0" borderId="1" xfId="0" applyBorder="1" applyAlignment="1" applyProtection="1">
      <alignment horizontal="centerContinuous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0" fillId="0" borderId="1" xfId="13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4" fontId="0" fillId="7" borderId="14" xfId="0" applyNumberFormat="1" applyFill="1" applyBorder="1" applyAlignment="1" applyProtection="1">
      <alignment horizontal="centerContinuous" vertical="center" wrapText="1"/>
      <protection hidden="1"/>
    </xf>
    <xf numFmtId="44" fontId="0" fillId="3" borderId="14" xfId="0" applyNumberFormat="1" applyFill="1" applyBorder="1" applyAlignment="1" applyProtection="1">
      <alignment horizontal="centerContinuous" vertical="center" wrapText="1"/>
      <protection hidden="1"/>
    </xf>
    <xf numFmtId="44" fontId="0" fillId="3" borderId="14" xfId="0" applyNumberFormat="1" applyFill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2" fillId="0" borderId="0" xfId="8" applyFont="1" applyAlignment="1" applyProtection="1">
      <alignment vertical="center" wrapText="1"/>
      <protection hidden="1"/>
    </xf>
    <xf numFmtId="0" fontId="2" fillId="0" borderId="0" xfId="8" applyFont="1" applyAlignment="1" applyProtection="1">
      <alignment horizontal="left" vertical="center" wrapText="1"/>
      <protection hidden="1"/>
    </xf>
    <xf numFmtId="0" fontId="2" fillId="0" borderId="0" xfId="8" applyFont="1" applyAlignment="1" applyProtection="1">
      <alignment horizontal="center" vertical="center" wrapText="1"/>
      <protection hidden="1"/>
    </xf>
    <xf numFmtId="0" fontId="5" fillId="5" borderId="0" xfId="8" applyFont="1" applyFill="1" applyAlignment="1" applyProtection="1">
      <alignment horizontal="center" vertical="center" wrapText="1"/>
      <protection hidden="1"/>
    </xf>
    <xf numFmtId="0" fontId="5" fillId="0" borderId="0" xfId="8" applyFont="1" applyAlignment="1" applyProtection="1">
      <alignment horizontal="center" vertical="center" wrapText="1"/>
      <protection hidden="1"/>
    </xf>
    <xf numFmtId="0" fontId="2" fillId="3" borderId="0" xfId="8" applyFont="1" applyFill="1" applyAlignment="1" applyProtection="1">
      <alignment vertical="center" wrapText="1"/>
      <protection hidden="1"/>
    </xf>
    <xf numFmtId="0" fontId="5" fillId="0" borderId="0" xfId="8" applyFont="1" applyAlignment="1" applyProtection="1">
      <alignment horizontal="left" vertical="center" wrapText="1"/>
      <protection hidden="1"/>
    </xf>
    <xf numFmtId="3" fontId="5" fillId="6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3" borderId="36" xfId="8" applyFont="1" applyFill="1" applyBorder="1" applyAlignment="1" applyProtection="1">
      <alignment vertical="center" wrapText="1"/>
      <protection hidden="1"/>
    </xf>
    <xf numFmtId="0" fontId="5" fillId="6" borderId="6" xfId="8" applyFont="1" applyFill="1" applyBorder="1" applyAlignment="1" applyProtection="1">
      <alignment horizontal="justify" vertical="center" wrapText="1"/>
      <protection hidden="1"/>
    </xf>
    <xf numFmtId="167" fontId="5" fillId="6" borderId="6" xfId="9" applyNumberFormat="1" applyFont="1" applyFill="1" applyBorder="1" applyAlignment="1" applyProtection="1">
      <alignment horizontal="center" vertical="center" wrapText="1"/>
      <protection hidden="1"/>
    </xf>
    <xf numFmtId="167" fontId="5" fillId="6" borderId="15" xfId="9" applyNumberFormat="1" applyFont="1" applyFill="1" applyBorder="1" applyAlignment="1" applyProtection="1">
      <alignment horizontal="center" vertical="center" wrapText="1"/>
      <protection hidden="1"/>
    </xf>
    <xf numFmtId="0" fontId="2" fillId="3" borderId="36" xfId="8" applyFont="1" applyFill="1" applyBorder="1" applyAlignment="1" applyProtection="1">
      <alignment vertical="center" wrapText="1"/>
      <protection hidden="1"/>
    </xf>
    <xf numFmtId="4" fontId="2" fillId="3" borderId="10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8" applyFont="1" applyFill="1" applyBorder="1" applyAlignment="1" applyProtection="1">
      <alignment horizontal="justify" vertical="center" wrapText="1"/>
      <protection hidden="1"/>
    </xf>
    <xf numFmtId="171" fontId="2" fillId="3" borderId="5" xfId="11" applyNumberFormat="1" applyFont="1" applyFill="1" applyBorder="1" applyAlignment="1" applyProtection="1">
      <alignment horizontal="center" vertical="center" wrapText="1"/>
      <protection hidden="1"/>
    </xf>
    <xf numFmtId="169" fontId="2" fillId="3" borderId="5" xfId="11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8" applyFont="1" applyFill="1" applyBorder="1" applyAlignment="1" applyProtection="1">
      <alignment horizontal="center" vertical="center" wrapText="1"/>
      <protection hidden="1"/>
    </xf>
    <xf numFmtId="0" fontId="2" fillId="8" borderId="1" xfId="8" applyFont="1" applyFill="1" applyBorder="1" applyAlignment="1" applyProtection="1">
      <alignment horizontal="center" vertical="center" wrapText="1"/>
      <protection hidden="1"/>
    </xf>
    <xf numFmtId="169" fontId="2" fillId="3" borderId="5" xfId="10" applyNumberFormat="1" applyFont="1" applyFill="1" applyBorder="1" applyAlignment="1" applyProtection="1">
      <alignment horizontal="center" vertical="center" wrapText="1"/>
      <protection hidden="1"/>
    </xf>
    <xf numFmtId="169" fontId="2" fillId="3" borderId="16" xfId="10" applyNumberFormat="1" applyFont="1" applyFill="1" applyBorder="1" applyAlignment="1" applyProtection="1">
      <alignment horizontal="right" vertical="center" wrapText="1"/>
      <protection hidden="1"/>
    </xf>
    <xf numFmtId="4" fontId="2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1" xfId="8" applyFont="1" applyFill="1" applyBorder="1" applyAlignment="1" applyProtection="1">
      <alignment horizontal="center" vertical="center" wrapText="1"/>
      <protection hidden="1"/>
    </xf>
    <xf numFmtId="169" fontId="2" fillId="3" borderId="1" xfId="11" applyNumberFormat="1" applyFont="1" applyFill="1" applyBorder="1" applyAlignment="1" applyProtection="1">
      <alignment horizontal="center" vertical="center" wrapText="1"/>
      <protection hidden="1"/>
    </xf>
    <xf numFmtId="4" fontId="2" fillId="3" borderId="19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8" applyFont="1" applyFill="1" applyBorder="1" applyAlignment="1" applyProtection="1">
      <alignment horizontal="justify" vertical="center" wrapText="1"/>
      <protection hidden="1"/>
    </xf>
    <xf numFmtId="169" fontId="2" fillId="3" borderId="20" xfId="11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8" applyFont="1" applyFill="1" applyBorder="1" applyAlignment="1" applyProtection="1">
      <alignment horizontal="center" vertical="center" wrapText="1"/>
      <protection hidden="1"/>
    </xf>
    <xf numFmtId="0" fontId="2" fillId="8" borderId="4" xfId="8" applyFont="1" applyFill="1" applyBorder="1" applyAlignment="1" applyProtection="1">
      <alignment horizontal="center" vertical="center" wrapText="1"/>
      <protection hidden="1"/>
    </xf>
    <xf numFmtId="0" fontId="5" fillId="3" borderId="25" xfId="8" applyFont="1" applyFill="1" applyBorder="1" applyAlignment="1" applyProtection="1">
      <alignment horizontal="center" vertical="center" wrapText="1"/>
      <protection hidden="1"/>
    </xf>
    <xf numFmtId="169" fontId="5" fillId="3" borderId="26" xfId="10" applyNumberFormat="1" applyFont="1" applyFill="1" applyBorder="1" applyAlignment="1" applyProtection="1">
      <alignment horizontal="center" vertical="center" wrapText="1"/>
      <protection hidden="1"/>
    </xf>
    <xf numFmtId="169" fontId="5" fillId="3" borderId="27" xfId="10" applyNumberFormat="1" applyFont="1" applyFill="1" applyBorder="1" applyAlignment="1" applyProtection="1">
      <alignment horizontal="center" vertical="center" wrapText="1"/>
      <protection hidden="1"/>
    </xf>
    <xf numFmtId="3" fontId="5" fillId="3" borderId="12" xfId="2" applyNumberFormat="1" applyFont="1" applyFill="1" applyBorder="1" applyAlignment="1" applyProtection="1">
      <alignment horizontal="center" vertical="center" wrapText="1"/>
      <protection hidden="1"/>
    </xf>
    <xf numFmtId="3" fontId="5" fillId="3" borderId="13" xfId="2" applyNumberFormat="1" applyFont="1" applyFill="1" applyBorder="1" applyAlignment="1" applyProtection="1">
      <alignment horizontal="center" vertical="center" wrapText="1"/>
      <protection hidden="1"/>
    </xf>
    <xf numFmtId="167" fontId="5" fillId="3" borderId="18" xfId="1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8" applyFont="1" applyFill="1" applyBorder="1" applyAlignment="1" applyProtection="1">
      <alignment horizontal="justify" vertical="center" wrapText="1"/>
      <protection hidden="1"/>
    </xf>
    <xf numFmtId="169" fontId="2" fillId="3" borderId="1" xfId="10" applyNumberFormat="1" applyFont="1" applyFill="1" applyBorder="1" applyAlignment="1" applyProtection="1">
      <alignment horizontal="center" vertical="center" wrapText="1"/>
      <protection hidden="1"/>
    </xf>
    <xf numFmtId="169" fontId="2" fillId="3" borderId="14" xfId="10" applyNumberFormat="1" applyFont="1" applyFill="1" applyBorder="1" applyAlignment="1" applyProtection="1">
      <alignment horizontal="right" vertical="center" wrapText="1"/>
      <protection hidden="1"/>
    </xf>
    <xf numFmtId="169" fontId="2" fillId="3" borderId="4" xfId="11" applyNumberFormat="1" applyFont="1" applyFill="1" applyBorder="1" applyAlignment="1" applyProtection="1">
      <alignment horizontal="center" vertical="center" wrapText="1"/>
      <protection hidden="1"/>
    </xf>
    <xf numFmtId="3" fontId="5" fillId="3" borderId="24" xfId="2" applyNumberFormat="1" applyFont="1" applyFill="1" applyBorder="1" applyAlignment="1" applyProtection="1">
      <alignment horizontal="center" vertical="center" wrapText="1"/>
      <protection hidden="1"/>
    </xf>
    <xf numFmtId="0" fontId="2" fillId="8" borderId="5" xfId="8" applyFont="1" applyFill="1" applyBorder="1" applyAlignment="1" applyProtection="1">
      <alignment horizontal="center" vertical="center" wrapText="1"/>
      <protection hidden="1"/>
    </xf>
    <xf numFmtId="169" fontId="2" fillId="3" borderId="16" xfId="10" applyNumberFormat="1" applyFont="1" applyFill="1" applyBorder="1" applyAlignment="1" applyProtection="1">
      <alignment horizontal="center" vertical="center" wrapText="1"/>
      <protection hidden="1"/>
    </xf>
    <xf numFmtId="0" fontId="5" fillId="3" borderId="4" xfId="8" applyFont="1" applyFill="1" applyBorder="1" applyAlignment="1" applyProtection="1">
      <alignment horizontal="center" vertical="center" wrapText="1"/>
      <protection hidden="1"/>
    </xf>
    <xf numFmtId="169" fontId="2" fillId="3" borderId="14" xfId="10" applyNumberFormat="1" applyFont="1" applyFill="1" applyBorder="1" applyAlignment="1" applyProtection="1">
      <alignment horizontal="center" vertical="center" wrapText="1"/>
      <protection hidden="1"/>
    </xf>
    <xf numFmtId="4" fontId="7" fillId="3" borderId="10" xfId="2" applyNumberFormat="1" applyFont="1" applyFill="1" applyBorder="1" applyAlignment="1" applyProtection="1">
      <alignment horizontal="center" vertical="center" wrapText="1"/>
      <protection hidden="1"/>
    </xf>
    <xf numFmtId="169" fontId="2" fillId="3" borderId="9" xfId="10" applyNumberFormat="1" applyFont="1" applyFill="1" applyBorder="1" applyAlignment="1" applyProtection="1">
      <alignment horizontal="right" vertical="center" wrapText="1"/>
      <protection hidden="1"/>
    </xf>
    <xf numFmtId="4" fontId="7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justify" vertical="center" wrapText="1"/>
      <protection hidden="1"/>
    </xf>
    <xf numFmtId="169" fontId="2" fillId="3" borderId="8" xfId="10" applyNumberFormat="1" applyFont="1" applyFill="1" applyBorder="1" applyAlignment="1" applyProtection="1">
      <alignment horizontal="right" vertical="center" wrapText="1"/>
      <protection hidden="1"/>
    </xf>
    <xf numFmtId="0" fontId="2" fillId="3" borderId="15" xfId="8" applyFont="1" applyFill="1" applyBorder="1" applyAlignment="1" applyProtection="1">
      <alignment vertical="center" wrapText="1"/>
      <protection hidden="1"/>
    </xf>
    <xf numFmtId="0" fontId="5" fillId="3" borderId="43" xfId="8" applyFont="1" applyFill="1" applyBorder="1" applyAlignment="1" applyProtection="1">
      <alignment horizontal="justify" vertical="center" wrapText="1"/>
      <protection hidden="1"/>
    </xf>
    <xf numFmtId="9" fontId="5" fillId="3" borderId="43" xfId="8" applyNumberFormat="1" applyFont="1" applyFill="1" applyBorder="1" applyAlignment="1" applyProtection="1">
      <alignment horizontal="center" vertical="center" wrapText="1"/>
      <protection hidden="1"/>
    </xf>
    <xf numFmtId="9" fontId="2" fillId="3" borderId="43" xfId="8" applyNumberFormat="1" applyFont="1" applyFill="1" applyBorder="1" applyAlignment="1" applyProtection="1">
      <alignment horizontal="center" vertical="center" wrapText="1"/>
      <protection hidden="1"/>
    </xf>
    <xf numFmtId="169" fontId="5" fillId="3" borderId="6" xfId="8" applyNumberFormat="1" applyFont="1" applyFill="1" applyBorder="1" applyAlignment="1" applyProtection="1">
      <alignment vertical="center" wrapText="1"/>
      <protection hidden="1"/>
    </xf>
    <xf numFmtId="169" fontId="5" fillId="3" borderId="43" xfId="8" applyNumberFormat="1" applyFont="1" applyFill="1" applyBorder="1" applyAlignment="1" applyProtection="1">
      <alignment vertical="center" wrapText="1"/>
      <protection hidden="1"/>
    </xf>
    <xf numFmtId="169" fontId="5" fillId="3" borderId="44" xfId="8" applyNumberFormat="1" applyFont="1" applyFill="1" applyBorder="1" applyAlignment="1" applyProtection="1">
      <alignment vertical="center" wrapText="1"/>
      <protection hidden="1"/>
    </xf>
    <xf numFmtId="165" fontId="2" fillId="3" borderId="0" xfId="8" applyNumberFormat="1" applyFont="1" applyFill="1" applyAlignment="1" applyProtection="1">
      <alignment vertical="center" wrapText="1"/>
      <protection hidden="1"/>
    </xf>
    <xf numFmtId="0" fontId="2" fillId="3" borderId="0" xfId="8" applyFont="1" applyFill="1" applyAlignment="1" applyProtection="1">
      <alignment horizontal="left" vertical="center" wrapText="1"/>
      <protection hidden="1"/>
    </xf>
    <xf numFmtId="169" fontId="2" fillId="0" borderId="0" xfId="8" applyNumberFormat="1" applyFont="1" applyAlignment="1" applyProtection="1">
      <alignment vertical="center" wrapText="1"/>
      <protection hidden="1"/>
    </xf>
    <xf numFmtId="0" fontId="5" fillId="0" borderId="40" xfId="8" applyFont="1" applyBorder="1" applyAlignment="1" applyProtection="1">
      <alignment horizontal="left" vertical="center" wrapText="1"/>
      <protection hidden="1"/>
    </xf>
    <xf numFmtId="0" fontId="2" fillId="0" borderId="41" xfId="8" applyFont="1" applyBorder="1" applyAlignment="1" applyProtection="1">
      <alignment horizontal="left" vertical="center" wrapText="1"/>
      <protection hidden="1"/>
    </xf>
    <xf numFmtId="0" fontId="2" fillId="0" borderId="42" xfId="8" applyFont="1" applyBorder="1" applyAlignment="1" applyProtection="1">
      <alignment horizontal="left" vertical="center" wrapText="1"/>
      <protection hidden="1"/>
    </xf>
    <xf numFmtId="170" fontId="5" fillId="0" borderId="0" xfId="8" applyNumberFormat="1" applyFont="1" applyAlignment="1" applyProtection="1">
      <alignment horizontal="right" vertical="center" wrapText="1"/>
      <protection hidden="1"/>
    </xf>
    <xf numFmtId="170" fontId="2" fillId="0" borderId="0" xfId="8" applyNumberFormat="1" applyFont="1" applyAlignment="1" applyProtection="1">
      <alignment vertical="center" wrapText="1"/>
      <protection hidden="1"/>
    </xf>
    <xf numFmtId="170" fontId="2" fillId="0" borderId="0" xfId="8" applyNumberFormat="1" applyFont="1" applyAlignment="1" applyProtection="1">
      <alignment horizontal="right" vertical="center" wrapText="1"/>
      <protection hidden="1"/>
    </xf>
    <xf numFmtId="0" fontId="2" fillId="0" borderId="0" xfId="8" applyFont="1" applyAlignment="1" applyProtection="1">
      <alignment horizontal="right" vertical="center" wrapText="1"/>
      <protection hidden="1"/>
    </xf>
    <xf numFmtId="169" fontId="2" fillId="2" borderId="5" xfId="11" applyNumberFormat="1" applyFont="1" applyFill="1" applyBorder="1" applyAlignment="1" applyProtection="1">
      <alignment horizontal="center" vertical="center" wrapText="1"/>
      <protection locked="0"/>
    </xf>
    <xf numFmtId="169" fontId="2" fillId="2" borderId="1" xfId="11" applyNumberFormat="1" applyFont="1" applyFill="1" applyBorder="1" applyAlignment="1" applyProtection="1">
      <alignment horizontal="center" vertical="center" wrapText="1"/>
      <protection locked="0"/>
    </xf>
    <xf numFmtId="169" fontId="2" fillId="2" borderId="1" xfId="9" applyNumberFormat="1" applyFont="1" applyFill="1" applyBorder="1" applyAlignment="1" applyProtection="1">
      <alignment horizontal="center" vertical="center" wrapText="1"/>
      <protection locked="0"/>
    </xf>
    <xf numFmtId="169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8" applyNumberFormat="1" applyFont="1" applyAlignment="1" applyProtection="1">
      <alignment vertical="center" wrapText="1"/>
      <protection hidden="1"/>
    </xf>
    <xf numFmtId="0" fontId="12" fillId="3" borderId="1" xfId="8" applyFont="1" applyFill="1" applyBorder="1" applyAlignment="1" applyProtection="1">
      <alignment horizontal="center" vertical="center" wrapText="1"/>
      <protection hidden="1"/>
    </xf>
    <xf numFmtId="0" fontId="12" fillId="3" borderId="1" xfId="8" applyFont="1" applyFill="1" applyBorder="1" applyAlignment="1" applyProtection="1">
      <alignment horizontal="justify" vertical="center" wrapText="1"/>
      <protection hidden="1"/>
    </xf>
    <xf numFmtId="0" fontId="0" fillId="0" borderId="32" xfId="0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  <xf numFmtId="0" fontId="10" fillId="9" borderId="35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justify" vertical="center" wrapText="1"/>
      <protection hidden="1"/>
    </xf>
    <xf numFmtId="167" fontId="5" fillId="6" borderId="6" xfId="3" applyFont="1" applyFill="1" applyBorder="1" applyAlignment="1" applyProtection="1">
      <alignment horizontal="center" vertical="center" wrapText="1"/>
      <protection hidden="1"/>
    </xf>
    <xf numFmtId="3" fontId="5" fillId="6" borderId="6" xfId="2" applyNumberFormat="1" applyFont="1" applyFill="1" applyBorder="1" applyAlignment="1" applyProtection="1">
      <alignment horizontal="center" vertical="center" wrapText="1"/>
      <protection hidden="1"/>
    </xf>
    <xf numFmtId="3" fontId="5" fillId="3" borderId="21" xfId="2" applyNumberFormat="1" applyFont="1" applyFill="1" applyBorder="1" applyAlignment="1" applyProtection="1">
      <alignment horizontal="center" vertical="center" wrapText="1"/>
      <protection hidden="1"/>
    </xf>
    <xf numFmtId="3" fontId="5" fillId="3" borderId="22" xfId="2" applyNumberFormat="1" applyFont="1" applyFill="1" applyBorder="1" applyAlignment="1" applyProtection="1">
      <alignment horizontal="center" vertical="center" wrapText="1"/>
      <protection hidden="1"/>
    </xf>
    <xf numFmtId="3" fontId="5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5" fillId="9" borderId="11" xfId="8" applyFont="1" applyFill="1" applyBorder="1" applyAlignment="1" applyProtection="1">
      <alignment horizontal="center" vertical="center" wrapText="1"/>
      <protection locked="0"/>
    </xf>
    <xf numFmtId="0" fontId="5" fillId="9" borderId="2" xfId="8" applyFont="1" applyFill="1" applyBorder="1" applyAlignment="1" applyProtection="1">
      <alignment horizontal="center" vertical="center" wrapText="1"/>
      <protection locked="0"/>
    </xf>
    <xf numFmtId="0" fontId="5" fillId="9" borderId="3" xfId="8" applyFont="1" applyFill="1" applyBorder="1" applyAlignment="1" applyProtection="1">
      <alignment horizontal="center" vertical="center" wrapText="1"/>
      <protection locked="0"/>
    </xf>
    <xf numFmtId="0" fontId="5" fillId="9" borderId="37" xfId="8" applyFont="1" applyFill="1" applyBorder="1" applyAlignment="1" applyProtection="1">
      <alignment horizontal="center" vertical="center" wrapText="1"/>
      <protection locked="0"/>
    </xf>
    <xf numFmtId="0" fontId="5" fillId="9" borderId="0" xfId="8" applyFont="1" applyFill="1" applyAlignment="1" applyProtection="1">
      <alignment horizontal="center" vertical="center" wrapText="1"/>
      <protection locked="0"/>
    </xf>
    <xf numFmtId="0" fontId="5" fillId="9" borderId="38" xfId="8" applyFont="1" applyFill="1" applyBorder="1" applyAlignment="1" applyProtection="1">
      <alignment horizontal="center" vertical="center" wrapText="1"/>
      <protection locked="0"/>
    </xf>
    <xf numFmtId="0" fontId="5" fillId="9" borderId="16" xfId="8" applyFont="1" applyFill="1" applyBorder="1" applyAlignment="1" applyProtection="1">
      <alignment horizontal="center" vertical="center" wrapText="1"/>
      <protection locked="0"/>
    </xf>
    <xf numFmtId="0" fontId="5" fillId="9" borderId="39" xfId="8" applyFont="1" applyFill="1" applyBorder="1" applyAlignment="1" applyProtection="1">
      <alignment horizontal="center" vertical="center" wrapText="1"/>
      <protection locked="0"/>
    </xf>
    <xf numFmtId="0" fontId="5" fillId="9" borderId="29" xfId="8" applyFont="1" applyFill="1" applyBorder="1" applyAlignment="1" applyProtection="1">
      <alignment horizontal="center" vertical="center" wrapText="1"/>
      <protection locked="0"/>
    </xf>
    <xf numFmtId="0" fontId="5" fillId="5" borderId="0" xfId="8" applyFont="1" applyFill="1" applyAlignment="1" applyProtection="1">
      <alignment horizontal="center" vertical="center" wrapText="1"/>
      <protection hidden="1"/>
    </xf>
    <xf numFmtId="0" fontId="5" fillId="5" borderId="38" xfId="8" applyFont="1" applyFill="1" applyBorder="1" applyAlignment="1" applyProtection="1">
      <alignment horizontal="center" vertical="center" wrapText="1"/>
      <protection hidden="1"/>
    </xf>
    <xf numFmtId="0" fontId="5" fillId="5" borderId="0" xfId="8" applyFont="1" applyFill="1" applyAlignment="1" applyProtection="1">
      <alignment horizontal="center" wrapText="1"/>
      <protection hidden="1"/>
    </xf>
    <xf numFmtId="0" fontId="5" fillId="5" borderId="38" xfId="8" applyFont="1" applyFill="1" applyBorder="1" applyAlignment="1" applyProtection="1">
      <alignment horizontal="center" wrapText="1"/>
      <protection hidden="1"/>
    </xf>
    <xf numFmtId="0" fontId="2" fillId="3" borderId="0" xfId="8" applyFont="1" applyFill="1" applyAlignment="1" applyProtection="1">
      <alignment horizontal="left" vertical="center" wrapText="1"/>
      <protection hidden="1"/>
    </xf>
    <xf numFmtId="0" fontId="5" fillId="0" borderId="0" xfId="8" applyFont="1" applyAlignment="1" applyProtection="1">
      <alignment horizontal="center" vertical="center" wrapText="1"/>
      <protection hidden="1"/>
    </xf>
    <xf numFmtId="0" fontId="5" fillId="3" borderId="17" xfId="8" applyFont="1" applyFill="1" applyBorder="1" applyAlignment="1" applyProtection="1">
      <alignment horizontal="center" vertical="center" wrapText="1"/>
      <protection hidden="1"/>
    </xf>
    <xf numFmtId="0" fontId="5" fillId="3" borderId="28" xfId="8" applyFont="1" applyFill="1" applyBorder="1" applyAlignment="1" applyProtection="1">
      <alignment horizontal="center" vertical="center" wrapText="1"/>
      <protection hidden="1"/>
    </xf>
  </cellXfs>
  <cellStyles count="14">
    <cellStyle name="Moneda [0]" xfId="12" builtinId="7"/>
    <cellStyle name="Moneda 2" xfId="6" xr:uid="{00000000-0005-0000-0000-000001000000}"/>
    <cellStyle name="Moneda 2 2" xfId="3" xr:uid="{00000000-0005-0000-0000-000002000000}"/>
    <cellStyle name="Moneda 2 3" xfId="9" xr:uid="{00000000-0005-0000-0000-000003000000}"/>
    <cellStyle name="Moneda 3" xfId="10" xr:uid="{00000000-0005-0000-0000-000004000000}"/>
    <cellStyle name="Moneda 3 2" xfId="11" xr:uid="{00000000-0005-0000-0000-000005000000}"/>
    <cellStyle name="Moneda 6" xfId="4" xr:uid="{00000000-0005-0000-0000-000006000000}"/>
    <cellStyle name="Moneda 6 2" xfId="5" xr:uid="{00000000-0005-0000-0000-000007000000}"/>
    <cellStyle name="Normal" xfId="0" builtinId="0"/>
    <cellStyle name="Normal 2" xfId="1" xr:uid="{00000000-0005-0000-0000-000009000000}"/>
    <cellStyle name="Normal 3" xfId="8" xr:uid="{00000000-0005-0000-0000-00000A000000}"/>
    <cellStyle name="Normal_alcatel basica" xfId="2" xr:uid="{00000000-0005-0000-0000-00000B000000}"/>
    <cellStyle name="Porcentaje" xfId="13" builtinId="5"/>
    <cellStyle name="Porcentaje 3" xfId="7" xr:uid="{00000000-0005-0000-0000-00000D000000}"/>
  </cellStyles>
  <dxfs count="27">
    <dxf>
      <numFmt numFmtId="34" formatCode="_-&quot;$&quot;\ * #,##0.00_-;\-&quot;$&quot;\ * #,##0.00_-;_-&quot;$&quot;\ 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alignment vertical="center" textRotation="0" wrapText="1" indent="0" justifyLastLine="0" shrinkToFit="0" readingOrder="0"/>
      <protection locked="1" hidden="1"/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Continuous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Continuous" vertical="center" textRotation="0" wrapText="1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alignment horizontal="centerContinuous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2" formatCode="_-&quot;$&quot;\ * #,##0_-;\-&quot;$&quot;\ * #,##0_-;_-&quot;$&quot;\ * &quot;-&quot;_-;_-@_-"/>
      <alignment horizontal="center" vertical="center" textRotation="0" wrapText="1" indent="0" justifyLastLine="0" shrinkToFit="0" readingOrder="0"/>
      <protection locked="1" hidden="1"/>
    </dxf>
    <dxf>
      <numFmt numFmtId="32" formatCode="_-&quot;$&quot;\ * #,##0_-;\-&quot;$&quot;\ * #,##0_-;_-&quot;$&quot;\ * &quot;-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1"/>
    </dxf>
    <dxf>
      <numFmt numFmtId="32" formatCode="_-&quot;$&quot;\ * #,##0_-;\-&quot;$&quot;\ * #,##0_-;_-&quot;$&quot;\ * &quot;-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1"/>
    </dxf>
    <dxf>
      <numFmt numFmtId="32" formatCode="_-&quot;$&quot;\ * #,##0_-;\-&quot;$&quot;\ * #,##0_-;_-&quot;$&quot;\ * &quot;-&quot;_-;_-@_-"/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border outline="0">
        <top style="thin">
          <color rgb="FF000000"/>
        </top>
      </border>
    </dxf>
    <dxf>
      <alignment horizontal="center" vertical="center" textRotation="0" wrapText="1" indent="0" justifyLastLine="0" shrinkToFit="0" readingOrder="0"/>
      <protection locked="1" hidden="1"/>
    </dxf>
    <dxf>
      <border>
        <bottom style="medium">
          <color theme="6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theme="6" tint="-0.24994659260841701"/>
        </left>
        <right style="medium">
          <color theme="6" tint="-0.24994659260841701"/>
        </right>
        <top/>
        <bottom/>
      </border>
      <protection locked="1" hidden="1"/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VANNY\Desktop\lunes\APU%20REDES%20Y%20EQUIPOS%20(27-02-15)%20La%20Naviera%20(Procuradur&#237;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U%20CAUCASIA%20DEF.%2023-05-13%20400p.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sistematranviariodeayacuchoconapus%20(1)\APU%20ELECTRIC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UDEA1\2013\FORMATOS%20Y%20PLANTILLAS\FORMATOS\APU%20REDES%20Y%20EQUIPOS%20%20SANTIAGO-%2004-09-13%20UL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,42"/>
      <sheetName val="5,9 (2)"/>
      <sheetName val="5,10 (2)"/>
      <sheetName val="5,28"/>
      <sheetName val="5,27"/>
      <sheetName val="5,25"/>
      <sheetName val="5,24"/>
      <sheetName val="6,41"/>
      <sheetName val="3,39"/>
      <sheetName val="5,23"/>
      <sheetName val="3,38"/>
      <sheetName val="6,40"/>
      <sheetName val="3,37"/>
      <sheetName val="2,43"/>
      <sheetName val="2,44"/>
      <sheetName val="2,42"/>
      <sheetName val="6,39"/>
      <sheetName val="6,43"/>
      <sheetName val="5,29"/>
      <sheetName val="6,44"/>
      <sheetName val="2,45"/>
      <sheetName val="5,30"/>
      <sheetName val="5,31"/>
      <sheetName val="5,32"/>
      <sheetName val="5,33"/>
      <sheetName val="2,46"/>
      <sheetName val="2,47"/>
      <sheetName val="2,48"/>
      <sheetName val="2,49"/>
      <sheetName val="2,50"/>
      <sheetName val="3,40"/>
      <sheetName val="3,41"/>
      <sheetName val="3,42"/>
      <sheetName val="3,43"/>
      <sheetName val="FORMULARIO DE PRECIOS UNITARIOS"/>
      <sheetName val="MATERIALES Y RECURSOS"/>
      <sheetName val=" M.OBRA DETALLES"/>
      <sheetName val="item 1 (2)"/>
      <sheetName val="item 1"/>
      <sheetName val="1,01"/>
      <sheetName val="1,001"/>
      <sheetName val="1,002"/>
      <sheetName val="2,001"/>
      <sheetName val="3,003"/>
      <sheetName val="3,005"/>
      <sheetName val="4,003"/>
      <sheetName val="1,02"/>
      <sheetName val="3,002"/>
      <sheetName val="3,007"/>
      <sheetName val="3,008"/>
      <sheetName val="4,004"/>
      <sheetName val="4,005"/>
      <sheetName val="4,006"/>
      <sheetName val="4,007"/>
      <sheetName val="4,008"/>
      <sheetName val="4,009"/>
      <sheetName val="4,012"/>
      <sheetName val="4,013"/>
      <sheetName val="5,002"/>
      <sheetName val="5,003"/>
      <sheetName val="7,001"/>
      <sheetName val="5,006"/>
      <sheetName val="5,009"/>
      <sheetName val="3,26"/>
      <sheetName val="6,34"/>
      <sheetName val="6,35"/>
      <sheetName val="6,32"/>
      <sheetName val="6,31"/>
      <sheetName val="6,30"/>
      <sheetName val="6,29"/>
      <sheetName val="6,28"/>
      <sheetName val="6,27"/>
      <sheetName val="6,26"/>
      <sheetName val="6,25"/>
      <sheetName val="6,24"/>
      <sheetName val="6,23"/>
      <sheetName val="6,22"/>
      <sheetName val="6,21"/>
      <sheetName val="6,20"/>
      <sheetName val="6,19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 (2)"/>
      <sheetName val="6,2"/>
      <sheetName val="6,1"/>
      <sheetName val="5,22"/>
      <sheetName val="5,21"/>
      <sheetName val="5,20"/>
      <sheetName val="5,19"/>
      <sheetName val="5,18"/>
      <sheetName val="5,17"/>
      <sheetName val="5,16"/>
      <sheetName val="5,15"/>
      <sheetName val="5,14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 (2)"/>
      <sheetName val="5,3"/>
      <sheetName val="5,2 (3)"/>
      <sheetName val="5,2 (2)"/>
      <sheetName val="5,2"/>
      <sheetName val="5,1"/>
      <sheetName val="4,11"/>
      <sheetName val="4,10"/>
      <sheetName val="4,9"/>
      <sheetName val="4,8"/>
      <sheetName val="4,7"/>
      <sheetName val="4,6"/>
      <sheetName val="4,5"/>
      <sheetName val="4,4"/>
      <sheetName val="4,3"/>
      <sheetName val="4,2"/>
      <sheetName val="4,1"/>
      <sheetName val="3,36"/>
      <sheetName val="3,35"/>
      <sheetName val="3,34"/>
      <sheetName val="3,33"/>
      <sheetName val="3,32"/>
      <sheetName val="3,31"/>
      <sheetName val="3,30"/>
      <sheetName val="3,29"/>
      <sheetName val="3,28"/>
      <sheetName val="3,27"/>
      <sheetName val="3,25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"/>
      <sheetName val="3,10"/>
      <sheetName val="3,9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01 (2)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Accesorios prefabricados para canaleta 12x5cm (Curvas, TEE, Derivaciones, etc)</v>
          </cell>
        </row>
        <row r="677">
          <cell r="E677">
            <v>4.1700000000000001E-2</v>
          </cell>
        </row>
        <row r="678">
          <cell r="E678">
            <v>3.7100000000000001E-2</v>
          </cell>
        </row>
        <row r="687">
          <cell r="E687">
            <v>0.62000000000000011</v>
          </cell>
        </row>
        <row r="688">
          <cell r="E688">
            <v>0.58290000000000008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AIUS"/>
      <sheetName val="HERRAMIENTA"/>
      <sheetName val="TRANSPORTE"/>
      <sheetName val="MANO DE OBRA"/>
      <sheetName val="IMP APU"/>
      <sheetName val="PRECIOS BASE"/>
      <sheetName val="APU"/>
      <sheetName val="FORMULARIO APU"/>
      <sheetName val="H.P."/>
      <sheetName val="RESUMEN"/>
      <sheetName val="FORMULARIO CLIENTE"/>
      <sheetName val="AIU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F4">
            <v>2050</v>
          </cell>
        </row>
        <row r="5">
          <cell r="F5">
            <v>3160</v>
          </cell>
        </row>
        <row r="6">
          <cell r="D6">
            <v>1</v>
          </cell>
        </row>
        <row r="11">
          <cell r="D11">
            <v>1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"/>
      <sheetName val="RECURSOS"/>
      <sheetName val="1.5.19(P)"/>
      <sheetName val="1.5.19"/>
      <sheetName val="6.1.4.16B"/>
      <sheetName val="6.1.5.16J"/>
      <sheetName val="6.1.5.15J"/>
      <sheetName val="6.1.5.14J"/>
      <sheetName val="6.1.5.12J"/>
      <sheetName val="6.1.5.15"/>
      <sheetName val="6.1.5.13"/>
      <sheetName val="6.1.5.12"/>
      <sheetName val="6.1.4.25"/>
      <sheetName val="6.1.4.26"/>
      <sheetName val="6.1.4.24"/>
      <sheetName val="6.1.4.23"/>
      <sheetName val="6.1.4.22"/>
      <sheetName val="6.1.4.21"/>
      <sheetName val="6.1.4.20"/>
      <sheetName val="6.1.4.19"/>
      <sheetName val="6.1.4.18"/>
      <sheetName val="6.1.4.17"/>
      <sheetName val="6.1.4.16"/>
      <sheetName val="6.1.4.14"/>
      <sheetName val="6.1.4.13"/>
      <sheetName val="6.1.4.11"/>
      <sheetName val="6.1.4.10"/>
      <sheetName val="6.1.4.9"/>
      <sheetName val="6.1.4.8"/>
      <sheetName val="6.1.4.7"/>
      <sheetName val="6.1.4.6"/>
      <sheetName val="6.1.4.5"/>
      <sheetName val="6.1.4.4"/>
      <sheetName val="6.1.4.3"/>
      <sheetName val="6.1.4.2"/>
      <sheetName val="6.1.4.1"/>
      <sheetName val="7.4.4 - 7.1.3.5.2"/>
      <sheetName val="7.1.3.5.1"/>
      <sheetName val="4.16.1.2.8"/>
      <sheetName val="4.16.1.2.7"/>
      <sheetName val="4.16.1.2.6"/>
      <sheetName val="4.16.1.2.5"/>
      <sheetName val="4.16.1.2.4"/>
      <sheetName val="4.16.1.2.3"/>
      <sheetName val="4.16.1.2.1"/>
      <sheetName val="7.1.3.4.10"/>
      <sheetName val="7.1.3.4.9"/>
      <sheetName val="7.1.3.4.8"/>
      <sheetName val="7.1.3.4.7"/>
      <sheetName val="7.1.3.4.6"/>
      <sheetName val="7.1.3.4.5"/>
      <sheetName val="7.1.3.4.4"/>
      <sheetName val="7.1.3.4.3"/>
      <sheetName val="7.1.3.4.2"/>
      <sheetName val="7.1.3.4.1"/>
      <sheetName val="4.16.1.1.1"/>
      <sheetName val="1.5.9"/>
      <sheetName val="1.5.8"/>
      <sheetName val="1.5.7"/>
      <sheetName val="1.5.5"/>
      <sheetName val="1.5.4-1.5.6"/>
      <sheetName val="1.5.3"/>
      <sheetName val="1.5.2"/>
      <sheetName val="1.5.1"/>
    </sheetNames>
    <sheetDataSet>
      <sheetData sheetId="0" refreshError="1"/>
      <sheetData sheetId="1">
        <row r="1">
          <cell r="A1" t="str">
            <v>MATERIALES</v>
          </cell>
        </row>
        <row r="148">
          <cell r="A148" t="str">
            <v>Grua</v>
          </cell>
          <cell r="B148" t="str">
            <v>Dia</v>
          </cell>
          <cell r="C148">
            <v>800000</v>
          </cell>
        </row>
        <row r="149">
          <cell r="A149" t="str">
            <v>Camión de 3 Toneladas</v>
          </cell>
          <cell r="B149" t="str">
            <v>Dia</v>
          </cell>
          <cell r="C149">
            <v>190000</v>
          </cell>
        </row>
        <row r="150">
          <cell r="A150" t="str">
            <v>Camioneta 4x4</v>
          </cell>
          <cell r="B150" t="str">
            <v>Dia</v>
          </cell>
          <cell r="C150">
            <v>160000</v>
          </cell>
        </row>
        <row r="151">
          <cell r="A151" t="str">
            <v>Diferencial de 3/4 de tonelada</v>
          </cell>
          <cell r="B151" t="str">
            <v>Dia</v>
          </cell>
          <cell r="C151">
            <v>7100</v>
          </cell>
        </row>
        <row r="152">
          <cell r="A152" t="str">
            <v>Agarradora</v>
          </cell>
          <cell r="B152" t="str">
            <v>Dia</v>
          </cell>
          <cell r="C152">
            <v>2890</v>
          </cell>
        </row>
        <row r="153">
          <cell r="A153" t="str">
            <v>Paladraga y barretón</v>
          </cell>
          <cell r="B153" t="str">
            <v>Dia</v>
          </cell>
          <cell r="C153">
            <v>1890</v>
          </cell>
        </row>
        <row r="154">
          <cell r="A154" t="str">
            <v>Cinturon de seguridad y pretales</v>
          </cell>
          <cell r="B154" t="str">
            <v>Dia</v>
          </cell>
          <cell r="C154">
            <v>800</v>
          </cell>
        </row>
        <row r="155">
          <cell r="A155" t="str">
            <v>Equipo menor de liniero</v>
          </cell>
          <cell r="B155" t="str">
            <v>Dia</v>
          </cell>
          <cell r="C155">
            <v>7565</v>
          </cell>
        </row>
        <row r="156">
          <cell r="A156" t="str">
            <v>Trompo para 1 1/2 Bultos de cemento</v>
          </cell>
          <cell r="B156" t="str">
            <v>Dia</v>
          </cell>
          <cell r="C156">
            <v>30000</v>
          </cell>
        </row>
        <row r="157">
          <cell r="A157" t="str">
            <v>Escalera tipo Tijera de 6 pasos</v>
          </cell>
          <cell r="B157" t="str">
            <v>Dia</v>
          </cell>
          <cell r="C157">
            <v>8000</v>
          </cell>
        </row>
        <row r="158">
          <cell r="A158" t="str">
            <v>Taladro Percutor</v>
          </cell>
          <cell r="B158" t="str">
            <v>Dia</v>
          </cell>
          <cell r="C158">
            <v>8000</v>
          </cell>
        </row>
        <row r="159">
          <cell r="A159" t="str">
            <v>Antenallas</v>
          </cell>
          <cell r="B159" t="str">
            <v>Dia</v>
          </cell>
          <cell r="C159">
            <v>2702</v>
          </cell>
        </row>
        <row r="160">
          <cell r="A160" t="str">
            <v>Aparejo doble</v>
          </cell>
          <cell r="B160" t="str">
            <v>Dia</v>
          </cell>
          <cell r="C160">
            <v>2800</v>
          </cell>
        </row>
        <row r="161">
          <cell r="A161" t="str">
            <v>Manilas</v>
          </cell>
          <cell r="B161" t="str">
            <v>Dia</v>
          </cell>
          <cell r="C161">
            <v>1200</v>
          </cell>
        </row>
        <row r="165">
          <cell r="A165" t="str">
            <v>Cuadrilla de redes (1 Encargado, 4 Oficiales 1,5 Ayudantes 3)</v>
          </cell>
          <cell r="B165" t="str">
            <v>Dia</v>
          </cell>
          <cell r="C165">
            <v>384208.33333333337</v>
          </cell>
        </row>
        <row r="166">
          <cell r="A166" t="str">
            <v>Pareja Redes (1 Oficial 1, 1 Ayudante 1)</v>
          </cell>
          <cell r="B166" t="str">
            <v>Dia</v>
          </cell>
          <cell r="C166">
            <v>75375</v>
          </cell>
        </row>
        <row r="167">
          <cell r="A167" t="str">
            <v>Pareja Internas (1 Oficial 2, 1 Ayudante 2)</v>
          </cell>
          <cell r="B167" t="str">
            <v>Dia</v>
          </cell>
          <cell r="C167">
            <v>70208.333333333328</v>
          </cell>
        </row>
        <row r="168">
          <cell r="A168" t="str">
            <v>Pareja Ayudantes (2 Ayudantes 2)</v>
          </cell>
          <cell r="B168" t="str">
            <v>Dia</v>
          </cell>
          <cell r="C168">
            <v>52500</v>
          </cell>
        </row>
        <row r="172">
          <cell r="A172" t="str">
            <v>Transporte Camioneta</v>
          </cell>
          <cell r="B172" t="str">
            <v>kg</v>
          </cell>
          <cell r="C172">
            <v>160</v>
          </cell>
        </row>
        <row r="173">
          <cell r="A173" t="str">
            <v>Transporte Camión</v>
          </cell>
          <cell r="B173" t="str">
            <v>kg</v>
          </cell>
          <cell r="C173">
            <v>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PRECIOS UNITARIOS"/>
      <sheetName val="MATERIALES Y RECURSOS"/>
      <sheetName val=" M.OBRA DETALLES"/>
      <sheetName val="1,3 (2)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"/>
      <sheetName val="6,1"/>
      <sheetName val="Hoja2"/>
      <sheetName val="5,16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"/>
      <sheetName val="5,2"/>
      <sheetName val="5,1"/>
      <sheetName val="4,5"/>
      <sheetName val="4,4"/>
      <sheetName val="4,3"/>
      <sheetName val="4,2"/>
      <sheetName val="4,1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a"/>
      <sheetName val="3,10a"/>
      <sheetName val="3,9a"/>
      <sheetName val="3,8a"/>
      <sheetName val="3,7a"/>
      <sheetName val="3,6a"/>
      <sheetName val="3,5b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  <sheetName val="Hoja1"/>
      <sheetName val="2,39 (2)"/>
      <sheetName val="6,18 (2)"/>
    </sheetNames>
    <sheetDataSet>
      <sheetData sheetId="0" refreshError="1"/>
      <sheetData sheetId="1" refreshError="1">
        <row r="4">
          <cell r="B4" t="str">
            <v>Accesorios prefabricados para canaleta 12x5cm (Curvas, TEE, Derivaciones, etc)</v>
          </cell>
          <cell r="D4">
            <v>17000</v>
          </cell>
          <cell r="E4">
            <v>2720</v>
          </cell>
          <cell r="F4">
            <v>19720</v>
          </cell>
        </row>
        <row r="5">
          <cell r="B5" t="str">
            <v>Accesorios tubería EMT</v>
          </cell>
          <cell r="D5">
            <v>2000</v>
          </cell>
        </row>
        <row r="6">
          <cell r="B6" t="str">
            <v>Accesorios tuberia PVC de 3/4 " y 1"</v>
          </cell>
          <cell r="D6">
            <v>600</v>
          </cell>
        </row>
        <row r="7">
          <cell r="B7" t="str">
            <v>Accesorios y elementos de fijación (Chazo+tornillo+arandela)</v>
          </cell>
          <cell r="C7" t="str">
            <v>UN</v>
          </cell>
          <cell r="D7">
            <v>1206.8965517241379</v>
          </cell>
          <cell r="E7">
            <v>193.10344827586206</v>
          </cell>
          <cell r="F7">
            <v>1400</v>
          </cell>
          <cell r="G7">
            <v>0.3</v>
          </cell>
        </row>
        <row r="8">
          <cell r="B8" t="str">
            <v>Accesorios y elementos de fijación tomacorrientes</v>
          </cell>
          <cell r="D8">
            <v>1000</v>
          </cell>
        </row>
        <row r="9">
          <cell r="B9" t="str">
            <v>ACCESORIOS VARIOS SALIDAS ELECTRICAS (CINTA AISLASTE, AMARRAS PLASTICAS, ANILLOS).</v>
          </cell>
          <cell r="C9" t="str">
            <v>GB</v>
          </cell>
          <cell r="D9">
            <v>258.62068965517244</v>
          </cell>
          <cell r="E9">
            <v>41.379310344827594</v>
          </cell>
          <cell r="F9">
            <v>300</v>
          </cell>
          <cell r="G9">
            <v>0.1</v>
          </cell>
        </row>
        <row r="10">
          <cell r="B10" t="str">
            <v>Accesorios, correillas, conectores y marcaciones para alambres y cables en alimentadores</v>
          </cell>
          <cell r="D10">
            <v>4000</v>
          </cell>
        </row>
        <row r="11">
          <cell r="B11" t="str">
            <v>Acondicionador de voltaje con transformador de aislamiento bifasico 4 kVA 240 V.</v>
          </cell>
          <cell r="D11">
            <v>1950000</v>
          </cell>
        </row>
        <row r="12">
          <cell r="B12" t="str">
            <v>Actualización de planos</v>
          </cell>
          <cell r="C12" t="str">
            <v>Un</v>
          </cell>
          <cell r="D12">
            <v>50000</v>
          </cell>
          <cell r="E12">
            <v>8000</v>
          </cell>
          <cell r="F12">
            <v>58000</v>
          </cell>
          <cell r="G12">
            <v>0</v>
          </cell>
        </row>
        <row r="13">
          <cell r="B13" t="str">
            <v>ALAMBRE THHN-THWN 10</v>
          </cell>
          <cell r="C13" t="str">
            <v>ML</v>
          </cell>
          <cell r="D13">
            <v>2020.6896551724139</v>
          </cell>
          <cell r="E13">
            <v>323.31034482758622</v>
          </cell>
          <cell r="F13">
            <v>2344</v>
          </cell>
          <cell r="G13">
            <v>5.8999999999999997E-2</v>
          </cell>
        </row>
        <row r="14">
          <cell r="B14" t="str">
            <v>ALAMBRE THHN-THWN 12</v>
          </cell>
          <cell r="C14" t="str">
            <v>ML</v>
          </cell>
          <cell r="D14">
            <v>1265.5172413793105</v>
          </cell>
          <cell r="E14">
            <v>202.48275862068968</v>
          </cell>
          <cell r="F14">
            <v>1468</v>
          </cell>
          <cell r="G14">
            <v>3.6999999999999998E-2</v>
          </cell>
        </row>
        <row r="15">
          <cell r="B15" t="str">
            <v>ALAMBRE THHN-THWN 14</v>
          </cell>
          <cell r="C15" t="str">
            <v>ML</v>
          </cell>
          <cell r="D15">
            <v>870</v>
          </cell>
          <cell r="E15">
            <v>139.20000000000002</v>
          </cell>
          <cell r="F15">
            <v>1009.2</v>
          </cell>
          <cell r="G15">
            <v>3.5000000000000003E-2</v>
          </cell>
        </row>
        <row r="16">
          <cell r="B16" t="str">
            <v>ALAMBRE THHN-THWN 8</v>
          </cell>
          <cell r="C16" t="str">
            <v>ML</v>
          </cell>
          <cell r="D16">
            <v>3213.7931034482763</v>
          </cell>
          <cell r="E16">
            <v>514.20689655172418</v>
          </cell>
          <cell r="F16">
            <v>3728</v>
          </cell>
          <cell r="G16">
            <v>9.5000000000000001E-2</v>
          </cell>
        </row>
        <row r="17">
          <cell r="B17" t="str">
            <v>Alambrón de aluminio de 8mm de diámetro</v>
          </cell>
          <cell r="C17" t="str">
            <v>ML</v>
          </cell>
          <cell r="D17">
            <v>1957</v>
          </cell>
          <cell r="E17">
            <v>313.12</v>
          </cell>
          <cell r="F17">
            <v>2271</v>
          </cell>
          <cell r="G17">
            <v>3.6999999999999998E-2</v>
          </cell>
        </row>
        <row r="18">
          <cell r="B18" t="str">
            <v>Anillos de marcación y cintillas impresora térmica.</v>
          </cell>
          <cell r="D18">
            <v>2500</v>
          </cell>
        </row>
        <row r="19">
          <cell r="B19" t="str">
            <v>ARANDELA CE30mm EZ   CM558041+TUERCA</v>
          </cell>
          <cell r="C19" t="str">
            <v>Un</v>
          </cell>
          <cell r="D19">
            <v>775.86206896551732</v>
          </cell>
          <cell r="E19">
            <v>124.13793103448278</v>
          </cell>
          <cell r="F19">
            <v>900</v>
          </cell>
          <cell r="G19">
            <v>2.8000000000000001E-2</v>
          </cell>
        </row>
        <row r="20">
          <cell r="B20" t="str">
            <v>Arena, cemento, estuco, pintura para efectuar resanes.</v>
          </cell>
          <cell r="D20">
            <v>23333.333333333332</v>
          </cell>
        </row>
        <row r="21">
          <cell r="B21" t="str">
            <v>ASTA PARA PARARRAYOS</v>
          </cell>
          <cell r="D21">
            <v>34722.222222222226</v>
          </cell>
        </row>
        <row r="22">
          <cell r="B22" t="str">
            <v>BTO EMERGENCIA BODINE/LP550/T5-T8</v>
          </cell>
          <cell r="D22">
            <v>167515</v>
          </cell>
          <cell r="E22">
            <v>26802.400000000001</v>
          </cell>
          <cell r="F22">
            <v>194317.4</v>
          </cell>
          <cell r="G22">
            <v>0.5</v>
          </cell>
        </row>
        <row r="23">
          <cell r="B23" t="str">
            <v>BALASTO DE EMERGENCIA BODINE L550 Para tubos T5, 700Lumens</v>
          </cell>
          <cell r="D23">
            <v>260000</v>
          </cell>
        </row>
        <row r="24">
          <cell r="B24" t="str">
            <v>BANDEJA B5AG1025240</v>
          </cell>
          <cell r="D24">
            <v>37542.780000000006</v>
          </cell>
        </row>
        <row r="25">
          <cell r="B25" t="str">
            <v>BANDEJA B5AG2025240</v>
          </cell>
          <cell r="D25">
            <v>40788.990000000005</v>
          </cell>
        </row>
        <row r="26">
          <cell r="B26" t="str">
            <v>BANDEJA B5AG3025240</v>
          </cell>
          <cell r="D26">
            <v>44128.26</v>
          </cell>
        </row>
        <row r="27">
          <cell r="B27" t="str">
            <v>BANDEJA B8AG1015240</v>
          </cell>
          <cell r="D27">
            <v>65785.5</v>
          </cell>
        </row>
        <row r="28">
          <cell r="B28" t="str">
            <v>BANDEJA B8AG2015240</v>
          </cell>
          <cell r="D28">
            <v>71552.25</v>
          </cell>
        </row>
        <row r="29">
          <cell r="B29" t="str">
            <v>BANDEJA B8AG3015240</v>
          </cell>
          <cell r="D29">
            <v>78353.55</v>
          </cell>
        </row>
        <row r="30">
          <cell r="B30" t="str">
            <v>BANDEJA B8AG4015240</v>
          </cell>
          <cell r="D30">
            <v>85390.47</v>
          </cell>
        </row>
        <row r="31">
          <cell r="B31" t="str">
            <v>BANDEJA B8AG5015240</v>
          </cell>
          <cell r="D31">
            <v>92064.060000000012</v>
          </cell>
        </row>
        <row r="32">
          <cell r="B32" t="str">
            <v>BANDEJA B8AG6015240</v>
          </cell>
          <cell r="D32">
            <v>98667.360000000015</v>
          </cell>
        </row>
        <row r="33">
          <cell r="B33" t="str">
            <v>BANDEJA CF54X100mm L 1m EZ  CM000071</v>
          </cell>
          <cell r="C33" t="str">
            <v>ML</v>
          </cell>
          <cell r="D33">
            <v>21666.37931034483</v>
          </cell>
          <cell r="E33">
            <v>3466.620689655173</v>
          </cell>
          <cell r="F33">
            <v>25133</v>
          </cell>
          <cell r="G33">
            <v>0.8</v>
          </cell>
        </row>
        <row r="34">
          <cell r="B34" t="str">
            <v>BANDEJA CF54X100mm L 1m GC  CM000073</v>
          </cell>
          <cell r="C34" t="str">
            <v>ML</v>
          </cell>
          <cell r="D34">
            <v>32922.413793103449</v>
          </cell>
          <cell r="E34">
            <v>5267.5862068965516</v>
          </cell>
          <cell r="F34">
            <v>38190</v>
          </cell>
          <cell r="G34">
            <v>0.8</v>
          </cell>
        </row>
        <row r="35">
          <cell r="B35" t="str">
            <v>BANDEJA CF54X150mm L 1m EZ  CM000081</v>
          </cell>
          <cell r="C35" t="str">
            <v>ML</v>
          </cell>
          <cell r="D35">
            <v>23161.206896551725</v>
          </cell>
          <cell r="E35">
            <v>3705.7931034482758</v>
          </cell>
          <cell r="F35">
            <v>26867</v>
          </cell>
          <cell r="G35">
            <v>1.1000000000000001</v>
          </cell>
        </row>
        <row r="36">
          <cell r="B36" t="str">
            <v>BANDEJA CF54X150mm L 1m EZ  CM000081</v>
          </cell>
          <cell r="C36" t="str">
            <v>ML</v>
          </cell>
          <cell r="D36">
            <v>24566.37931034483</v>
          </cell>
          <cell r="E36">
            <v>3930.620689655173</v>
          </cell>
          <cell r="F36">
            <v>28497</v>
          </cell>
          <cell r="G36">
            <v>1.1000000000000001</v>
          </cell>
        </row>
        <row r="37">
          <cell r="B37" t="str">
            <v>BANDEJA CF54X150mm L 1m GC  CM000083</v>
          </cell>
          <cell r="C37" t="str">
            <v>ML</v>
          </cell>
          <cell r="D37">
            <v>34887.931034482761</v>
          </cell>
          <cell r="E37">
            <v>5582.0689655172418</v>
          </cell>
          <cell r="F37">
            <v>40470</v>
          </cell>
          <cell r="G37">
            <v>1.1000000000000001</v>
          </cell>
        </row>
        <row r="38">
          <cell r="B38" t="str">
            <v>BANDEJA CF54X200mm L 1m EZ  CM000091</v>
          </cell>
          <cell r="C38" t="str">
            <v>ML</v>
          </cell>
          <cell r="D38">
            <v>26523.275862068967</v>
          </cell>
          <cell r="E38">
            <v>4243.7241379310344</v>
          </cell>
          <cell r="F38">
            <v>30767</v>
          </cell>
          <cell r="G38">
            <v>1.4</v>
          </cell>
        </row>
        <row r="39">
          <cell r="B39" t="str">
            <v>BANDEJA CF54X200mm L 1m GC  CM000093</v>
          </cell>
          <cell r="C39" t="str">
            <v>ML</v>
          </cell>
          <cell r="D39">
            <v>36879.310344827587</v>
          </cell>
          <cell r="E39">
            <v>5900.6896551724139</v>
          </cell>
          <cell r="F39">
            <v>42780</v>
          </cell>
          <cell r="G39">
            <v>1.4</v>
          </cell>
        </row>
        <row r="40">
          <cell r="B40" t="str">
            <v>BANDEJA CF54X300mm L 1m EZ  CM000101</v>
          </cell>
          <cell r="C40" t="str">
            <v>ML</v>
          </cell>
          <cell r="D40">
            <v>30445.689655172417</v>
          </cell>
          <cell r="E40">
            <v>4871.310344827587</v>
          </cell>
          <cell r="F40">
            <v>35317</v>
          </cell>
          <cell r="G40">
            <v>2.2999999999999998</v>
          </cell>
        </row>
        <row r="41">
          <cell r="B41" t="str">
            <v>BANDEJA CF54X300mm L 1m GC  CM000103</v>
          </cell>
          <cell r="C41" t="str">
            <v>ML</v>
          </cell>
          <cell r="D41">
            <v>40034.482758620696</v>
          </cell>
          <cell r="E41">
            <v>6405.5172413793116</v>
          </cell>
          <cell r="F41">
            <v>46440</v>
          </cell>
          <cell r="G41">
            <v>2.2999999999999998</v>
          </cell>
        </row>
        <row r="42">
          <cell r="B42" t="str">
            <v>BANDEJA CF54X400mm L 1m EZ  CM000201</v>
          </cell>
          <cell r="C42" t="str">
            <v>ML</v>
          </cell>
          <cell r="D42">
            <v>39224.137931034486</v>
          </cell>
          <cell r="E42">
            <v>6275.8620689655181</v>
          </cell>
          <cell r="F42">
            <v>45500</v>
          </cell>
          <cell r="G42">
            <v>3.1</v>
          </cell>
        </row>
        <row r="43">
          <cell r="B43" t="str">
            <v>BANDEJA CF54X400mm L 1m GC  CM000203</v>
          </cell>
          <cell r="C43" t="str">
            <v>ML</v>
          </cell>
          <cell r="D43">
            <v>55681.034482758623</v>
          </cell>
          <cell r="E43">
            <v>8908.9655172413804</v>
          </cell>
          <cell r="F43">
            <v>64590</v>
          </cell>
          <cell r="G43">
            <v>3.1</v>
          </cell>
        </row>
        <row r="44">
          <cell r="B44" t="str">
            <v>BANDEJA CF54X500mm L 1m EZ  CM000301</v>
          </cell>
          <cell r="C44" t="str">
            <v>ML</v>
          </cell>
          <cell r="D44">
            <v>44827.586206896558</v>
          </cell>
          <cell r="E44">
            <v>7172.4137931034493</v>
          </cell>
          <cell r="F44">
            <v>52000</v>
          </cell>
          <cell r="G44">
            <v>0.5</v>
          </cell>
        </row>
        <row r="45">
          <cell r="B45" t="str">
            <v>BANDEJA CF54X600mm L 1m EZ  CM000401</v>
          </cell>
          <cell r="C45" t="str">
            <v>ML</v>
          </cell>
          <cell r="D45">
            <v>50431.034482758623</v>
          </cell>
          <cell r="E45">
            <v>8068.9655172413795</v>
          </cell>
          <cell r="F45">
            <v>58500</v>
          </cell>
          <cell r="G45">
            <v>4</v>
          </cell>
        </row>
        <row r="46">
          <cell r="B46" t="str">
            <v>BREAKER 3X100A  220 V,  25 KA INDUSTRIAL ABB, SIEMENS, EATON O MERLIN GERIN</v>
          </cell>
          <cell r="C46" t="str">
            <v>UN</v>
          </cell>
          <cell r="D46">
            <v>170280.1724137931</v>
          </cell>
          <cell r="E46">
            <v>27244.827586206899</v>
          </cell>
          <cell r="F46">
            <v>197525</v>
          </cell>
          <cell r="G46">
            <v>1.5</v>
          </cell>
        </row>
        <row r="47">
          <cell r="B47" t="str">
            <v>BREAKER 3X125A  220 V, 50 KA INDUSTRIAL ABB, SIEMENS, EATON O MERLIN GERIN</v>
          </cell>
          <cell r="C47" t="str">
            <v>UN</v>
          </cell>
          <cell r="D47">
            <v>365639.6551724138</v>
          </cell>
          <cell r="E47">
            <v>58502.34482758621</v>
          </cell>
          <cell r="F47">
            <v>424142</v>
          </cell>
          <cell r="G47">
            <v>2</v>
          </cell>
        </row>
        <row r="48">
          <cell r="B48" t="str">
            <v>BREAKER 3X150A  220 V,  50 KA INDUSTRIAL ABB, SIEMENS, EATON O MERLIN GERIN</v>
          </cell>
          <cell r="C48" t="str">
            <v>UN</v>
          </cell>
          <cell r="D48">
            <v>365639.6551724138</v>
          </cell>
          <cell r="E48">
            <v>58502.34482758621</v>
          </cell>
          <cell r="F48">
            <v>424142</v>
          </cell>
          <cell r="G48">
            <v>2</v>
          </cell>
        </row>
        <row r="49">
          <cell r="B49" t="str">
            <v>BREAKER 3X160A  220 V,  50 KA INDUSTRIAL ABB, SIEMENS, EATON O MERLIN GERIN</v>
          </cell>
          <cell r="C49" t="str">
            <v>UN</v>
          </cell>
          <cell r="D49">
            <v>365639.6551724138</v>
          </cell>
          <cell r="E49">
            <v>58502.34482758621</v>
          </cell>
          <cell r="F49">
            <v>424142</v>
          </cell>
          <cell r="G49">
            <v>2</v>
          </cell>
        </row>
        <row r="50">
          <cell r="B50" t="str">
            <v>BREAKER 3X175A  220 V,  50 KA INDUSTRIAL ABB, SIEMENS, EATON O MERLIN GERIN</v>
          </cell>
          <cell r="C50" t="str">
            <v>UN</v>
          </cell>
          <cell r="D50">
            <v>365639.6551724138</v>
          </cell>
          <cell r="E50">
            <v>58502.34482758621</v>
          </cell>
          <cell r="F50">
            <v>424142</v>
          </cell>
          <cell r="G50">
            <v>2</v>
          </cell>
        </row>
        <row r="51">
          <cell r="B51" t="str">
            <v>BREAKER 3X200A  220 V, 50 KA INDUSTRIAL ABB, SIEMENS, EATON O MERLIN GERIN</v>
          </cell>
          <cell r="C51" t="str">
            <v>UN</v>
          </cell>
          <cell r="D51">
            <v>365639.6551724138</v>
          </cell>
          <cell r="E51">
            <v>58502.34482758621</v>
          </cell>
          <cell r="F51">
            <v>424142</v>
          </cell>
          <cell r="G51">
            <v>2</v>
          </cell>
        </row>
        <row r="52">
          <cell r="B52" t="str">
            <v>BREAKER 3X15A 220 V, 25 KA INDUSTRIAL ABB, SIEMENS, EATON O MERLIN GERIN</v>
          </cell>
          <cell r="C52" t="str">
            <v>UN</v>
          </cell>
          <cell r="D52">
            <v>132660.3448275862</v>
          </cell>
          <cell r="E52">
            <v>21225.655172413793</v>
          </cell>
          <cell r="F52">
            <v>153886</v>
          </cell>
          <cell r="G52">
            <v>1.2</v>
          </cell>
        </row>
        <row r="53">
          <cell r="B53" t="str">
            <v>BREAKER 3X20A 220 V, 25 KA INDUSTRIAL ABB, SIEMENS, EATON O MERLIN GERIN</v>
          </cell>
          <cell r="C53" t="str">
            <v>UN</v>
          </cell>
          <cell r="D53">
            <v>132660.3448275862</v>
          </cell>
          <cell r="E53">
            <v>21225.655172413793</v>
          </cell>
          <cell r="F53">
            <v>153886</v>
          </cell>
          <cell r="G53">
            <v>1.2</v>
          </cell>
        </row>
        <row r="54">
          <cell r="B54" t="str">
            <v>BREAKER 3X225A  220 V, 50 KA INDUSTRIAL ABB, SIEMENS, EATON O MERLIN GERIN</v>
          </cell>
          <cell r="C54" t="str">
            <v>UN</v>
          </cell>
          <cell r="D54">
            <v>365639.6551724138</v>
          </cell>
          <cell r="E54">
            <v>58502.34482758621</v>
          </cell>
          <cell r="F54">
            <v>424142</v>
          </cell>
          <cell r="G54">
            <v>2</v>
          </cell>
        </row>
        <row r="55">
          <cell r="B55" t="str">
            <v>BREAKER 3X250A  220 V, 50 KA INDUSTRIAL ABB, SIEMENS, EATON O MERLIN GERIN</v>
          </cell>
          <cell r="C55" t="str">
            <v>UN</v>
          </cell>
          <cell r="D55">
            <v>457380.17241379316</v>
          </cell>
          <cell r="E55">
            <v>73180.827586206913</v>
          </cell>
          <cell r="F55">
            <v>530561</v>
          </cell>
          <cell r="G55">
            <v>2.2999999999999998</v>
          </cell>
        </row>
        <row r="56">
          <cell r="B56" t="str">
            <v>BREAKER 3X300A  220 V,  85 KA INDUSTRIAL ABB, SIEMENS, EATON O MERLIN GERIN</v>
          </cell>
          <cell r="C56" t="str">
            <v>UN</v>
          </cell>
          <cell r="D56">
            <v>605880.17241379316</v>
          </cell>
          <cell r="E56">
            <v>96940.827586206913</v>
          </cell>
          <cell r="F56">
            <v>702821</v>
          </cell>
          <cell r="G56">
            <v>2.5</v>
          </cell>
        </row>
        <row r="57">
          <cell r="B57" t="str">
            <v>BREAKER 3X30A   220 V, 25 KA INDUSTRIAL ABB, SIEMENS, EATON O MERLIN GERIN</v>
          </cell>
          <cell r="C57" t="str">
            <v>UN</v>
          </cell>
          <cell r="D57">
            <v>132660.3448275862</v>
          </cell>
          <cell r="E57">
            <v>21225.655172413793</v>
          </cell>
          <cell r="F57">
            <v>153886</v>
          </cell>
          <cell r="G57">
            <v>1.2</v>
          </cell>
        </row>
        <row r="58">
          <cell r="B58" t="str">
            <v>BREAKER 3X350A  220 V, 85 KA INDUSTRIAL ABB, SIEMENS, EATON O MERLIN GERIN</v>
          </cell>
          <cell r="C58" t="str">
            <v>UN</v>
          </cell>
          <cell r="D58">
            <v>605880.17241379316</v>
          </cell>
          <cell r="E58">
            <v>96940.827586206913</v>
          </cell>
          <cell r="F58">
            <v>702821</v>
          </cell>
          <cell r="G58">
            <v>2.5</v>
          </cell>
        </row>
        <row r="59">
          <cell r="B59" t="str">
            <v>BREAKER 3X400A  220 V, 85 KA INDUSTRIAL ABB, SIEMENS, EATON O MERLIN GERIN</v>
          </cell>
          <cell r="C59" t="str">
            <v>UN</v>
          </cell>
          <cell r="D59">
            <v>605880.17241379316</v>
          </cell>
          <cell r="E59">
            <v>96940.827586206913</v>
          </cell>
          <cell r="F59">
            <v>702821</v>
          </cell>
          <cell r="G59">
            <v>2.5</v>
          </cell>
        </row>
        <row r="60">
          <cell r="B60" t="str">
            <v>BREAKER 3X40A  220 V, 25 KA INDUSTRIAL ABB, SIEMENS, EATON O MERLIN GERIN</v>
          </cell>
          <cell r="C60" t="str">
            <v>UN</v>
          </cell>
          <cell r="D60">
            <v>132660.3448275862</v>
          </cell>
          <cell r="E60">
            <v>21225.655172413793</v>
          </cell>
          <cell r="F60">
            <v>153886</v>
          </cell>
          <cell r="G60">
            <v>1.2</v>
          </cell>
        </row>
        <row r="61">
          <cell r="B61" t="str">
            <v>BREAKER 3X500A  220 V, 85 KA INDUSTRIAL ABB, SIEMENS, EATON O MERLIN GERIN</v>
          </cell>
          <cell r="C61" t="str">
            <v>UN</v>
          </cell>
          <cell r="D61">
            <v>1716000.0000000002</v>
          </cell>
          <cell r="E61">
            <v>274560.00000000006</v>
          </cell>
          <cell r="F61">
            <v>1990560</v>
          </cell>
          <cell r="G61">
            <v>3</v>
          </cell>
        </row>
        <row r="62">
          <cell r="B62" t="str">
            <v>BREAKER 3X50A  220 V, 25 KA INDUSTRIAL ABB, SIEMENS, EATON O MERLIN GERIN</v>
          </cell>
          <cell r="C62" t="str">
            <v>UN</v>
          </cell>
          <cell r="D62">
            <v>132660.3448275862</v>
          </cell>
          <cell r="E62">
            <v>21225.655172413793</v>
          </cell>
          <cell r="F62">
            <v>153886</v>
          </cell>
          <cell r="G62">
            <v>1.2</v>
          </cell>
        </row>
        <row r="63">
          <cell r="B63" t="str">
            <v>BREAKER 3X60A 220 V,  25 KA INDUSTRIAL ABB, SIEMENS, EATON O MERLIN GERIN</v>
          </cell>
          <cell r="C63" t="str">
            <v>UN</v>
          </cell>
          <cell r="D63">
            <v>132660.3448275862</v>
          </cell>
          <cell r="E63">
            <v>21225.655172413793</v>
          </cell>
          <cell r="F63">
            <v>153886</v>
          </cell>
          <cell r="G63">
            <v>1.2</v>
          </cell>
        </row>
        <row r="64">
          <cell r="B64" t="str">
            <v>BREAKER 3X630A  220 V, 85 KA INDUSTRIAL ABB, SIEMENS, EATON O MERLIN GERIN</v>
          </cell>
          <cell r="C64" t="str">
            <v>UN</v>
          </cell>
          <cell r="D64">
            <v>1716000.0000000002</v>
          </cell>
          <cell r="E64">
            <v>274560.00000000006</v>
          </cell>
          <cell r="F64">
            <v>1990560</v>
          </cell>
          <cell r="G64">
            <v>3</v>
          </cell>
        </row>
        <row r="65">
          <cell r="B65" t="str">
            <v>BREAKER 3X70A  220 V, 25 KA INDUSTRIAL ABB, SIEMENS, EATON O MERLIN GERIN</v>
          </cell>
          <cell r="C65" t="str">
            <v>UN</v>
          </cell>
          <cell r="D65">
            <v>170280.1724137931</v>
          </cell>
          <cell r="E65">
            <v>27244.827586206899</v>
          </cell>
          <cell r="F65">
            <v>197525</v>
          </cell>
          <cell r="G65">
            <v>1.5</v>
          </cell>
        </row>
        <row r="66">
          <cell r="B66" t="str">
            <v>BREAKER 3X80A  220 V, 25 KA INDUSTRIAL ABB, SIEMENS, EATON O MERLIN GERIN</v>
          </cell>
          <cell r="C66" t="str">
            <v>UN</v>
          </cell>
          <cell r="D66">
            <v>170280.1724137931</v>
          </cell>
          <cell r="E66">
            <v>27244.827586206899</v>
          </cell>
          <cell r="F66">
            <v>197525</v>
          </cell>
          <cell r="G66">
            <v>1.5</v>
          </cell>
        </row>
        <row r="67">
          <cell r="B67" t="str">
            <v>Brecha, llenos, baldosa y acabados.</v>
          </cell>
          <cell r="D67">
            <v>60000</v>
          </cell>
        </row>
        <row r="68">
          <cell r="B68" t="str">
            <v>CABLE DESNUDO 1/0</v>
          </cell>
          <cell r="C68" t="str">
            <v>ML</v>
          </cell>
          <cell r="D68">
            <v>14155.172413793105</v>
          </cell>
          <cell r="E68">
            <v>2264.8275862068967</v>
          </cell>
          <cell r="F68">
            <v>16420</v>
          </cell>
          <cell r="G68">
            <v>0.49</v>
          </cell>
        </row>
        <row r="69">
          <cell r="B69" t="str">
            <v>CABLE DESNUDO 2/0</v>
          </cell>
          <cell r="C69" t="str">
            <v>ML</v>
          </cell>
          <cell r="D69">
            <v>25500</v>
          </cell>
          <cell r="E69">
            <v>4080</v>
          </cell>
          <cell r="F69">
            <v>20520</v>
          </cell>
          <cell r="G69">
            <v>0.62</v>
          </cell>
        </row>
        <row r="70">
          <cell r="B70" t="str">
            <v>CABLE DESNUDO 4/0</v>
          </cell>
          <cell r="C70" t="str">
            <v>ML</v>
          </cell>
          <cell r="D70">
            <v>41458.199999999997</v>
          </cell>
          <cell r="E70">
            <v>6633.3119999999999</v>
          </cell>
          <cell r="F70">
            <v>32150</v>
          </cell>
          <cell r="G70">
            <v>0.97</v>
          </cell>
        </row>
        <row r="71">
          <cell r="B71" t="str">
            <v>Cable desnudo cobre N°6 AWG</v>
          </cell>
          <cell r="C71" t="str">
            <v>ML</v>
          </cell>
          <cell r="D71">
            <v>5422.2</v>
          </cell>
          <cell r="E71">
            <v>867.55200000000002</v>
          </cell>
          <cell r="F71">
            <v>4000</v>
          </cell>
          <cell r="G71">
            <v>0.121</v>
          </cell>
        </row>
        <row r="72">
          <cell r="B72" t="str">
            <v>CABLE DESNUDO No 2</v>
          </cell>
          <cell r="C72" t="str">
            <v>ML</v>
          </cell>
          <cell r="D72">
            <v>12809.4</v>
          </cell>
          <cell r="E72">
            <v>2049.5039999999999</v>
          </cell>
          <cell r="F72">
            <v>9460</v>
          </cell>
          <cell r="G72">
            <v>0.31</v>
          </cell>
        </row>
        <row r="73">
          <cell r="B73" t="str">
            <v>CABLE DESNUDO No 4</v>
          </cell>
          <cell r="C73" t="str">
            <v>ML</v>
          </cell>
          <cell r="D73">
            <v>8346.6</v>
          </cell>
          <cell r="E73">
            <v>1335.4560000000001</v>
          </cell>
          <cell r="F73">
            <v>6160</v>
          </cell>
          <cell r="G73">
            <v>0.192</v>
          </cell>
        </row>
        <row r="74">
          <cell r="B74" t="str">
            <v>CABLE DESNUDO No. 12AWG</v>
          </cell>
          <cell r="C74" t="str">
            <v>ML</v>
          </cell>
          <cell r="D74">
            <v>1068.9655172413793</v>
          </cell>
          <cell r="E74">
            <v>171.0344827586207</v>
          </cell>
          <cell r="F74">
            <v>1240</v>
          </cell>
          <cell r="G74">
            <v>2.9399999999999999E-2</v>
          </cell>
        </row>
        <row r="75">
          <cell r="B75" t="str">
            <v>CABLE DESNUDO No. 8AWG</v>
          </cell>
          <cell r="C75" t="str">
            <v>ML</v>
          </cell>
          <cell r="D75">
            <v>2275.8620689655172</v>
          </cell>
          <cell r="E75">
            <v>364.13793103448273</v>
          </cell>
          <cell r="F75">
            <v>2640</v>
          </cell>
          <cell r="G75">
            <v>7.5900000000000009E-2</v>
          </cell>
        </row>
        <row r="76">
          <cell r="B76" t="str">
            <v>CABLE ENCAUCHETADO ST-C 2x10</v>
          </cell>
          <cell r="C76" t="str">
            <v>ML</v>
          </cell>
          <cell r="D76">
            <v>6703.2</v>
          </cell>
          <cell r="E76">
            <v>1072.5119999999999</v>
          </cell>
          <cell r="F76">
            <v>4950</v>
          </cell>
          <cell r="G76">
            <v>0.21</v>
          </cell>
        </row>
        <row r="77">
          <cell r="B77" t="str">
            <v>CABLE ENCAUCHETADO ST-C 2x12</v>
          </cell>
          <cell r="C77" t="str">
            <v>ML</v>
          </cell>
          <cell r="D77">
            <v>4979.3999999999996</v>
          </cell>
          <cell r="E77">
            <v>796.70399999999995</v>
          </cell>
          <cell r="F77">
            <v>3670</v>
          </cell>
          <cell r="G77">
            <v>0.14299999999999999</v>
          </cell>
        </row>
        <row r="78">
          <cell r="B78" t="str">
            <v>CABLE ENCAUCHETADO ST-C 2x14</v>
          </cell>
          <cell r="C78" t="str">
            <v>ML</v>
          </cell>
          <cell r="D78">
            <v>3668.4</v>
          </cell>
          <cell r="E78">
            <v>586.94400000000007</v>
          </cell>
          <cell r="F78">
            <v>2700</v>
          </cell>
          <cell r="G78">
            <v>0.105</v>
          </cell>
        </row>
        <row r="79">
          <cell r="B79" t="str">
            <v>CABLE ENCAUCHETADO ST-C 2x16</v>
          </cell>
          <cell r="C79" t="str">
            <v>ML</v>
          </cell>
          <cell r="D79">
            <v>2308.1999999999998</v>
          </cell>
          <cell r="E79">
            <v>369.31199999999995</v>
          </cell>
          <cell r="F79">
            <v>1700</v>
          </cell>
          <cell r="G79">
            <v>0.1</v>
          </cell>
        </row>
        <row r="80">
          <cell r="B80" t="str">
            <v>CABLE ENCAUCHETADO ST-C 2x18</v>
          </cell>
          <cell r="C80" t="str">
            <v>ML</v>
          </cell>
          <cell r="D80">
            <v>1704</v>
          </cell>
          <cell r="E80">
            <v>272.64</v>
          </cell>
          <cell r="F80">
            <v>1250</v>
          </cell>
          <cell r="G80">
            <v>0.09</v>
          </cell>
        </row>
        <row r="81">
          <cell r="B81" t="str">
            <v>CABLE ENCAUCHETADO ST-C 3x10</v>
          </cell>
          <cell r="C81" t="str">
            <v>ML</v>
          </cell>
          <cell r="D81">
            <v>8523.6</v>
          </cell>
          <cell r="E81">
            <v>1363.7760000000001</v>
          </cell>
          <cell r="F81">
            <v>6280</v>
          </cell>
          <cell r="G81">
            <v>0.26500000000000001</v>
          </cell>
        </row>
        <row r="82">
          <cell r="B82" t="str">
            <v>CABLE ENCAUCHETADO ST-C 3x12</v>
          </cell>
          <cell r="C82" t="str">
            <v>ML</v>
          </cell>
          <cell r="D82">
            <v>6301.8</v>
          </cell>
          <cell r="E82">
            <v>1008.288</v>
          </cell>
          <cell r="F82">
            <v>4640</v>
          </cell>
          <cell r="G82">
            <v>0.17799999999999999</v>
          </cell>
        </row>
        <row r="83">
          <cell r="B83" t="str">
            <v>CABLE ENCAUCHETADO ST-C 3x14</v>
          </cell>
          <cell r="C83" t="str">
            <v>ML</v>
          </cell>
          <cell r="D83">
            <v>4491.6000000000004</v>
          </cell>
          <cell r="E83">
            <v>718.65600000000006</v>
          </cell>
          <cell r="F83">
            <v>3320</v>
          </cell>
          <cell r="G83">
            <v>0.129</v>
          </cell>
        </row>
        <row r="84">
          <cell r="B84" t="str">
            <v>CABLE ENCAUCHETADO ST-C 3x16</v>
          </cell>
          <cell r="C84" t="str">
            <v>ML</v>
          </cell>
          <cell r="D84">
            <v>1998.8</v>
          </cell>
          <cell r="E84">
            <v>319.80799999999999</v>
          </cell>
          <cell r="F84">
            <v>2210</v>
          </cell>
          <cell r="G84">
            <v>0.12</v>
          </cell>
        </row>
        <row r="85">
          <cell r="B85" t="str">
            <v>CABLE ENCAUCHETADO ST-C 3x18</v>
          </cell>
          <cell r="C85" t="str">
            <v>ML</v>
          </cell>
          <cell r="D85">
            <v>2308.8000000000002</v>
          </cell>
          <cell r="E85">
            <v>369.40800000000002</v>
          </cell>
          <cell r="F85">
            <v>1700</v>
          </cell>
          <cell r="G85">
            <v>0.12</v>
          </cell>
        </row>
        <row r="86">
          <cell r="B86" t="str">
            <v>CABLE ENCAUCHETADO ST-C 3x8</v>
          </cell>
          <cell r="C86" t="str">
            <v>ML</v>
          </cell>
          <cell r="D86">
            <v>13897.8</v>
          </cell>
          <cell r="E86">
            <v>2223.6480000000001</v>
          </cell>
          <cell r="F86">
            <v>10230</v>
          </cell>
          <cell r="G86">
            <v>0.443</v>
          </cell>
        </row>
        <row r="87">
          <cell r="B87" t="str">
            <v>CABLE ENCAUCHETADO ST-C 4x10</v>
          </cell>
          <cell r="C87" t="str">
            <v>ML</v>
          </cell>
          <cell r="D87">
            <v>10255.799999999999</v>
          </cell>
          <cell r="E87">
            <v>1640.9279999999999</v>
          </cell>
          <cell r="F87">
            <v>7550</v>
          </cell>
          <cell r="G87">
            <v>0.33</v>
          </cell>
        </row>
        <row r="88">
          <cell r="B88" t="str">
            <v>CABLE ENCAUCHETADO ST-C 4x12</v>
          </cell>
          <cell r="C88" t="str">
            <v>ML</v>
          </cell>
          <cell r="D88">
            <v>7481.4</v>
          </cell>
          <cell r="E88">
            <v>1197.0239999999999</v>
          </cell>
          <cell r="F88">
            <v>5500</v>
          </cell>
          <cell r="G88">
            <v>0.22</v>
          </cell>
        </row>
        <row r="89">
          <cell r="B89" t="str">
            <v>CABLE ENCAUCHETADO ST-C 4x14</v>
          </cell>
          <cell r="C89" t="str">
            <v>ML</v>
          </cell>
          <cell r="D89">
            <v>5365.8</v>
          </cell>
          <cell r="E89">
            <v>858.52800000000002</v>
          </cell>
          <cell r="F89">
            <v>3950</v>
          </cell>
          <cell r="G89">
            <v>0.157</v>
          </cell>
        </row>
        <row r="90">
          <cell r="B90" t="str">
            <v>CABLE ENCAUCHETADO ST-C 4x16</v>
          </cell>
          <cell r="C90" t="str">
            <v>ML</v>
          </cell>
          <cell r="D90">
            <v>2232.7586206896553</v>
          </cell>
          <cell r="E90">
            <v>357.24137931034488</v>
          </cell>
          <cell r="F90">
            <v>2590</v>
          </cell>
          <cell r="G90">
            <v>9.8000000000000004E-2</v>
          </cell>
        </row>
        <row r="91">
          <cell r="B91" t="str">
            <v>CABLE ENCAUCHETADO ST-C 4x18</v>
          </cell>
          <cell r="C91" t="str">
            <v>ML</v>
          </cell>
          <cell r="D91">
            <v>2941.8</v>
          </cell>
          <cell r="E91">
            <v>470.68800000000005</v>
          </cell>
          <cell r="F91">
            <v>2160</v>
          </cell>
          <cell r="G91">
            <v>0.1</v>
          </cell>
        </row>
        <row r="92">
          <cell r="B92" t="str">
            <v>CABLE ENCAUCHETADO ST-C 4x6</v>
          </cell>
          <cell r="C92" t="str">
            <v>ML</v>
          </cell>
          <cell r="D92">
            <v>27948</v>
          </cell>
          <cell r="E92">
            <v>4471.68</v>
          </cell>
          <cell r="F92">
            <v>20500</v>
          </cell>
          <cell r="G92">
            <v>0.78500000000000003</v>
          </cell>
        </row>
        <row r="93">
          <cell r="B93" t="str">
            <v>CABLE ENCAUCHETADO ST-C 4x8</v>
          </cell>
          <cell r="C93" t="str">
            <v>ML</v>
          </cell>
          <cell r="D93">
            <v>18046.8</v>
          </cell>
          <cell r="E93">
            <v>2887.4879999999998</v>
          </cell>
          <cell r="F93">
            <v>13200</v>
          </cell>
          <cell r="G93">
            <v>0.54800000000000004</v>
          </cell>
        </row>
        <row r="94">
          <cell r="B94" t="str">
            <v>CABLE ENCAUCHETADO ST-C 5x10</v>
          </cell>
          <cell r="C94" t="str">
            <v>ML</v>
          </cell>
          <cell r="D94">
            <v>18333.699999999997</v>
          </cell>
          <cell r="E94">
            <v>2933.3919999999994</v>
          </cell>
          <cell r="F94">
            <v>9440</v>
          </cell>
          <cell r="G94">
            <v>0.41299999999999998</v>
          </cell>
        </row>
        <row r="95">
          <cell r="B95" t="str">
            <v>CABLE ENCAUCHETADO ST-C 5x12</v>
          </cell>
          <cell r="C95" t="str">
            <v>ML</v>
          </cell>
          <cell r="D95">
            <v>13584.199999999999</v>
          </cell>
          <cell r="E95">
            <v>2173.4719999999998</v>
          </cell>
          <cell r="F95">
            <v>6880</v>
          </cell>
          <cell r="G95">
            <v>0.27500000000000002</v>
          </cell>
        </row>
        <row r="96">
          <cell r="B96" t="str">
            <v>CABLE THHN-THWN 1/0</v>
          </cell>
          <cell r="C96" t="str">
            <v>ML</v>
          </cell>
          <cell r="D96">
            <v>22274.400000000001</v>
          </cell>
          <cell r="E96">
            <v>3563.9040000000005</v>
          </cell>
          <cell r="F96">
            <v>16420</v>
          </cell>
          <cell r="G96">
            <v>0.55600000000000005</v>
          </cell>
        </row>
        <row r="97">
          <cell r="B97" t="str">
            <v>CABLE THHN-THWN 10</v>
          </cell>
          <cell r="C97" t="str">
            <v>ML</v>
          </cell>
          <cell r="D97">
            <v>2552.4</v>
          </cell>
          <cell r="E97">
            <v>408.38400000000001</v>
          </cell>
          <cell r="F97">
            <v>1880</v>
          </cell>
          <cell r="G97">
            <v>5.8000000000000003E-2</v>
          </cell>
        </row>
        <row r="98">
          <cell r="B98" t="str">
            <v>CABLE THHN-THWN 12</v>
          </cell>
          <cell r="C98" t="str">
            <v>ML</v>
          </cell>
          <cell r="D98">
            <v>1975.4</v>
          </cell>
          <cell r="E98">
            <v>316.06400000000002</v>
          </cell>
          <cell r="F98">
            <v>1300</v>
          </cell>
          <cell r="G98">
            <v>3.6999999999999998E-2</v>
          </cell>
        </row>
        <row r="99">
          <cell r="B99" t="str">
            <v>CABLE THHN-THWN 14</v>
          </cell>
          <cell r="C99" t="str">
            <v>ML</v>
          </cell>
          <cell r="D99">
            <v>1234.2</v>
          </cell>
          <cell r="E99">
            <v>197.47200000000001</v>
          </cell>
          <cell r="F99">
            <v>910</v>
          </cell>
          <cell r="G99">
            <v>2.4500000000000001E-2</v>
          </cell>
        </row>
        <row r="100">
          <cell r="B100" t="str">
            <v>CABLE THHN-THWN 2</v>
          </cell>
          <cell r="C100" t="str">
            <v>ML</v>
          </cell>
          <cell r="D100">
            <v>13644</v>
          </cell>
          <cell r="E100">
            <v>2183.04</v>
          </cell>
          <cell r="F100">
            <v>10050</v>
          </cell>
          <cell r="G100">
            <v>0.35599999999999998</v>
          </cell>
        </row>
        <row r="101">
          <cell r="B101" t="str">
            <v>CABLE THHN-THWN 2/0</v>
          </cell>
          <cell r="C101" t="str">
            <v>ML</v>
          </cell>
          <cell r="D101">
            <v>27849.599999999999</v>
          </cell>
          <cell r="E101">
            <v>4455.9359999999997</v>
          </cell>
          <cell r="F101">
            <v>20520</v>
          </cell>
          <cell r="G101">
            <v>0.69099999999999995</v>
          </cell>
        </row>
        <row r="102">
          <cell r="B102" t="str">
            <v>CABLE THHN-THWN 4</v>
          </cell>
          <cell r="C102" t="str">
            <v>ML</v>
          </cell>
          <cell r="D102">
            <v>8787.6</v>
          </cell>
          <cell r="E102">
            <v>1406.0160000000001</v>
          </cell>
          <cell r="F102">
            <v>6480</v>
          </cell>
          <cell r="G102">
            <v>0.23200000000000001</v>
          </cell>
        </row>
        <row r="103">
          <cell r="B103" t="str">
            <v>CABLE THHN-THWN 4/0</v>
          </cell>
          <cell r="C103" t="str">
            <v>ML</v>
          </cell>
          <cell r="D103">
            <v>43638.6</v>
          </cell>
          <cell r="E103">
            <v>6982.1759999999995</v>
          </cell>
          <cell r="F103">
            <v>32150</v>
          </cell>
          <cell r="G103">
            <v>1.0720000000000001</v>
          </cell>
        </row>
        <row r="104">
          <cell r="B104" t="str">
            <v>CABLE THHN-THWN 6</v>
          </cell>
          <cell r="C104" t="str">
            <v>ML</v>
          </cell>
          <cell r="D104">
            <v>5700.6</v>
          </cell>
          <cell r="E104">
            <v>912.09600000000012</v>
          </cell>
          <cell r="F104">
            <v>4200</v>
          </cell>
          <cell r="G104">
            <v>0.14499999999999999</v>
          </cell>
        </row>
        <row r="105">
          <cell r="B105" t="str">
            <v>CABLE THHN-THWN 8</v>
          </cell>
          <cell r="C105" t="str">
            <v>ML</v>
          </cell>
          <cell r="D105">
            <v>3699</v>
          </cell>
          <cell r="E105">
            <v>591.84</v>
          </cell>
          <cell r="F105">
            <v>2720</v>
          </cell>
          <cell r="G105">
            <v>9.6000000000000002E-2</v>
          </cell>
        </row>
        <row r="106">
          <cell r="B106" t="str">
            <v>CAJA EMPALME 13x13x8</v>
          </cell>
          <cell r="C106" t="str">
            <v>UN</v>
          </cell>
          <cell r="D106">
            <v>7450</v>
          </cell>
          <cell r="E106">
            <v>1192</v>
          </cell>
          <cell r="F106">
            <v>8642</v>
          </cell>
          <cell r="G106">
            <v>0.25</v>
          </cell>
        </row>
        <row r="107">
          <cell r="B107" t="str">
            <v>CAJA EMPALME 15x15x10 C/BISAGRA TROQ</v>
          </cell>
          <cell r="C107" t="str">
            <v>UN</v>
          </cell>
          <cell r="D107">
            <v>9343.24</v>
          </cell>
          <cell r="E107">
            <v>1494.9184</v>
          </cell>
          <cell r="F107">
            <v>10838.16</v>
          </cell>
          <cell r="G107">
            <v>0.28999999999999998</v>
          </cell>
        </row>
        <row r="108">
          <cell r="B108" t="str">
            <v>CAJA EMPALME 20x20x10 C/BISAGRA TROQ</v>
          </cell>
          <cell r="C108" t="str">
            <v>UN</v>
          </cell>
          <cell r="D108">
            <v>13004.8</v>
          </cell>
          <cell r="E108">
            <v>2080.768</v>
          </cell>
          <cell r="F108">
            <v>15085.55</v>
          </cell>
          <cell r="G108">
            <v>0.4</v>
          </cell>
        </row>
        <row r="109">
          <cell r="B109" t="str">
            <v>CAJA EMPALME 20x20x15 C/BISAGRA TROQ</v>
          </cell>
          <cell r="C109" t="str">
            <v>UN</v>
          </cell>
          <cell r="D109">
            <v>18181.439999999999</v>
          </cell>
          <cell r="E109">
            <v>2909.0303999999996</v>
          </cell>
          <cell r="F109">
            <v>21090.47</v>
          </cell>
          <cell r="G109">
            <v>0.5</v>
          </cell>
        </row>
        <row r="110">
          <cell r="B110" t="str">
            <v>CAJA EMPALME 25x25x10 C/BISAGRA TROQ</v>
          </cell>
          <cell r="C110" t="str">
            <v>UN</v>
          </cell>
          <cell r="D110">
            <v>22095.5</v>
          </cell>
          <cell r="E110">
            <v>3535.28</v>
          </cell>
          <cell r="F110">
            <v>25630.78</v>
          </cell>
          <cell r="G110">
            <v>0.625</v>
          </cell>
        </row>
        <row r="111">
          <cell r="B111" t="str">
            <v>CAJA EMPALME 30x30x10</v>
          </cell>
          <cell r="C111" t="str">
            <v>UN</v>
          </cell>
          <cell r="D111">
            <v>26767.119999999999</v>
          </cell>
          <cell r="E111">
            <v>4282.7392</v>
          </cell>
          <cell r="F111">
            <v>31049.86</v>
          </cell>
          <cell r="G111">
            <v>0.8</v>
          </cell>
        </row>
        <row r="112">
          <cell r="B112" t="str">
            <v>CAJA EMPALME 30x30x15</v>
          </cell>
          <cell r="C112" t="str">
            <v>UN</v>
          </cell>
          <cell r="D112">
            <v>28282.240000000002</v>
          </cell>
          <cell r="E112">
            <v>4525.1584000000003</v>
          </cell>
          <cell r="F112">
            <v>32807.74</v>
          </cell>
          <cell r="G112">
            <v>0.9</v>
          </cell>
        </row>
        <row r="113">
          <cell r="B113" t="str">
            <v>CAJA EMPALME 40x40x15</v>
          </cell>
          <cell r="C113" t="str">
            <v>UN</v>
          </cell>
          <cell r="D113">
            <v>39393.120000000003</v>
          </cell>
          <cell r="E113">
            <v>6302.8992000000007</v>
          </cell>
          <cell r="F113">
            <v>45696.02</v>
          </cell>
          <cell r="G113">
            <v>1.2</v>
          </cell>
        </row>
        <row r="114">
          <cell r="B114" t="str">
            <v>CAJA METALICA 12x12x5 cm GRIS TEXTURIZADO.</v>
          </cell>
          <cell r="C114" t="str">
            <v>UN</v>
          </cell>
          <cell r="D114">
            <v>5603.4482758620697</v>
          </cell>
          <cell r="E114">
            <v>896.55172413793116</v>
          </cell>
          <cell r="F114">
            <v>6500</v>
          </cell>
          <cell r="G114">
            <v>0.55000000000000004</v>
          </cell>
        </row>
        <row r="115">
          <cell r="B115" t="str">
            <v>CAJA PRIMARIA 15 KVA 20 KA</v>
          </cell>
          <cell r="D115">
            <v>220486.11111111112</v>
          </cell>
        </row>
        <row r="116">
          <cell r="B116" t="str">
            <v>CAJA PVC 2''x4"</v>
          </cell>
          <cell r="C116" t="str">
            <v>UN</v>
          </cell>
          <cell r="D116">
            <v>862.06896551724139</v>
          </cell>
          <cell r="E116">
            <v>137.93103448275863</v>
          </cell>
          <cell r="F116">
            <v>1000</v>
          </cell>
          <cell r="G116">
            <v>0.15</v>
          </cell>
        </row>
        <row r="117">
          <cell r="B117" t="str">
            <v>CAJA PVC 4''x4"</v>
          </cell>
          <cell r="C117" t="str">
            <v>UN</v>
          </cell>
          <cell r="D117">
            <v>1034.4827586206898</v>
          </cell>
          <cell r="E117">
            <v>165.51724137931038</v>
          </cell>
          <cell r="F117">
            <v>1200</v>
          </cell>
          <cell r="G117">
            <v>0.25</v>
          </cell>
        </row>
        <row r="118">
          <cell r="B118" t="str">
            <v>TAPAFLUX PVC</v>
          </cell>
          <cell r="C118" t="str">
            <v>UN</v>
          </cell>
          <cell r="D118">
            <v>517.24137931034488</v>
          </cell>
          <cell r="E118">
            <v>82.758620689655189</v>
          </cell>
          <cell r="F118">
            <v>600</v>
          </cell>
          <cell r="G118">
            <v>0.05</v>
          </cell>
        </row>
        <row r="119">
          <cell r="B119" t="str">
            <v>CAJA RAWELT 2x4 2 SALIDAS DE 1"</v>
          </cell>
          <cell r="C119" t="str">
            <v>UN</v>
          </cell>
          <cell r="D119">
            <v>11685.28</v>
          </cell>
          <cell r="E119">
            <v>1869.6448</v>
          </cell>
          <cell r="F119">
            <v>13554.92</v>
          </cell>
          <cell r="G119">
            <v>0.15</v>
          </cell>
        </row>
        <row r="120">
          <cell r="B120" t="str">
            <v>CAJA RAWELT 2x4 2 SALIDAS DE 3/4</v>
          </cell>
          <cell r="C120" t="str">
            <v>UN</v>
          </cell>
          <cell r="D120">
            <v>7237.0689655172418</v>
          </cell>
          <cell r="E120">
            <v>1157.9310344827588</v>
          </cell>
          <cell r="F120">
            <v>8395</v>
          </cell>
          <cell r="G120">
            <v>0.5</v>
          </cell>
        </row>
        <row r="121">
          <cell r="B121" t="str">
            <v>CAJA RAWELT 2x4 3 SALIDAS DE 1"</v>
          </cell>
          <cell r="C121" t="str">
            <v>UN</v>
          </cell>
          <cell r="D121">
            <v>11685.28</v>
          </cell>
          <cell r="E121">
            <v>1869.6448</v>
          </cell>
          <cell r="F121">
            <v>13554.92</v>
          </cell>
          <cell r="G121">
            <v>0.15</v>
          </cell>
        </row>
        <row r="122">
          <cell r="B122" t="str">
            <v>CAJA RAWELT 2x4 3 SALIDAS DE 1/2</v>
          </cell>
          <cell r="D122">
            <v>9888.15</v>
          </cell>
          <cell r="E122">
            <v>1582.104</v>
          </cell>
          <cell r="F122">
            <v>11470.25</v>
          </cell>
          <cell r="G122">
            <v>0.15</v>
          </cell>
        </row>
        <row r="123">
          <cell r="B123" t="str">
            <v>CAJA RAWELT 2x4 3 SALIDAS DE 3/4</v>
          </cell>
          <cell r="D123">
            <v>11236.75</v>
          </cell>
          <cell r="E123">
            <v>1797.88</v>
          </cell>
          <cell r="F123">
            <v>13034.63</v>
          </cell>
          <cell r="G123">
            <v>0.15</v>
          </cell>
        </row>
        <row r="124">
          <cell r="B124" t="str">
            <v>CAJA RAWELT 2x4 4 SALIDAS DE 1"</v>
          </cell>
          <cell r="D124">
            <v>11685.28</v>
          </cell>
          <cell r="E124">
            <v>1869.6448</v>
          </cell>
          <cell r="F124">
            <v>13554.92</v>
          </cell>
          <cell r="G124">
            <v>0.15</v>
          </cell>
        </row>
        <row r="125">
          <cell r="B125" t="str">
            <v>CAJA RAWELT 2x4 4 SALIDAS DE 1/2</v>
          </cell>
          <cell r="D125">
            <v>10212.9</v>
          </cell>
          <cell r="E125">
            <v>1634.0640000000001</v>
          </cell>
          <cell r="F125">
            <v>11846.96</v>
          </cell>
          <cell r="G125">
            <v>0.15</v>
          </cell>
        </row>
        <row r="126">
          <cell r="B126" t="str">
            <v>CAJA RAWELT 2x4 4 SALIDAS DE 3/4</v>
          </cell>
          <cell r="D126">
            <v>10040.620000000001</v>
          </cell>
          <cell r="E126">
            <v>1606.4992000000002</v>
          </cell>
          <cell r="F126">
            <v>11647.12</v>
          </cell>
          <cell r="G126">
            <v>0.15</v>
          </cell>
        </row>
        <row r="127">
          <cell r="B127" t="str">
            <v>CAJA RAWELT 4x4 2 SALIDAS DE 1/2</v>
          </cell>
          <cell r="D127">
            <v>19417.560000000001</v>
          </cell>
          <cell r="E127">
            <v>3106.8096000000005</v>
          </cell>
          <cell r="F127">
            <v>22524.37</v>
          </cell>
          <cell r="G127">
            <v>0.3</v>
          </cell>
        </row>
        <row r="128">
          <cell r="B128" t="str">
            <v>CAJA RAWELT 4x4 3 SALIDAS DE 1/2</v>
          </cell>
          <cell r="D128">
            <v>19417.560000000001</v>
          </cell>
          <cell r="E128">
            <v>3106.8096000000005</v>
          </cell>
          <cell r="F128">
            <v>22524.37</v>
          </cell>
          <cell r="G128">
            <v>0.3</v>
          </cell>
        </row>
        <row r="129">
          <cell r="B129" t="str">
            <v>CAJA RAWELT 4x4 3 SALIDAS DE 3/4</v>
          </cell>
          <cell r="D129">
            <v>19821.64</v>
          </cell>
          <cell r="E129">
            <v>3171.4623999999999</v>
          </cell>
          <cell r="F129">
            <v>22993.1</v>
          </cell>
          <cell r="G129">
            <v>0.3</v>
          </cell>
        </row>
        <row r="130">
          <cell r="B130" t="str">
            <v>CAJA RAWELT 4x4 4 SALIDAS DE 1/2</v>
          </cell>
          <cell r="D130">
            <v>19416.900000000001</v>
          </cell>
          <cell r="E130">
            <v>3106.7040000000002</v>
          </cell>
          <cell r="F130">
            <v>22523.599999999999</v>
          </cell>
          <cell r="G130">
            <v>0.3</v>
          </cell>
        </row>
        <row r="131">
          <cell r="B131" t="str">
            <v>CAJA RAWELT 4x4 4 SALIDAS DE 3/4</v>
          </cell>
          <cell r="D131">
            <v>19821.64</v>
          </cell>
          <cell r="E131">
            <v>3171.4623999999999</v>
          </cell>
          <cell r="F131">
            <v>22993.1</v>
          </cell>
          <cell r="G131">
            <v>0.3</v>
          </cell>
        </row>
        <row r="132">
          <cell r="B132" t="str">
            <v>CANALETA 12x5CM x2.4m</v>
          </cell>
          <cell r="D132">
            <v>65000</v>
          </cell>
          <cell r="E132">
            <v>10400</v>
          </cell>
          <cell r="F132">
            <v>75400</v>
          </cell>
        </row>
        <row r="133">
          <cell r="B133" t="str">
            <v>CANALETA 4x4CM</v>
          </cell>
          <cell r="D133">
            <v>20000</v>
          </cell>
        </row>
        <row r="134">
          <cell r="B134" t="str">
            <v>Chazos y/o RL metálicos 1/2"</v>
          </cell>
          <cell r="D134">
            <v>1500</v>
          </cell>
        </row>
        <row r="135">
          <cell r="B135" t="str">
            <v>Clavija  NEMA L14-30P</v>
          </cell>
          <cell r="D135">
            <v>48000</v>
          </cell>
        </row>
        <row r="136">
          <cell r="B136" t="str">
            <v>CLAVIJA 2 POLOS 125V NEMA L5-15-20 media vuelta</v>
          </cell>
          <cell r="D136">
            <v>35600</v>
          </cell>
        </row>
        <row r="137">
          <cell r="B137" t="str">
            <v>CLAVIJA 3 POLOS 250V NEMA 15-15R</v>
          </cell>
          <cell r="D137">
            <v>35800</v>
          </cell>
        </row>
        <row r="138">
          <cell r="B138" t="str">
            <v>CLAVIJA 3 POLOS 250V NEMA 6-20P</v>
          </cell>
          <cell r="C138" t="str">
            <v>UN</v>
          </cell>
          <cell r="D138">
            <v>10086.206896551725</v>
          </cell>
          <cell r="E138">
            <v>0.16</v>
          </cell>
          <cell r="F138">
            <v>11700</v>
          </cell>
          <cell r="G138">
            <v>0.25</v>
          </cell>
        </row>
        <row r="139">
          <cell r="B139" t="str">
            <v>CLIP FASLOCK S DC   CM558347</v>
          </cell>
          <cell r="C139" t="str">
            <v>UN</v>
          </cell>
          <cell r="D139">
            <v>2417.3275862068967</v>
          </cell>
          <cell r="E139">
            <v>1.1599999999999999</v>
          </cell>
          <cell r="F139">
            <v>2804.1</v>
          </cell>
          <cell r="G139">
            <v>1.2E-2</v>
          </cell>
        </row>
        <row r="140">
          <cell r="B140" t="str">
            <v>CLIP FASLOCK S GS   CM558340</v>
          </cell>
          <cell r="C140" t="str">
            <v>UN</v>
          </cell>
          <cell r="D140">
            <v>1906.293103448276</v>
          </cell>
          <cell r="E140">
            <v>2.16</v>
          </cell>
          <cell r="F140">
            <v>2211.3000000000002</v>
          </cell>
          <cell r="G140">
            <v>1.2E-2</v>
          </cell>
        </row>
        <row r="141">
          <cell r="B141" t="str">
            <v>CONECTOR 3M AUTODESFORRE 560 AZUL</v>
          </cell>
          <cell r="D141">
            <v>437</v>
          </cell>
        </row>
        <row r="142">
          <cell r="B142" t="str">
            <v>CONECTOR 3M AUTODESFORRE 562 AMARILL</v>
          </cell>
          <cell r="D142">
            <v>624</v>
          </cell>
        </row>
        <row r="143">
          <cell r="B143" t="str">
            <v>Conector a la bandeja portacables del cable de puesta a tierra..</v>
          </cell>
          <cell r="D143">
            <v>5000</v>
          </cell>
        </row>
        <row r="144">
          <cell r="B144" t="str">
            <v>CONECTOR RECTO 1" USA COOPEX</v>
          </cell>
          <cell r="D144">
            <v>4743.0555555555557</v>
          </cell>
        </row>
        <row r="145">
          <cell r="B145" t="str">
            <v>CONECTOR RESORTE AZUL 12-16</v>
          </cell>
          <cell r="D145">
            <v>1900</v>
          </cell>
        </row>
        <row r="146">
          <cell r="B146" t="str">
            <v>CONECTOR RESORTE AZUL/GRIS 14-6 3M</v>
          </cell>
          <cell r="D146">
            <v>855</v>
          </cell>
        </row>
        <row r="147">
          <cell r="B147" t="str">
            <v>CONECTOR RESORTE NAR/AZUL 22-12 3M</v>
          </cell>
          <cell r="D147">
            <v>356</v>
          </cell>
        </row>
        <row r="148">
          <cell r="B148" t="str">
            <v>CONECTOR RESORTE ROJO/AMA 16-10 3M</v>
          </cell>
          <cell r="C148" t="str">
            <v>UN</v>
          </cell>
          <cell r="D148">
            <v>552.58620689655174</v>
          </cell>
          <cell r="E148">
            <v>88.413793103448285</v>
          </cell>
          <cell r="F148">
            <v>641</v>
          </cell>
          <cell r="G148">
            <v>0.03</v>
          </cell>
        </row>
        <row r="149">
          <cell r="B149" t="str">
            <v>CONECTOR TIERRA GRIFEQUIP  CM585327</v>
          </cell>
          <cell r="C149" t="str">
            <v>UN</v>
          </cell>
          <cell r="D149">
            <v>12439.655172413793</v>
          </cell>
          <cell r="E149">
            <v>1990.344827586207</v>
          </cell>
          <cell r="F149">
            <v>14430</v>
          </cell>
          <cell r="G149">
            <v>0.15</v>
          </cell>
        </row>
        <row r="150">
          <cell r="B150" t="str">
            <v>CORAZA METÁLICA AMERICANA 1"</v>
          </cell>
          <cell r="D150">
            <v>5870</v>
          </cell>
        </row>
        <row r="151">
          <cell r="B151" t="str">
            <v>DPS 42120-001 DE LEVITON, TIPO B, 2F, 4H</v>
          </cell>
          <cell r="D151">
            <v>1600000</v>
          </cell>
        </row>
        <row r="152">
          <cell r="B152" t="str">
            <v>DPS 52120-M2 DE LEVITON, TIPO C, 2F, 4H</v>
          </cell>
          <cell r="D152">
            <v>2100000</v>
          </cell>
        </row>
        <row r="153">
          <cell r="B153" t="str">
            <v>DPS 5280 DE LEVITON, TIPO A, 1F, 3H, TOMA DOBLE CON CLAVIJA INCLUIDA</v>
          </cell>
          <cell r="D153">
            <v>85000</v>
          </cell>
        </row>
        <row r="154">
          <cell r="B154" t="str">
            <v>DPS tipo panel Categoria 2 o clase B), 2 fases, 120/240 Vac WYE, 4 modos de protección  220 Vac. Referencia 32120-DY3 de leviton o equivalente</v>
          </cell>
          <cell r="D154">
            <v>1438000</v>
          </cell>
        </row>
        <row r="155">
          <cell r="B155" t="str">
            <v>DUCTO CERRADO 8X30cm CON DIVISIÓN CENTRAL.</v>
          </cell>
          <cell r="C155" t="str">
            <v>ML</v>
          </cell>
          <cell r="D155">
            <v>28343.103448275862</v>
          </cell>
          <cell r="E155">
            <v>4534.8965517241377</v>
          </cell>
          <cell r="F155">
            <v>32878</v>
          </cell>
          <cell r="G155">
            <v>6</v>
          </cell>
        </row>
        <row r="156">
          <cell r="B156" t="str">
            <v>DUCTO DB TELEFONICO 2" ( 6 MTS )</v>
          </cell>
          <cell r="D156">
            <v>26313</v>
          </cell>
        </row>
        <row r="157">
          <cell r="B157" t="str">
            <v>DUCTO DB TELEFONICO 3" (3 MTS )</v>
          </cell>
          <cell r="D157">
            <v>28453</v>
          </cell>
        </row>
        <row r="158">
          <cell r="B158" t="str">
            <v>DUCTO DB TELEFONICO 3" (6 MTS )</v>
          </cell>
          <cell r="D158">
            <v>56907</v>
          </cell>
        </row>
        <row r="159">
          <cell r="B159" t="str">
            <v>DUCTO DB TELEFONICO 4" ( 6 MTS )</v>
          </cell>
          <cell r="D159">
            <v>95913</v>
          </cell>
        </row>
        <row r="160">
          <cell r="B160" t="str">
            <v>Elementos de fijación bandeja portacables</v>
          </cell>
          <cell r="D160">
            <v>12000</v>
          </cell>
        </row>
        <row r="161">
          <cell r="B161" t="str">
            <v>Elementos de fijación tubería EMT 3/4", 1".</v>
          </cell>
          <cell r="D161">
            <v>1000</v>
          </cell>
        </row>
        <row r="162">
          <cell r="B162" t="str">
            <v>ESPACIADOR E12100AG 1/2x100</v>
          </cell>
          <cell r="D162">
            <v>11039.6</v>
          </cell>
        </row>
        <row r="163">
          <cell r="B163" t="str">
            <v>ESPACIADOR E38100AG 3/8x100</v>
          </cell>
          <cell r="D163">
            <v>6446.7</v>
          </cell>
        </row>
        <row r="164">
          <cell r="B164" t="str">
            <v>GRAPA P/VARILLA COOPER WELL T/EPM</v>
          </cell>
          <cell r="D164">
            <v>5034.7222222222226</v>
          </cell>
        </row>
        <row r="165">
          <cell r="B165" t="str">
            <v xml:space="preserve">Grapas universales ref 390051 </v>
          </cell>
          <cell r="D165">
            <v>11000</v>
          </cell>
        </row>
        <row r="166">
          <cell r="B166" t="str">
            <v>LAMINA UNION ED275 EZ   CM558221</v>
          </cell>
          <cell r="C166" t="str">
            <v>UN</v>
          </cell>
          <cell r="D166">
            <v>3782.3275862068967</v>
          </cell>
          <cell r="E166">
            <v>605.17241379310349</v>
          </cell>
          <cell r="F166">
            <v>4387.5</v>
          </cell>
          <cell r="G166">
            <v>0.13</v>
          </cell>
        </row>
        <row r="167">
          <cell r="B167" t="str">
            <v>Luminaria de emergencia de 11W, 120V de mínimo 600 lumens por 1 hora.</v>
          </cell>
          <cell r="D167">
            <v>60000</v>
          </cell>
        </row>
        <row r="168">
          <cell r="B168" t="str">
            <v>LUM.ANTIH 2X54 IMPORT/CH ALHAMA/BTO ELECTR.UNIV CON TUBOS</v>
          </cell>
          <cell r="C168" t="str">
            <v>UN</v>
          </cell>
          <cell r="D168">
            <v>87355.8</v>
          </cell>
          <cell r="E168">
            <v>13976.928</v>
          </cell>
          <cell r="F168">
            <v>101332.728</v>
          </cell>
          <cell r="G168">
            <v>5</v>
          </cell>
        </row>
        <row r="169">
          <cell r="B169" t="str">
            <v>LUM.ANTIH 2X28 IMPORT/CH ALHAMA/BTO ELECTR.UNIV CON TUBOS</v>
          </cell>
          <cell r="C169" t="str">
            <v>UN</v>
          </cell>
          <cell r="D169">
            <v>84520.8</v>
          </cell>
          <cell r="E169">
            <v>13523.328000000001</v>
          </cell>
          <cell r="F169">
            <v>98044.127999999997</v>
          </cell>
          <cell r="G169">
            <v>5</v>
          </cell>
        </row>
        <row r="170">
          <cell r="B170" t="str">
            <v>LUM.POCKET 60X60/INC 4X14W/MARCO EXTERI./ACRILICO/OPAL/RETIL CON TUBOS</v>
          </cell>
          <cell r="C170" t="str">
            <v>UN</v>
          </cell>
          <cell r="D170">
            <v>146182.05000000002</v>
          </cell>
          <cell r="E170">
            <v>23389.128000000004</v>
          </cell>
          <cell r="F170">
            <v>169571.17800000001</v>
          </cell>
          <cell r="G170">
            <v>5</v>
          </cell>
        </row>
        <row r="171">
          <cell r="B171" t="str">
            <v>LUM.POCKET 60X60/INC 4X24W/MARCO EXTERI./ACRILICO/OPAL/RETIL CON TUBOS</v>
          </cell>
          <cell r="C171" t="str">
            <v>UN</v>
          </cell>
          <cell r="D171">
            <v>168388.5</v>
          </cell>
          <cell r="E171">
            <v>26942.16</v>
          </cell>
          <cell r="F171">
            <v>195330.65999999997</v>
          </cell>
          <cell r="G171">
            <v>5</v>
          </cell>
        </row>
        <row r="172">
          <cell r="B172" t="str">
            <v>LUM.POCKET 30X120/INC 2X28/ACRILICO/OPAL/RETILAP CON TUBOS</v>
          </cell>
          <cell r="C172" t="str">
            <v>UN</v>
          </cell>
          <cell r="D172">
            <v>118846.35</v>
          </cell>
          <cell r="E172">
            <v>19015.416000000001</v>
          </cell>
          <cell r="F172">
            <v>137861.766</v>
          </cell>
          <cell r="G172">
            <v>5</v>
          </cell>
        </row>
        <row r="173">
          <cell r="B173" t="str">
            <v>LUM.POCKET 30X120/INC 2X54/ACRILICO/OPAL/RETILAP CON TUBOS</v>
          </cell>
          <cell r="C173" t="str">
            <v>UN</v>
          </cell>
          <cell r="D173">
            <v>128253.29999999999</v>
          </cell>
          <cell r="E173">
            <v>20520.527999999998</v>
          </cell>
          <cell r="F173">
            <v>148773.82799999998</v>
          </cell>
          <cell r="G173">
            <v>5</v>
          </cell>
        </row>
        <row r="174">
          <cell r="B174" t="str">
            <v>BTO EMERGENCIA BODINE/LP550/T5-T8</v>
          </cell>
          <cell r="C174" t="str">
            <v>UN</v>
          </cell>
          <cell r="D174">
            <v>167514.6551724138</v>
          </cell>
          <cell r="E174">
            <v>26802.344827586207</v>
          </cell>
          <cell r="F174">
            <v>194317</v>
          </cell>
          <cell r="G174">
            <v>1.2</v>
          </cell>
        </row>
        <row r="175">
          <cell r="B175" t="str">
            <v>ESPARRAGO ROSCADA DE 3/8" GALV CALIENTE</v>
          </cell>
          <cell r="C175" t="str">
            <v>ML</v>
          </cell>
          <cell r="D175">
            <v>2931.0344827586209</v>
          </cell>
          <cell r="E175">
            <v>468.96551724137936</v>
          </cell>
          <cell r="F175">
            <v>3400</v>
          </cell>
          <cell r="G175">
            <v>0.8</v>
          </cell>
        </row>
        <row r="176">
          <cell r="B176" t="str">
            <v>ARANDELA 3/8''</v>
          </cell>
          <cell r="C176" t="str">
            <v>UN</v>
          </cell>
          <cell r="D176">
            <v>124.13793103448276</v>
          </cell>
          <cell r="E176">
            <v>19.862068965517242</v>
          </cell>
          <cell r="F176">
            <v>144</v>
          </cell>
          <cell r="G176">
            <v>0.01</v>
          </cell>
        </row>
        <row r="177">
          <cell r="B177" t="str">
            <v>TUERCA HEXAGONAL 3/8''</v>
          </cell>
          <cell r="C177" t="str">
            <v>UN</v>
          </cell>
          <cell r="D177">
            <v>124.13793103448276</v>
          </cell>
          <cell r="E177">
            <v>19.862068965517242</v>
          </cell>
          <cell r="F177">
            <v>144</v>
          </cell>
          <cell r="G177">
            <v>0.01</v>
          </cell>
        </row>
        <row r="178">
          <cell r="B178" t="str">
            <v>RL 3/8''</v>
          </cell>
          <cell r="C178" t="str">
            <v>UN</v>
          </cell>
          <cell r="D178">
            <v>833.62068965517244</v>
          </cell>
          <cell r="E178">
            <v>133.37931034482759</v>
          </cell>
          <cell r="F178">
            <v>967</v>
          </cell>
          <cell r="G178">
            <v>0.03</v>
          </cell>
        </row>
        <row r="179">
          <cell r="B179" t="str">
            <v>LUMINARIA HERMETICA 2X28W CON TUBOS</v>
          </cell>
          <cell r="D179">
            <v>95000</v>
          </cell>
        </row>
        <row r="180">
          <cell r="B180" t="str">
            <v>LUMINARIA HERMETICA 2X32 CON TUBOS</v>
          </cell>
          <cell r="D180">
            <v>80000</v>
          </cell>
        </row>
        <row r="181">
          <cell r="B181" t="str">
            <v xml:space="preserve">LV 5320-W     TOMA DOBLE BLANCO </v>
          </cell>
          <cell r="D181">
            <v>2200</v>
          </cell>
        </row>
        <row r="182">
          <cell r="B182" t="str">
            <v xml:space="preserve">LV-1451-I    SUICHE SENCILLO IVORI </v>
          </cell>
          <cell r="D182">
            <v>2750</v>
          </cell>
        </row>
        <row r="183">
          <cell r="B183" t="str">
            <v>LV-1451-I    SUICHE SENCILLO IVORI C/PLACA</v>
          </cell>
          <cell r="D183">
            <v>2950</v>
          </cell>
        </row>
        <row r="184">
          <cell r="B184" t="str">
            <v xml:space="preserve">LV-1453-W SUICHE SENCILLO BLANCO </v>
          </cell>
          <cell r="C184" t="str">
            <v>UN</v>
          </cell>
          <cell r="D184">
            <v>4224.1379310344828</v>
          </cell>
          <cell r="E184">
            <v>675.86206896551721</v>
          </cell>
          <cell r="F184">
            <v>4900</v>
          </cell>
          <cell r="G184">
            <v>0.25</v>
          </cell>
        </row>
        <row r="185">
          <cell r="B185" t="str">
            <v xml:space="preserve">LV-1451-W SUICHE SENCILLO CONMUTABLE BLANCO </v>
          </cell>
          <cell r="C185" t="str">
            <v>UN</v>
          </cell>
          <cell r="D185">
            <v>6551.7241379310353</v>
          </cell>
          <cell r="E185">
            <v>1048.2758620689656</v>
          </cell>
          <cell r="F185">
            <v>7600</v>
          </cell>
          <cell r="G185">
            <v>0.25</v>
          </cell>
        </row>
        <row r="186">
          <cell r="B186" t="str">
            <v>LV-2310    TOMA DE CAJA 3X20A 125V</v>
          </cell>
          <cell r="D186">
            <v>22500</v>
          </cell>
        </row>
        <row r="187">
          <cell r="B187" t="str">
            <v>LV-2311    MACHO 3X20A 125V</v>
          </cell>
          <cell r="D187">
            <v>26550</v>
          </cell>
        </row>
        <row r="188">
          <cell r="B188" t="str">
            <v>LV-2313    TOMA AEREO 3X20A 125V</v>
          </cell>
          <cell r="D188">
            <v>26650</v>
          </cell>
        </row>
        <row r="189">
          <cell r="B189" t="str">
            <v>LV-2320 TOMA DE CAJA 3x20A 250V</v>
          </cell>
          <cell r="D189">
            <v>28250</v>
          </cell>
        </row>
        <row r="190">
          <cell r="B190" t="str">
            <v>LV-2321 MACHO 3x20 250V</v>
          </cell>
          <cell r="D190">
            <v>29850</v>
          </cell>
        </row>
        <row r="191">
          <cell r="B191" t="str">
            <v>LV-2323 TOMA AEREO 3x20 250V</v>
          </cell>
          <cell r="D191">
            <v>37600</v>
          </cell>
        </row>
        <row r="192">
          <cell r="B192" t="str">
            <v>LV-2410    TOMA DE CAJA 4X20A 250V</v>
          </cell>
          <cell r="D192">
            <v>26500</v>
          </cell>
        </row>
        <row r="193">
          <cell r="B193" t="str">
            <v>LV-2411    MACHO 4X20A 250V</v>
          </cell>
          <cell r="D193">
            <v>23700</v>
          </cell>
        </row>
        <row r="194">
          <cell r="B194" t="str">
            <v>LV-2413    TOMA AEREO 4X20A 250V</v>
          </cell>
          <cell r="D194">
            <v>32650</v>
          </cell>
        </row>
        <row r="195">
          <cell r="B195" t="str">
            <v>LV-2610    TOMA DE CAJA 3X30A 125V NEMA L5-30</v>
          </cell>
          <cell r="D195">
            <v>30700</v>
          </cell>
        </row>
        <row r="196">
          <cell r="B196" t="str">
            <v>LV-2611    MACHO 3X30A 125V NEMA L5-30</v>
          </cell>
          <cell r="D196">
            <v>24900</v>
          </cell>
        </row>
        <row r="197">
          <cell r="B197" t="str">
            <v>LV-2613    TOMA AEREO 3X30A 125V L5-30</v>
          </cell>
          <cell r="D197">
            <v>31600</v>
          </cell>
        </row>
        <row r="198">
          <cell r="B198" t="str">
            <v>LV-2670    TOMA  DE CAJA 3X30A</v>
          </cell>
          <cell r="D198">
            <v>32300</v>
          </cell>
        </row>
        <row r="199">
          <cell r="B199" t="str">
            <v>LV-2671    MACHO 3X30</v>
          </cell>
          <cell r="D199">
            <v>29750</v>
          </cell>
        </row>
        <row r="200">
          <cell r="B200" t="str">
            <v>LV-2673 TOMA AEREO 3x30A  250V</v>
          </cell>
          <cell r="D200">
            <v>31100</v>
          </cell>
        </row>
        <row r="201">
          <cell r="B201" t="str">
            <v>LV-2710    TOMA DE CAJA 4X30A 250V</v>
          </cell>
          <cell r="D201">
            <v>26800</v>
          </cell>
        </row>
        <row r="202">
          <cell r="B202" t="str">
            <v>LV-2711    MACHO 4X30A 250V</v>
          </cell>
          <cell r="D202">
            <v>29600</v>
          </cell>
        </row>
        <row r="203">
          <cell r="B203" t="str">
            <v>LV-2713    TOMA AEREA  4X30A 250V</v>
          </cell>
          <cell r="D203">
            <v>33600</v>
          </cell>
        </row>
        <row r="204">
          <cell r="B204" t="str">
            <v>LV-4976-GY   PLACA DOBLE INTEMPERIE PLASTI</v>
          </cell>
          <cell r="D204">
            <v>7250</v>
          </cell>
        </row>
        <row r="205">
          <cell r="B205" t="str">
            <v>LV-515 PV    MACHO POLO TIERRA</v>
          </cell>
          <cell r="D205">
            <v>4750</v>
          </cell>
        </row>
        <row r="206">
          <cell r="B206" t="str">
            <v>LV-515-CV    TOMA AEREO AMARILLO</v>
          </cell>
          <cell r="D206">
            <v>10550</v>
          </cell>
        </row>
        <row r="207">
          <cell r="B207" t="str">
            <v xml:space="preserve">LV-5224-I    SUICHE DOBLE IVORI </v>
          </cell>
          <cell r="D207">
            <v>10100</v>
          </cell>
        </row>
        <row r="208">
          <cell r="B208" t="str">
            <v>LV-5224-I    SUICHE DOBLE IVORI C/PLACA</v>
          </cell>
          <cell r="D208">
            <v>10450</v>
          </cell>
        </row>
        <row r="209">
          <cell r="B209" t="str">
            <v>LV-5224-W SUICHE DOBLE BLANCO</v>
          </cell>
          <cell r="C209" t="str">
            <v>UN</v>
          </cell>
          <cell r="D209">
            <v>10740.517241379312</v>
          </cell>
          <cell r="E209">
            <v>1718.48275862069</v>
          </cell>
          <cell r="F209">
            <v>12459</v>
          </cell>
          <cell r="G209">
            <v>0.3</v>
          </cell>
        </row>
        <row r="210">
          <cell r="B210" t="str">
            <v>INTERRUPTOR TRIPLE (1755-W) CON TAPA</v>
          </cell>
          <cell r="C210" t="str">
            <v>UN</v>
          </cell>
          <cell r="D210">
            <v>29224.137931034486</v>
          </cell>
          <cell r="E210">
            <v>4675.8620689655181</v>
          </cell>
          <cell r="F210">
            <v>33900</v>
          </cell>
          <cell r="G210">
            <v>0.3</v>
          </cell>
        </row>
        <row r="211">
          <cell r="B211" t="str">
            <v>TAPA PARA INTERRUPTOR TRIPLE (80311-W)</v>
          </cell>
          <cell r="C211" t="str">
            <v>UN</v>
          </cell>
          <cell r="D211">
            <v>6568.9655172413795</v>
          </cell>
          <cell r="E211">
            <v>1051.0344827586207</v>
          </cell>
          <cell r="F211">
            <v>7620</v>
          </cell>
          <cell r="G211">
            <v>0.05</v>
          </cell>
        </row>
        <row r="212">
          <cell r="B212" t="str">
            <v xml:space="preserve">LV-5225-I   TOMA SUICHE IVORI </v>
          </cell>
          <cell r="D212">
            <v>10100</v>
          </cell>
        </row>
        <row r="213">
          <cell r="B213" t="str">
            <v>LV-5225-I   TOMA SUICHE IVORI C/PLACA</v>
          </cell>
          <cell r="D213">
            <v>10450</v>
          </cell>
        </row>
        <row r="214">
          <cell r="B214" t="str">
            <v>LV-5262-IG     TOMA DOBLE  T/AIS 15A NARANJA</v>
          </cell>
          <cell r="C214" t="str">
            <v>UN</v>
          </cell>
          <cell r="D214">
            <v>12129.310344827587</v>
          </cell>
          <cell r="E214">
            <v>1940.6896551724139</v>
          </cell>
          <cell r="F214">
            <v>14070</v>
          </cell>
          <cell r="G214">
            <v>0.3</v>
          </cell>
        </row>
        <row r="215">
          <cell r="B215" t="str">
            <v>LV-5262-IGW  TOMA DOBLE T/AIS 15A BLANCO</v>
          </cell>
          <cell r="D215">
            <v>12150</v>
          </cell>
        </row>
        <row r="216">
          <cell r="B216" t="str">
            <v xml:space="preserve">LV-5320-I        TOMA DOBLE IVORI </v>
          </cell>
          <cell r="D216">
            <v>2100</v>
          </cell>
        </row>
        <row r="217">
          <cell r="B217" t="str">
            <v>LV-5320-I        TOMA DOBLE IVORI C/PLACA</v>
          </cell>
          <cell r="D217">
            <v>2450</v>
          </cell>
        </row>
        <row r="218">
          <cell r="B218" t="str">
            <v>LV-5320-W      TOMA DOBLE BLANCO C/PLACA</v>
          </cell>
          <cell r="C218" t="str">
            <v>UN</v>
          </cell>
          <cell r="D218">
            <v>4051.7241379310349</v>
          </cell>
          <cell r="E218">
            <v>648.27586206896558</v>
          </cell>
          <cell r="F218">
            <v>4700</v>
          </cell>
          <cell r="G218">
            <v>0.3</v>
          </cell>
        </row>
        <row r="219">
          <cell r="B219" t="str">
            <v>LV-5325-W       TOMA DOBLE DECORA BCO</v>
          </cell>
          <cell r="D219">
            <v>5150</v>
          </cell>
        </row>
        <row r="220">
          <cell r="B220" t="str">
            <v>LV-5601-2W SUICHE SENCILLO DECORA BLANCO</v>
          </cell>
          <cell r="D220">
            <v>6600</v>
          </cell>
        </row>
        <row r="221">
          <cell r="B221" t="str">
            <v>LV-5634-W SUICHE DOBLE DECORA BCO</v>
          </cell>
          <cell r="D221">
            <v>18050</v>
          </cell>
        </row>
        <row r="222">
          <cell r="B222" t="str">
            <v>LV-5821-I          TOMA 2X20 C/P.A.T. 250V</v>
          </cell>
          <cell r="D222">
            <v>8900</v>
          </cell>
        </row>
        <row r="223">
          <cell r="B223" t="str">
            <v>LV-620 PA    MACHO RECTO BLINDADO</v>
          </cell>
          <cell r="D223">
            <v>13400</v>
          </cell>
        </row>
        <row r="224">
          <cell r="B224" t="str">
            <v>LV-7599-W TOMA DOBLE GFCI 15A 125V NEMA 5-15 CON TAPA.</v>
          </cell>
          <cell r="C224" t="str">
            <v>UN</v>
          </cell>
          <cell r="D224">
            <v>35905.172413793109</v>
          </cell>
          <cell r="E224">
            <v>5744.8275862068976</v>
          </cell>
          <cell r="F224">
            <v>41650</v>
          </cell>
          <cell r="G224">
            <v>0.3</v>
          </cell>
        </row>
        <row r="225">
          <cell r="B225" t="str">
            <v>LV-80401-W  TAPA TOMA  Y SUICHE  DECORA  BCO</v>
          </cell>
          <cell r="D225">
            <v>1100</v>
          </cell>
        </row>
        <row r="226">
          <cell r="B226" t="str">
            <v>LV-80703-IG  PLACA DOBLE NARANJA</v>
          </cell>
          <cell r="C226" t="str">
            <v>UN</v>
          </cell>
          <cell r="D226">
            <v>2327.5862068965521</v>
          </cell>
          <cell r="E226">
            <v>372.41379310344831</v>
          </cell>
          <cell r="F226">
            <v>2700</v>
          </cell>
          <cell r="G226">
            <v>0.05</v>
          </cell>
        </row>
        <row r="227">
          <cell r="B227" t="str">
            <v>LV-88003-W  TAPA TOMA BLANCA</v>
          </cell>
          <cell r="C227" t="str">
            <v>UN</v>
          </cell>
          <cell r="D227">
            <v>1465.5172413793105</v>
          </cell>
          <cell r="E227">
            <v>234.48275862068968</v>
          </cell>
          <cell r="F227">
            <v>1700</v>
          </cell>
          <cell r="G227">
            <v>0.05</v>
          </cell>
        </row>
        <row r="228">
          <cell r="B228" t="str">
            <v>Marcación anillos y  cinta adhesiva</v>
          </cell>
          <cell r="D228">
            <v>1200</v>
          </cell>
        </row>
        <row r="229">
          <cell r="B229" t="str">
            <v xml:space="preserve">Marcaciones con cinta color naranja </v>
          </cell>
          <cell r="D229">
            <v>100</v>
          </cell>
        </row>
        <row r="230">
          <cell r="B230" t="str">
            <v>Marcaciones en plaquetas PVC de los cables de la acometida</v>
          </cell>
          <cell r="D230">
            <v>5000</v>
          </cell>
        </row>
        <row r="231">
          <cell r="B231" t="str">
            <v>Marcaciones generales en placas PVC, cinta adhesiva con impresora térmica y anillos de marcación.</v>
          </cell>
          <cell r="D231">
            <v>80000</v>
          </cell>
        </row>
        <row r="232">
          <cell r="B232" t="str">
            <v>Obra civil instalación tablero 12 circuitos.</v>
          </cell>
          <cell r="D232">
            <v>20000</v>
          </cell>
        </row>
        <row r="233">
          <cell r="B233" t="str">
            <v>Obra civil instalación tablero 36 circuitos.</v>
          </cell>
          <cell r="D233">
            <v>20000</v>
          </cell>
        </row>
        <row r="234">
          <cell r="B234" t="str">
            <v xml:space="preserve">PARARRAYO POLIMERICO 12KV 10KA </v>
          </cell>
          <cell r="D234">
            <v>104166.66666666667</v>
          </cell>
        </row>
        <row r="235">
          <cell r="B235" t="str">
            <v>PERFIL FIJACION RCSN 3m GC  CM013033</v>
          </cell>
          <cell r="D235">
            <v>77415</v>
          </cell>
        </row>
        <row r="236">
          <cell r="B236" t="str">
            <v>PERFIL FIJACION RCSN 3m GS  CM013030</v>
          </cell>
          <cell r="D236">
            <v>69810</v>
          </cell>
        </row>
        <row r="237">
          <cell r="B237" t="str">
            <v>Platinas de cobre 800 A para fijación de cable   al breaker totalizador.</v>
          </cell>
          <cell r="D237">
            <v>500000</v>
          </cell>
        </row>
        <row r="238">
          <cell r="B238" t="str">
            <v>Prensa estopa de 1/2".</v>
          </cell>
          <cell r="D238">
            <v>1500</v>
          </cell>
        </row>
        <row r="239">
          <cell r="B239" t="str">
            <v>PRENSA ESTOPA DEXSON 1 1/8" PG29</v>
          </cell>
          <cell r="D239">
            <v>1900</v>
          </cell>
        </row>
        <row r="240">
          <cell r="B240" t="str">
            <v>PRENSA ESTOPA DEXSON 1/2 PG13.5</v>
          </cell>
          <cell r="C240" t="str">
            <v>UN</v>
          </cell>
          <cell r="D240">
            <v>913.79310344827593</v>
          </cell>
          <cell r="E240">
            <v>146.20689655172416</v>
          </cell>
          <cell r="F240">
            <v>1060</v>
          </cell>
          <cell r="G240">
            <v>0.1</v>
          </cell>
        </row>
        <row r="241">
          <cell r="B241" t="str">
            <v>PRENSA ESTOPA DEXSON 1/4 PG7</v>
          </cell>
          <cell r="D241">
            <v>390</v>
          </cell>
        </row>
        <row r="242">
          <cell r="B242" t="str">
            <v>PRENSA ESTOPA DEXSON 3/4 PG21</v>
          </cell>
          <cell r="D242">
            <v>1690</v>
          </cell>
        </row>
        <row r="243">
          <cell r="B243" t="str">
            <v>PRENSA ESTOPA DEXSON 3/8 PG11</v>
          </cell>
          <cell r="D243">
            <v>850</v>
          </cell>
        </row>
        <row r="244">
          <cell r="B244" t="str">
            <v>PRENSA ESTOPA DEXSON 5/16 PG9</v>
          </cell>
          <cell r="D244">
            <v>695</v>
          </cell>
        </row>
        <row r="245">
          <cell r="B245" t="str">
            <v>PRENSA ESTOPA DEXSON 5/8 PG16</v>
          </cell>
          <cell r="D245">
            <v>1050</v>
          </cell>
        </row>
        <row r="246">
          <cell r="B246" t="str">
            <v>Rele de estado solido monopolar 25A</v>
          </cell>
          <cell r="D246">
            <v>150000</v>
          </cell>
        </row>
        <row r="247">
          <cell r="B247" t="str">
            <v>SOLDADURA EXOTERMICA  90G</v>
          </cell>
          <cell r="D247">
            <v>11719.444444444445</v>
          </cell>
        </row>
        <row r="248">
          <cell r="B248" t="str">
            <v>SOLDADURA EXOTERMICA 115G</v>
          </cell>
          <cell r="D248">
            <v>14896</v>
          </cell>
        </row>
        <row r="249">
          <cell r="B249" t="str">
            <v>SOLDADURA EXOTERMICA 150G</v>
          </cell>
          <cell r="D249">
            <v>17534.722222222223</v>
          </cell>
        </row>
        <row r="250">
          <cell r="B250" t="str">
            <v xml:space="preserve">Soporte Dehn snap roof conductor holder StSt para teja de barro ref: 204129 </v>
          </cell>
          <cell r="D250">
            <v>25000</v>
          </cell>
        </row>
        <row r="251">
          <cell r="B251" t="str">
            <v>SOPORTE MENSULA CSN 100mm GC  CM556103</v>
          </cell>
          <cell r="C251" t="str">
            <v>UN</v>
          </cell>
          <cell r="D251">
            <v>11185.344827586208</v>
          </cell>
          <cell r="E251">
            <v>1789.6551724137935</v>
          </cell>
          <cell r="F251">
            <v>12975</v>
          </cell>
          <cell r="G251">
            <v>1.4</v>
          </cell>
        </row>
        <row r="252">
          <cell r="B252" t="str">
            <v>SOPORTE MENSULA CSN 100mm GS  CM556100</v>
          </cell>
          <cell r="C252" t="str">
            <v>UN</v>
          </cell>
          <cell r="D252">
            <v>7047.4137931034484</v>
          </cell>
          <cell r="E252">
            <v>1127.5862068965519</v>
          </cell>
          <cell r="F252">
            <v>8175</v>
          </cell>
          <cell r="G252">
            <v>1.4</v>
          </cell>
        </row>
        <row r="253">
          <cell r="B253" t="str">
            <v>SOPORTE MENSULA CSN 200mm GC  CM556123</v>
          </cell>
          <cell r="C253" t="str">
            <v>UN</v>
          </cell>
          <cell r="D253">
            <v>12413.793103448277</v>
          </cell>
          <cell r="E253">
            <v>1986.2068965517244</v>
          </cell>
          <cell r="F253">
            <v>14400</v>
          </cell>
          <cell r="G253">
            <v>1.8</v>
          </cell>
        </row>
        <row r="254">
          <cell r="B254" t="str">
            <v>SOPORTE MENSULA CSN 200mm GS  CM556120</v>
          </cell>
          <cell r="C254" t="str">
            <v>UN</v>
          </cell>
          <cell r="D254">
            <v>8275.8620689655181</v>
          </cell>
          <cell r="E254">
            <v>1324.137931034483</v>
          </cell>
          <cell r="F254">
            <v>9600</v>
          </cell>
          <cell r="G254">
            <v>1.8</v>
          </cell>
        </row>
        <row r="255">
          <cell r="B255" t="str">
            <v>SOPORTE MENSULA CSN 300mm GC  CM556133</v>
          </cell>
          <cell r="C255" t="str">
            <v>UN</v>
          </cell>
          <cell r="D255">
            <v>14547.413793103449</v>
          </cell>
          <cell r="E255">
            <v>2327.5862068965521</v>
          </cell>
          <cell r="F255">
            <v>16875</v>
          </cell>
          <cell r="G255">
            <v>2.2000000000000002</v>
          </cell>
        </row>
        <row r="256">
          <cell r="B256" t="str">
            <v>SOPORTE MENSULA CSN 300mm GS  CM556130</v>
          </cell>
          <cell r="C256" t="str">
            <v>UN</v>
          </cell>
          <cell r="D256">
            <v>11702.586206896553</v>
          </cell>
          <cell r="E256">
            <v>1872.4137931034484</v>
          </cell>
          <cell r="F256">
            <v>13575</v>
          </cell>
          <cell r="G256">
            <v>2.25</v>
          </cell>
        </row>
        <row r="257">
          <cell r="B257" t="str">
            <v>SOPORTE PIEAMIGO X40cm</v>
          </cell>
          <cell r="C257" t="str">
            <v>UN</v>
          </cell>
          <cell r="D257">
            <v>12445.689655172415</v>
          </cell>
          <cell r="E257">
            <v>1991.3103448275865</v>
          </cell>
          <cell r="F257">
            <v>14437</v>
          </cell>
          <cell r="G257">
            <v>0.8</v>
          </cell>
        </row>
        <row r="258">
          <cell r="D258">
            <v>60241</v>
          </cell>
        </row>
        <row r="259">
          <cell r="D259">
            <v>78003</v>
          </cell>
        </row>
        <row r="260">
          <cell r="D260">
            <v>72000</v>
          </cell>
        </row>
        <row r="261">
          <cell r="D261">
            <v>148730</v>
          </cell>
        </row>
        <row r="262">
          <cell r="D262">
            <v>13782</v>
          </cell>
        </row>
        <row r="263">
          <cell r="D263">
            <v>18886</v>
          </cell>
        </row>
        <row r="264">
          <cell r="D264">
            <v>24824</v>
          </cell>
        </row>
        <row r="265">
          <cell r="B265" t="str">
            <v>TABLERO 03 12CTOS.TERCOL TRP 312  RETIE</v>
          </cell>
          <cell r="C265" t="str">
            <v>UN</v>
          </cell>
          <cell r="D265">
            <v>120000.00000000001</v>
          </cell>
          <cell r="E265">
            <v>19200.000000000004</v>
          </cell>
          <cell r="F265">
            <v>139200</v>
          </cell>
          <cell r="G265">
            <v>7.5</v>
          </cell>
        </row>
        <row r="266">
          <cell r="B266" t="str">
            <v>TABLERO 03 18CTOS.TERCOL TRP 318  RETIE</v>
          </cell>
          <cell r="C266" t="str">
            <v>UN</v>
          </cell>
          <cell r="D266">
            <v>145500</v>
          </cell>
          <cell r="E266">
            <v>23280</v>
          </cell>
          <cell r="F266">
            <v>168780</v>
          </cell>
          <cell r="G266">
            <v>8.5</v>
          </cell>
        </row>
        <row r="267">
          <cell r="B267" t="str">
            <v>TABLERO 03 24CTOS.TERCOL TRP 324  RETIE</v>
          </cell>
          <cell r="C267" t="str">
            <v>UN</v>
          </cell>
          <cell r="D267">
            <v>171000</v>
          </cell>
          <cell r="E267">
            <v>27360</v>
          </cell>
          <cell r="F267">
            <v>198360</v>
          </cell>
          <cell r="G267">
            <v>9</v>
          </cell>
        </row>
        <row r="268">
          <cell r="B268" t="str">
            <v>TABLERO 03 30CTOS.TERCOL TRP 330  RETIE</v>
          </cell>
          <cell r="C268" t="str">
            <v>UN</v>
          </cell>
          <cell r="D268">
            <v>214500</v>
          </cell>
          <cell r="E268">
            <v>34320</v>
          </cell>
          <cell r="F268">
            <v>248819.99999999997</v>
          </cell>
          <cell r="G268">
            <v>11.5</v>
          </cell>
        </row>
        <row r="269">
          <cell r="B269" t="str">
            <v>TABLERO 03 36CTOS.TERCOL TRP 336  RETIE</v>
          </cell>
          <cell r="C269" t="str">
            <v>UN</v>
          </cell>
          <cell r="D269">
            <v>227500.00000000003</v>
          </cell>
          <cell r="E269">
            <v>36400.000000000007</v>
          </cell>
          <cell r="F269">
            <v>263900</v>
          </cell>
          <cell r="G269">
            <v>12.5</v>
          </cell>
        </row>
        <row r="270">
          <cell r="B270" t="str">
            <v>TABLERO 03 42CTOS.TERCOL TRP 342  RETIE</v>
          </cell>
          <cell r="C270" t="str">
            <v>UN</v>
          </cell>
          <cell r="D270">
            <v>260500.00000000003</v>
          </cell>
          <cell r="E270">
            <v>41680.000000000007</v>
          </cell>
          <cell r="F270">
            <v>302180</v>
          </cell>
          <cell r="G270">
            <v>13</v>
          </cell>
        </row>
        <row r="271">
          <cell r="D271">
            <v>130000</v>
          </cell>
        </row>
        <row r="272">
          <cell r="D272">
            <v>149500</v>
          </cell>
        </row>
        <row r="273">
          <cell r="D273">
            <v>183950</v>
          </cell>
        </row>
        <row r="274">
          <cell r="D274">
            <v>153400</v>
          </cell>
        </row>
        <row r="275">
          <cell r="D275">
            <v>261300</v>
          </cell>
        </row>
        <row r="276">
          <cell r="D276">
            <v>186550</v>
          </cell>
        </row>
        <row r="277">
          <cell r="D277">
            <v>323700</v>
          </cell>
        </row>
        <row r="278">
          <cell r="D278">
            <v>219050</v>
          </cell>
        </row>
        <row r="279">
          <cell r="D279">
            <v>358800</v>
          </cell>
        </row>
        <row r="280">
          <cell r="D280">
            <v>274950</v>
          </cell>
        </row>
        <row r="281">
          <cell r="D281">
            <v>425100</v>
          </cell>
        </row>
        <row r="282">
          <cell r="D282">
            <v>291200</v>
          </cell>
        </row>
        <row r="283">
          <cell r="D283">
            <v>440700</v>
          </cell>
        </row>
        <row r="284">
          <cell r="D284">
            <v>333450</v>
          </cell>
        </row>
        <row r="285">
          <cell r="D285">
            <v>481650</v>
          </cell>
        </row>
        <row r="286">
          <cell r="B286" t="str">
            <v>TACO 3x150A 20KA 220V 3P MERLIN GERIN</v>
          </cell>
          <cell r="D286">
            <v>337500</v>
          </cell>
        </row>
        <row r="287">
          <cell r="B287" t="str">
            <v>TACO INDUSTRIAL 3x100</v>
          </cell>
          <cell r="D287">
            <v>161000</v>
          </cell>
        </row>
        <row r="288">
          <cell r="B288" t="str">
            <v>TACO INDUSTRIAL 3X125</v>
          </cell>
          <cell r="D288">
            <v>298440</v>
          </cell>
        </row>
        <row r="289">
          <cell r="B289" t="str">
            <v>TACO INDUSTRIAL 3x150</v>
          </cell>
          <cell r="D289">
            <v>422400</v>
          </cell>
        </row>
        <row r="290">
          <cell r="B290" t="str">
            <v>TACO LG  3x75 INDUSTRIAL ATORNILLABLE</v>
          </cell>
          <cell r="D290">
            <v>130000</v>
          </cell>
        </row>
        <row r="291">
          <cell r="B291" t="str">
            <v>BREAKER TIPO RIEL(MINIBREAKER) MONOPOLAR 1X0,5 A; 1A; 1,6A;2A;3A;4A;6A; 120V. ICC=20KA</v>
          </cell>
          <cell r="C291" t="str">
            <v>Un</v>
          </cell>
          <cell r="D291">
            <v>23400</v>
          </cell>
          <cell r="E291">
            <v>3744</v>
          </cell>
          <cell r="F291">
            <v>27144</v>
          </cell>
          <cell r="G291">
            <v>0.15</v>
          </cell>
        </row>
        <row r="292">
          <cell r="B292" t="str">
            <v>BREAKER TIPO RIEL(MINIBREAKER) MONOPOLAR 1X10A; 16A; 20A;25A;32A; 120V.ICC=20KA</v>
          </cell>
          <cell r="C292" t="str">
            <v>Un</v>
          </cell>
          <cell r="D292">
            <v>15600</v>
          </cell>
          <cell r="E292">
            <v>2496</v>
          </cell>
          <cell r="F292">
            <v>18096</v>
          </cell>
          <cell r="G292">
            <v>0.15</v>
          </cell>
        </row>
        <row r="293">
          <cell r="B293" t="str">
            <v>BREAKER TIPO RIEL(MINIBREAKER) MONOPOLAR 1X40A;  120V.ICC=20KA</v>
          </cell>
          <cell r="C293" t="str">
            <v>Un</v>
          </cell>
          <cell r="D293">
            <v>24840</v>
          </cell>
          <cell r="E293">
            <v>3974.4</v>
          </cell>
          <cell r="F293">
            <v>28814.400000000001</v>
          </cell>
          <cell r="G293">
            <v>0.2</v>
          </cell>
        </row>
        <row r="294">
          <cell r="B294" t="str">
            <v>BREAKER TIPO RIEL(MINIBREAKER) MONOPOLAR 1X50A;  120V.ICC=20KA</v>
          </cell>
          <cell r="C294" t="str">
            <v>Un</v>
          </cell>
          <cell r="D294">
            <v>28020</v>
          </cell>
          <cell r="E294">
            <v>4483.2</v>
          </cell>
          <cell r="F294">
            <v>32503.200000000001</v>
          </cell>
          <cell r="G294">
            <v>0.2</v>
          </cell>
        </row>
        <row r="295">
          <cell r="B295" t="str">
            <v>BREAKER TIPO RIEL(MINIBREAKER) MONOPOLAR 1X63A;  120V.ICC=20KA</v>
          </cell>
          <cell r="C295" t="str">
            <v>Un</v>
          </cell>
          <cell r="D295">
            <v>31080</v>
          </cell>
          <cell r="E295">
            <v>4972.8</v>
          </cell>
          <cell r="F295">
            <v>36052.800000000003</v>
          </cell>
          <cell r="G295">
            <v>0.2</v>
          </cell>
        </row>
        <row r="296">
          <cell r="B296" t="str">
            <v>BREAKER TIPO RIEL(MINIBREAKER) BIPOLAR 2X0,5 A; 1A; 1,6A;2A;3A;4A;6A; 220V. ICC=20KA</v>
          </cell>
          <cell r="C296" t="str">
            <v>Un</v>
          </cell>
          <cell r="D296">
            <v>76740</v>
          </cell>
          <cell r="E296">
            <v>12278.4</v>
          </cell>
          <cell r="F296">
            <v>89018.4</v>
          </cell>
          <cell r="G296">
            <v>0.3</v>
          </cell>
        </row>
        <row r="297">
          <cell r="B297" t="str">
            <v>BREAKER TIPO RIEL(MINIBREAKER) BIPOLAR 2X10A; 16A; 20A;25A;32A; 220V.ICC=20KA</v>
          </cell>
          <cell r="C297" t="str">
            <v>Un</v>
          </cell>
          <cell r="D297">
            <v>36540</v>
          </cell>
          <cell r="E297">
            <v>5846.4000000000005</v>
          </cell>
          <cell r="F297">
            <v>42386.400000000001</v>
          </cell>
          <cell r="G297">
            <v>0.3</v>
          </cell>
        </row>
        <row r="298">
          <cell r="B298" t="str">
            <v>BREAKER TIPO RIEL(MINIBREAKER) BIPOLAR 2X40A;  220V.ICC=20KA</v>
          </cell>
          <cell r="C298" t="str">
            <v>Un</v>
          </cell>
          <cell r="D298">
            <v>58140</v>
          </cell>
          <cell r="E298">
            <v>9302.4</v>
          </cell>
          <cell r="F298">
            <v>67442.399999999994</v>
          </cell>
          <cell r="G298">
            <v>0.3</v>
          </cell>
        </row>
        <row r="299">
          <cell r="B299" t="str">
            <v>BREAKER TIPO RIEL(MINIBREAKER) BIPOLAR 2X50A;  220V.ICC=20KA</v>
          </cell>
          <cell r="C299" t="str">
            <v>Un</v>
          </cell>
          <cell r="D299">
            <v>65940</v>
          </cell>
          <cell r="E299">
            <v>10550.4</v>
          </cell>
          <cell r="F299">
            <v>76490.399999999994</v>
          </cell>
          <cell r="G299">
            <v>0.3</v>
          </cell>
        </row>
        <row r="300">
          <cell r="B300" t="str">
            <v>BREAKER TIPO RIEL(MINIBREAKER) BIPOLAR 2X63A;  220V.ICC=20KA</v>
          </cell>
          <cell r="C300" t="str">
            <v>Un</v>
          </cell>
          <cell r="D300">
            <v>73080</v>
          </cell>
          <cell r="E300">
            <v>11692.800000000001</v>
          </cell>
          <cell r="F300">
            <v>84772.800000000003</v>
          </cell>
          <cell r="G300">
            <v>0.3</v>
          </cell>
        </row>
        <row r="301">
          <cell r="B301" t="str">
            <v>BREAKER TIPO RIEL(MINIBREAKER) TRIPOLAR 3X1A; 2A;3A;4A; 220V. ICC=20KA</v>
          </cell>
          <cell r="C301" t="str">
            <v>Un</v>
          </cell>
          <cell r="D301">
            <v>91620</v>
          </cell>
          <cell r="E301">
            <v>14659.2</v>
          </cell>
          <cell r="F301">
            <v>106279.2</v>
          </cell>
          <cell r="G301">
            <v>0.4</v>
          </cell>
        </row>
        <row r="302">
          <cell r="B302" t="str">
            <v>BREAKER TIPO RIEL(MINIBREAKER) TRIPOLAR 3X6A; 10A;16A;20A; 25A; 32A.220V. ICC=20KA</v>
          </cell>
          <cell r="C302" t="str">
            <v>Un</v>
          </cell>
          <cell r="D302">
            <v>68220</v>
          </cell>
          <cell r="E302">
            <v>10915.2</v>
          </cell>
          <cell r="F302">
            <v>79135.199999999997</v>
          </cell>
          <cell r="G302">
            <v>0.4</v>
          </cell>
        </row>
        <row r="303">
          <cell r="B303" t="str">
            <v>BREAKER TIPO RIEL(MINIBREAKER) TRIPOLAR 3X40A;  220V.ICC=20KA</v>
          </cell>
          <cell r="C303" t="str">
            <v>Un</v>
          </cell>
          <cell r="D303">
            <v>109320</v>
          </cell>
          <cell r="E303">
            <v>17491.2</v>
          </cell>
          <cell r="F303">
            <v>126811.2</v>
          </cell>
          <cell r="G303">
            <v>0.4</v>
          </cell>
        </row>
        <row r="304">
          <cell r="B304" t="str">
            <v>BREAKER TIPO RIEL(MINIBREAKER) TRIPOLAR 3X50A;  220V.ICC=20KA</v>
          </cell>
          <cell r="C304" t="str">
            <v>Un</v>
          </cell>
          <cell r="D304">
            <v>123600</v>
          </cell>
          <cell r="E304">
            <v>19776</v>
          </cell>
          <cell r="F304">
            <v>143376</v>
          </cell>
          <cell r="G304">
            <v>0.4</v>
          </cell>
        </row>
        <row r="305">
          <cell r="B305" t="str">
            <v>BREAKER TIPO RIEL(MINIBREAKER) TRIPOLAR 3X63A;  220V.ICC=20KA</v>
          </cell>
          <cell r="C305" t="str">
            <v>Un</v>
          </cell>
          <cell r="D305">
            <v>138000</v>
          </cell>
          <cell r="E305">
            <v>22080</v>
          </cell>
          <cell r="F305">
            <v>160080</v>
          </cell>
          <cell r="G305">
            <v>0.4</v>
          </cell>
        </row>
        <row r="306">
          <cell r="B306" t="str">
            <v>BREAKER TIPO RIEL(MINIBREAKER) TRIPOLAR 3X80A;  220V.ICC=20KA</v>
          </cell>
          <cell r="C306" t="str">
            <v>Un</v>
          </cell>
          <cell r="D306">
            <v>610800</v>
          </cell>
          <cell r="E306">
            <v>97728</v>
          </cell>
          <cell r="F306">
            <v>708528</v>
          </cell>
          <cell r="G306">
            <v>0.5</v>
          </cell>
        </row>
        <row r="307">
          <cell r="B307" t="str">
            <v>BREAKER TIPO RIEL(MINIBREAKER) TRIPOLAR 3X100A;  220V.ICC=20KA</v>
          </cell>
          <cell r="C307" t="str">
            <v>Un</v>
          </cell>
          <cell r="D307">
            <v>610800</v>
          </cell>
          <cell r="E307">
            <v>97728</v>
          </cell>
          <cell r="F307">
            <v>708528</v>
          </cell>
          <cell r="G307">
            <v>1</v>
          </cell>
        </row>
        <row r="308">
          <cell r="B308" t="str">
            <v>BREAKER TIPO RIEL(MINIBREAKER) TRIPOLAR 3X125A;  220V.ICC=20KA</v>
          </cell>
          <cell r="C308" t="str">
            <v>Un</v>
          </cell>
          <cell r="D308">
            <v>657000</v>
          </cell>
          <cell r="E308">
            <v>105120</v>
          </cell>
          <cell r="F308">
            <v>762120</v>
          </cell>
          <cell r="G308">
            <v>1</v>
          </cell>
        </row>
        <row r="309">
          <cell r="B309" t="str">
            <v>BREAKER TIPO RIEL(MINIBREAKER) TETRAPOLAR 4X1A; 2A;3A;4A; 220V. ICC=20KA</v>
          </cell>
          <cell r="C309" t="str">
            <v>Un</v>
          </cell>
          <cell r="D309">
            <v>151140</v>
          </cell>
          <cell r="E309">
            <v>24182.400000000001</v>
          </cell>
          <cell r="F309">
            <v>175322.4</v>
          </cell>
          <cell r="G309">
            <v>0.5</v>
          </cell>
        </row>
        <row r="310">
          <cell r="B310" t="str">
            <v>BREAKER TIPO RIEL(MINIBREAKER) TETRAPOLAR 4X6A; 10A;16A;20A; 25A; 32A.220V. ICC=20KA</v>
          </cell>
          <cell r="C310" t="str">
            <v>Un</v>
          </cell>
          <cell r="D310">
            <v>104400</v>
          </cell>
          <cell r="E310">
            <v>16704</v>
          </cell>
          <cell r="F310">
            <v>121104</v>
          </cell>
          <cell r="G310">
            <v>0.5</v>
          </cell>
        </row>
        <row r="311">
          <cell r="B311" t="str">
            <v>BREAKER TIPO RIEL(MINIBREAKER) TETRAPOLAR 4X40A;  220V.ICC=20KA</v>
          </cell>
          <cell r="C311" t="str">
            <v>Un</v>
          </cell>
          <cell r="D311">
            <v>151140</v>
          </cell>
          <cell r="E311">
            <v>24182.400000000001</v>
          </cell>
          <cell r="F311">
            <v>175322.4</v>
          </cell>
          <cell r="G311">
            <v>0.5</v>
          </cell>
        </row>
        <row r="312">
          <cell r="B312" t="str">
            <v>BREAKER TIPO RIEL(MINIBREAKER) TETRAPOLAR 4X50A;  220V.ICC=20KA</v>
          </cell>
          <cell r="C312" t="str">
            <v>Un</v>
          </cell>
          <cell r="D312">
            <v>151140</v>
          </cell>
          <cell r="E312">
            <v>24182.400000000001</v>
          </cell>
          <cell r="F312">
            <v>175322.4</v>
          </cell>
          <cell r="G312">
            <v>0.5</v>
          </cell>
        </row>
        <row r="313">
          <cell r="B313" t="str">
            <v>BREAKER TIPO RIEL(MINIBREAKER) TETRAPOLAR 4X63A;  220V.ICC=20KA</v>
          </cell>
          <cell r="C313" t="str">
            <v>Un</v>
          </cell>
          <cell r="D313">
            <v>151140</v>
          </cell>
          <cell r="E313">
            <v>24182.400000000001</v>
          </cell>
          <cell r="F313">
            <v>175322.4</v>
          </cell>
          <cell r="G313">
            <v>0.5</v>
          </cell>
        </row>
        <row r="314">
          <cell r="B314" t="str">
            <v>BREAKER - SOR RELE DE APERTURA PARA USO CON INTERRUPTOR T4,T5,T6. 220-240Vac/220-250Vdc</v>
          </cell>
          <cell r="C314" t="str">
            <v>Un</v>
          </cell>
          <cell r="D314">
            <v>136500</v>
          </cell>
          <cell r="E314">
            <v>21840</v>
          </cell>
          <cell r="F314">
            <v>158340</v>
          </cell>
          <cell r="G314">
            <v>0.5</v>
          </cell>
        </row>
        <row r="315">
          <cell r="B315" t="str">
            <v>BREAKER- RELÈ MONITOR TRIFÀSICO CON RETARDO DE DISPARO. POR SECUENCIA DE FASE, PÈRDIDA DE FASE, SUB Y SOBRETENSIÓN (UMBRAL AJUSTABLE). TENSIÒN DE MEDIDA Y ALIMENTACIÓN DE CONTROL 3X160-300VAC. Nª DE CONTACTOS 2 C/O.</v>
          </cell>
          <cell r="C315" t="str">
            <v>Un</v>
          </cell>
          <cell r="D315">
            <v>484640</v>
          </cell>
          <cell r="E315">
            <v>77542.400000000009</v>
          </cell>
          <cell r="F315">
            <v>562182.40000000002</v>
          </cell>
          <cell r="G315">
            <v>0.5</v>
          </cell>
        </row>
        <row r="316">
          <cell r="B316" t="str">
            <v>BREAKER-BARRAS DE COBRE 3X1000 A.CONEXION DE CABLES AL BREAKER.</v>
          </cell>
          <cell r="C316" t="str">
            <v>Un</v>
          </cell>
          <cell r="D316">
            <v>200000</v>
          </cell>
          <cell r="E316">
            <v>32000</v>
          </cell>
          <cell r="F316">
            <v>232000</v>
          </cell>
          <cell r="G316">
            <v>1</v>
          </cell>
        </row>
        <row r="317">
          <cell r="B317" t="str">
            <v>BREAKER-BARRAS DE COBRE 3X800 A.CONEXION DE CABLES AL BREAKER.</v>
          </cell>
          <cell r="C317" t="str">
            <v>Un</v>
          </cell>
          <cell r="D317">
            <v>150000</v>
          </cell>
          <cell r="E317">
            <v>24000</v>
          </cell>
          <cell r="F317">
            <v>174000</v>
          </cell>
          <cell r="G317">
            <v>1</v>
          </cell>
        </row>
        <row r="318">
          <cell r="B318" t="str">
            <v>BREAKER-BARRAS DE COBRE 3X500 A.CONEXION DE CABLES AL BREAKER.</v>
          </cell>
          <cell r="C318" t="str">
            <v>Un</v>
          </cell>
          <cell r="D318">
            <v>120000</v>
          </cell>
          <cell r="E318">
            <v>19200</v>
          </cell>
          <cell r="F318">
            <v>139200</v>
          </cell>
          <cell r="G318">
            <v>1</v>
          </cell>
        </row>
        <row r="319">
          <cell r="B319" t="str">
            <v>BREAKER-BARRAS DE COBRE 3X300 A.CONEXION DE CABLES AL BREAKER.</v>
          </cell>
          <cell r="C319" t="str">
            <v>Un</v>
          </cell>
          <cell r="D319">
            <v>100000</v>
          </cell>
          <cell r="E319">
            <v>16000</v>
          </cell>
          <cell r="F319">
            <v>116000</v>
          </cell>
          <cell r="G319">
            <v>1</v>
          </cell>
        </row>
        <row r="320">
          <cell r="B320" t="str">
            <v>BREAKER ELEMENTOS DE FIJACIÒN. TORNILLOS Y DEMÀS.</v>
          </cell>
          <cell r="C320" t="str">
            <v>Un</v>
          </cell>
          <cell r="D320">
            <v>15000</v>
          </cell>
          <cell r="E320">
            <v>2400</v>
          </cell>
          <cell r="F320">
            <v>17400</v>
          </cell>
        </row>
        <row r="321">
          <cell r="B321" t="str">
            <v>BREAKER TOTALIZADOR  INDUSTRIAL 3X800A  220 V. AJUSTABLE TÈRMICA Y MAGNÈTICAMENTE (560-800A),  Icu=70 KA. Ics=100%Icu.MARCA ABB (REFERENCIA T6N  800 TMA 800-8000 3P FF), SIEMENS, EATON O MERLIN GERIN.</v>
          </cell>
          <cell r="C321" t="str">
            <v>Un</v>
          </cell>
          <cell r="D321">
            <v>3510000</v>
          </cell>
          <cell r="E321">
            <v>561600</v>
          </cell>
          <cell r="F321">
            <v>4071600</v>
          </cell>
          <cell r="G321">
            <v>5</v>
          </cell>
        </row>
        <row r="322">
          <cell r="B322" t="str">
            <v>BREAKER TOTALIZADOR  INDUSTRIAL 3X800A  220 V. AJUSTABLE TÈRMICA Y MAGNÈTICAMENTE (560-800A),  Icu=85KA. Ics=100%Icu.MARCA ABB (REFERENCIA T6S  800 TMA 800-8000 3P FF), SIEMENS, EATON O MERLIN GERIN.</v>
          </cell>
          <cell r="C322" t="str">
            <v>Un</v>
          </cell>
          <cell r="D322">
            <v>4485000</v>
          </cell>
          <cell r="E322">
            <v>717600</v>
          </cell>
          <cell r="F322">
            <v>5202600</v>
          </cell>
          <cell r="G322">
            <v>6</v>
          </cell>
        </row>
        <row r="323">
          <cell r="B323" t="str">
            <v>BREAKER TOTALIZADOR  INDUSTRIAL 3X800A  220 V. AJUSTABLE TÈRMICA Y MAGNÈTICAMENTE (560-800A),  Icu=100KA. Ics=100%Icu.MARCA ABB (REFERENCIA T6H  800 TMA 800-8000 3P FF), SIEMENS, EATON O MERLIN GERIN.</v>
          </cell>
          <cell r="C323" t="str">
            <v>Un</v>
          </cell>
          <cell r="D323">
            <v>4745000</v>
          </cell>
          <cell r="E323">
            <v>759200</v>
          </cell>
          <cell r="F323">
            <v>5504200</v>
          </cell>
          <cell r="G323">
            <v>6</v>
          </cell>
        </row>
        <row r="324">
          <cell r="B324" t="str">
            <v>BREAKER TOTALIZADOR  INDUSTRIAL 3X630A  220 V. AJUSTABLE TÈRMICA Y MAGNÈTICAMENTE (441-630A),  Icu=70 KA. Ics=100%Icu.MARCA ABB (REFERENCIA T6N  630 TMA 630-6300 3P FF), SIEMENS, EATON O MERLIN GERIN.</v>
          </cell>
          <cell r="C324" t="str">
            <v>Un</v>
          </cell>
          <cell r="D324">
            <v>2723500</v>
          </cell>
          <cell r="E324">
            <v>435760</v>
          </cell>
          <cell r="F324">
            <v>3159260</v>
          </cell>
          <cell r="G324">
            <v>5</v>
          </cell>
        </row>
        <row r="325">
          <cell r="B325" t="str">
            <v>BREAKER TOTALIZADOR  INDUSTRIAL 3X630A  220 V. AJUSTABLE TÈRMICA Y MAGNÈTICAMENTE (441-630A),  Icu=85KA. Ics=100%Icu.MARCA ABB (REFERENCIA T6S  630 TMA 630-6300 3P FF), SIEMENS, EATON O MERLIN GERIN.</v>
          </cell>
          <cell r="C325" t="str">
            <v>Un</v>
          </cell>
          <cell r="D325">
            <v>3399500</v>
          </cell>
          <cell r="E325">
            <v>543920</v>
          </cell>
          <cell r="F325">
            <v>3943420</v>
          </cell>
          <cell r="G325">
            <v>5</v>
          </cell>
        </row>
        <row r="326">
          <cell r="B326" t="str">
            <v>BREAKER TOTALIZADOR  INDUSTRIAL 3X630A  220 V. AJUSTABLE TÈRMICA Y MAGNÈTICAMENTE (441-630A),  Icu=100KA. Ics=100%Icu.MARCA ABB (REFERENCIA T6H  630 TMA 630-6300 3P FF), SIEMENS, EATON O MERLIN GERIN.</v>
          </cell>
          <cell r="C326" t="str">
            <v>Un</v>
          </cell>
          <cell r="D326">
            <v>3399500</v>
          </cell>
          <cell r="E326">
            <v>543920</v>
          </cell>
          <cell r="F326">
            <v>3943420</v>
          </cell>
          <cell r="G326">
            <v>5</v>
          </cell>
        </row>
        <row r="327">
          <cell r="B327" t="str">
            <v>BREAKER TOTALIZADOR  INDUSTRIAL 3X500A  220 V. AJUSTABLE TÈRMICA Y MAGNÈTICAMENTE (350-500A),  Icu=70 KA. Ics=100%Icu.MARCA ABB (REFERENCIA T5N  630 TMA 500-5000 3P FF), SIEMENS, EATON O MERLIN GERIN.</v>
          </cell>
          <cell r="C327" t="str">
            <v>Un</v>
          </cell>
          <cell r="D327">
            <v>2093000</v>
          </cell>
          <cell r="E327">
            <v>334880</v>
          </cell>
          <cell r="F327">
            <v>2427880</v>
          </cell>
          <cell r="G327">
            <v>5</v>
          </cell>
        </row>
        <row r="328">
          <cell r="B328" t="str">
            <v>BREAKER TOTALIZADOR  INDUSTRIAL 3X500A  220 V. AJUSTABLE TÈRMICA Y MAGNÈTICAMENTE (350-500A),  Icu=85KA. Ics=100%Icu.MARCA ABB (REFERENCIA T5S  630 TMA 500-5000 3P FF), SIEMENS, EATON O MERLIN GERIN.</v>
          </cell>
          <cell r="C328" t="str">
            <v>Un</v>
          </cell>
          <cell r="D328">
            <v>2372500</v>
          </cell>
          <cell r="E328">
            <v>379600</v>
          </cell>
          <cell r="F328">
            <v>2752100</v>
          </cell>
          <cell r="G328">
            <v>5</v>
          </cell>
        </row>
        <row r="329">
          <cell r="B329" t="str">
            <v>BREAKER TOTALIZADOR  INDUSTRIAL 3X500A  220 V. AJUSTABLE TÈRMICA Y MAGNÈTICAMENTE (350-500A),  Icu=100KA. Ics=100%Icu.MARCA ABB (REFERENCIA T5H  630 TMA 500-50003P FF), SIEMENS, EATON O MERLIN GERIN.</v>
          </cell>
          <cell r="C329" t="str">
            <v>Un</v>
          </cell>
          <cell r="D329">
            <v>2496000</v>
          </cell>
          <cell r="E329">
            <v>399360</v>
          </cell>
          <cell r="F329">
            <v>2895360</v>
          </cell>
          <cell r="G329">
            <v>5</v>
          </cell>
        </row>
        <row r="330">
          <cell r="B330" t="str">
            <v>BREAKER TOTALIZADOR  INDUSTRIAL 3X400A  220 V. AJUSTABLE TÈRMICA Y MAGNÈTICAMENTE (280-400A),  Icu=70 KA. Ics=100%Icu.MARCA ABB (REFERENCIA T5N  400 TMA 400-4000 3P FF), SIEMENS, EATON O MERLIN GERIN.</v>
          </cell>
          <cell r="C330" t="str">
            <v>Un</v>
          </cell>
          <cell r="D330">
            <v>864500</v>
          </cell>
          <cell r="E330">
            <v>138320</v>
          </cell>
          <cell r="F330">
            <v>1002820</v>
          </cell>
          <cell r="G330">
            <v>5</v>
          </cell>
        </row>
        <row r="331">
          <cell r="B331" t="str">
            <v>BREAKER TOTALIZADOR  INDUSTRIAL 3X400A  220 V. AJUSTABLE TÈRMICA Y MAGNÈTICAMENTE (280-400A),  Icu=85KA. Ics=100%Icu.MARCA ABB (REFERENCIA T5S  400 TMA 400-4000 3P FF), SIEMENS, EATON O MERLIN GERIN.</v>
          </cell>
          <cell r="C331" t="str">
            <v>Un</v>
          </cell>
          <cell r="D331">
            <v>1404000</v>
          </cell>
          <cell r="E331">
            <v>224640</v>
          </cell>
          <cell r="F331">
            <v>1628640</v>
          </cell>
          <cell r="G331">
            <v>5</v>
          </cell>
        </row>
        <row r="332">
          <cell r="B332" t="str">
            <v>BREAKER TOTALIZADOR  INDUSTRIAL 3X400A  220 V. AJUSTABLE TÈRMICA Y MAGNÈTICAMENTE (280-400A),  Icu=100KA. Ics=100%Icu.MARCA ABB (REFERENCIA T5H  400 TMA 400-40003P FF), SIEMENS, EATON O MERLIN GERIN.</v>
          </cell>
          <cell r="C332" t="str">
            <v>Un</v>
          </cell>
          <cell r="D332">
            <v>1534000</v>
          </cell>
          <cell r="E332">
            <v>245440</v>
          </cell>
          <cell r="F332">
            <v>1779440</v>
          </cell>
          <cell r="G332">
            <v>5</v>
          </cell>
        </row>
        <row r="333">
          <cell r="B333" t="str">
            <v>BREAKER TOTALIZADOR  INDUSTRIAL 3X320A  220 V. AJUSTABLE TÈRMICA Y MAGNÈTICAMENTE (224-320A),  Icu=100KA. Ics=100%Icu.MARCA ABB (REFERENCIA T5H  320 TMA 320-3200 3P FF), SIEMENS, EATON O MERLIN GERIN.</v>
          </cell>
          <cell r="C333" t="str">
            <v>Un</v>
          </cell>
          <cell r="D333">
            <v>1534000</v>
          </cell>
          <cell r="E333">
            <v>245440</v>
          </cell>
          <cell r="F333">
            <v>1779440</v>
          </cell>
          <cell r="G333">
            <v>4</v>
          </cell>
        </row>
        <row r="334">
          <cell r="B334" t="str">
            <v>BREAKER TOTALIZADOR  INDUSTRIAL 3X250A  220 V. AJUSTABLE TÈRMICA Y MAGNÈTICAMENTE (175-250A),  Icu=100KA. Ics=100%Icu.MARCA ABB (REFERENCIA XT4H 250 TMA 250-2500 3P FF), SIEMENS, EATON O MERLIN GERIN.</v>
          </cell>
          <cell r="C334" t="str">
            <v>Un</v>
          </cell>
          <cell r="D334">
            <v>1384500</v>
          </cell>
          <cell r="E334">
            <v>221520</v>
          </cell>
          <cell r="F334">
            <v>1606020</v>
          </cell>
          <cell r="G334">
            <v>4</v>
          </cell>
        </row>
        <row r="335">
          <cell r="B335" t="str">
            <v>BREAKER TOTALIZADOR  INDUSTRIAL 3X200A  220 V. AJUSTABLE TÈRMICA Y MAGNÈTICAMENTE (140-200A),  Icu=100KA. Ics=100%Icu.MARCA ABB (REFERENCIA XT4H 250 TMA 200-2000 3P FF), SIEMENS, EATON O MERLIN GERIN.</v>
          </cell>
          <cell r="C335" t="str">
            <v>Un</v>
          </cell>
          <cell r="D335">
            <v>1235000</v>
          </cell>
          <cell r="E335">
            <v>197600</v>
          </cell>
          <cell r="F335">
            <v>1432600</v>
          </cell>
          <cell r="G335">
            <v>4</v>
          </cell>
        </row>
        <row r="336">
          <cell r="B336" t="str">
            <v>BREAKER TOTALIZADOR  INDUSTRIAL 3X160A  220 V. AJUSTABLE TÈRMICA Y MAGNÈTICAMENTE (112-160A),  Icu=100KA. Ics=100%Icu.MARCA ABB (REFERENCIA XT2H 160 TMA 160-1600 3P FF), SIEMENS, EATON O MERLIN GERIN.</v>
          </cell>
          <cell r="C336" t="str">
            <v>Un</v>
          </cell>
          <cell r="D336">
            <v>767000</v>
          </cell>
          <cell r="E336">
            <v>122720</v>
          </cell>
          <cell r="F336">
            <v>889720</v>
          </cell>
          <cell r="G336">
            <v>4</v>
          </cell>
        </row>
        <row r="337">
          <cell r="B337" t="str">
            <v>BREAKER TOTALIZADOR  INDUSTRIAL 3X125A  220 V. AJUSTABLE TÈRMICA Y MAGNÈTICAMENTE (87,5-125A),  Icu=100KA. Ics=100%Icu.MARCA ABB (REFERENCIA XT2H 160 TMA 125-1250 3P FF), SIEMENS, EATON O MERLIN GERIN.</v>
          </cell>
          <cell r="C337" t="str">
            <v>Un</v>
          </cell>
          <cell r="D337">
            <v>734500</v>
          </cell>
          <cell r="E337">
            <v>117520</v>
          </cell>
          <cell r="F337">
            <v>852020</v>
          </cell>
          <cell r="G337">
            <v>2</v>
          </cell>
        </row>
        <row r="338">
          <cell r="B338" t="str">
            <v>BREAKER TOTALIZADOR  INDUSTRIAL 3X100A  220 V. AJUSTABLE TÈRMICA Y MAGNÈTICAMENTE (70-100A),  Icu=100KA. Ics=100%Icu.MARCA ABB (REFERENCIA XT2H 160 TMA 100-1000 3P FF), SIEMENS, EATON O MERLIN GERIN.</v>
          </cell>
          <cell r="C338" t="str">
            <v>Un</v>
          </cell>
          <cell r="D338">
            <v>624000</v>
          </cell>
          <cell r="E338">
            <v>99840</v>
          </cell>
          <cell r="F338">
            <v>723840</v>
          </cell>
          <cell r="G338">
            <v>2</v>
          </cell>
        </row>
        <row r="339">
          <cell r="B339" t="str">
            <v>BREAKER 3X15A  220 V,  25 KA INDUSTRIAL ABB(A1B 125 TMF 15-300 3P FF), SIEMENS, EATON O MERLIN GERIN</v>
          </cell>
          <cell r="C339" t="str">
            <v>Un</v>
          </cell>
          <cell r="D339">
            <v>120000</v>
          </cell>
          <cell r="E339">
            <v>19200</v>
          </cell>
          <cell r="F339">
            <v>139200</v>
          </cell>
          <cell r="G339">
            <v>1</v>
          </cell>
        </row>
        <row r="340">
          <cell r="B340" t="str">
            <v>BREAKER 3X15A  220 V,  100 KA INDUSTRIAL ABB(A1N 125 TMF 15-300 3P FF), SIEMENS, EATON O MERLIN GERIN</v>
          </cell>
          <cell r="C340" t="str">
            <v>Un</v>
          </cell>
          <cell r="D340">
            <v>186000</v>
          </cell>
          <cell r="E340">
            <v>29760</v>
          </cell>
          <cell r="F340">
            <v>215760</v>
          </cell>
          <cell r="G340">
            <v>1</v>
          </cell>
        </row>
        <row r="341">
          <cell r="B341" t="str">
            <v>BREAKER 3X20A  220 V,  25 KA INDUSTRIAL ABB(A1B 125 TMF 20-300 3P FF), SIEMENS, EATON O MERLIN GERIN</v>
          </cell>
          <cell r="C341" t="str">
            <v>Un</v>
          </cell>
          <cell r="D341">
            <v>120000</v>
          </cell>
          <cell r="E341">
            <v>19200</v>
          </cell>
          <cell r="F341">
            <v>139200</v>
          </cell>
          <cell r="G341">
            <v>1</v>
          </cell>
        </row>
        <row r="342">
          <cell r="B342" t="str">
            <v>BREAKER 3X20A  220 V,  100 KA INDUSTRIAL ABB(A1N 125 TMF 20-300 3P FF), SIEMENS, EATON O MERLIN GERIN</v>
          </cell>
          <cell r="C342" t="str">
            <v>Un</v>
          </cell>
          <cell r="D342">
            <v>186000</v>
          </cell>
          <cell r="E342">
            <v>29760</v>
          </cell>
          <cell r="F342">
            <v>215760</v>
          </cell>
          <cell r="G342">
            <v>1</v>
          </cell>
        </row>
        <row r="343">
          <cell r="B343" t="str">
            <v>BREAKER 3X30A  220 V,  25 KA INDUSTRIAL ABB(A1B 125 TMF 30-300 3P FF), SIEMENS, EATON O MERLIN GERIN</v>
          </cell>
          <cell r="C343" t="str">
            <v>Un</v>
          </cell>
          <cell r="D343">
            <v>129000</v>
          </cell>
          <cell r="E343">
            <v>20640</v>
          </cell>
          <cell r="F343">
            <v>149640</v>
          </cell>
          <cell r="G343">
            <v>1</v>
          </cell>
        </row>
        <row r="344">
          <cell r="B344" t="str">
            <v>BREAKER 3X30A  220 V,  100 KA INDUSTRIAL ABB(A1N 125 TMF 30-300 3P FF), SIEMENS, EATON O MERLIN GERIN</v>
          </cell>
          <cell r="D344">
            <v>204000</v>
          </cell>
          <cell r="E344">
            <v>32640</v>
          </cell>
          <cell r="F344">
            <v>236640</v>
          </cell>
          <cell r="G344">
            <v>1</v>
          </cell>
        </row>
        <row r="345">
          <cell r="B345" t="str">
            <v>BREAKER 3X40A  220 V,  25 KA INDUSTRIAL ABB(A1B 125 TMF 40-400 3P FF), SIEMENS, EATON O MERLIN GERIN</v>
          </cell>
          <cell r="C345" t="str">
            <v>Un</v>
          </cell>
          <cell r="D345">
            <v>129000</v>
          </cell>
          <cell r="E345">
            <v>20640</v>
          </cell>
          <cell r="F345">
            <v>149640</v>
          </cell>
          <cell r="G345">
            <v>1</v>
          </cell>
        </row>
        <row r="346">
          <cell r="B346" t="str">
            <v>BREAKER 3X40A  220 V,  100 KA INDUSTRIAL ABB(A1N 125 TMF 40-400 3P FF), SIEMENS, EATON O MERLIN GERIN</v>
          </cell>
          <cell r="C346" t="str">
            <v>Un</v>
          </cell>
          <cell r="D346">
            <v>204000</v>
          </cell>
          <cell r="E346">
            <v>32640</v>
          </cell>
          <cell r="F346">
            <v>236640</v>
          </cell>
          <cell r="G346">
            <v>1</v>
          </cell>
        </row>
        <row r="347">
          <cell r="B347" t="str">
            <v>BREAKER 3X50A  220 V,  25 KA INDUSTRIAL ABB(A1B 125 TMF 50-500 3P FF), SIEMENS, EATON O MERLIN GERIN</v>
          </cell>
          <cell r="C347" t="str">
            <v>Un</v>
          </cell>
          <cell r="D347">
            <v>129000</v>
          </cell>
          <cell r="E347">
            <v>20640</v>
          </cell>
          <cell r="F347">
            <v>149640</v>
          </cell>
          <cell r="G347">
            <v>1</v>
          </cell>
        </row>
        <row r="348">
          <cell r="B348" t="str">
            <v>BREAKER 3X50A  220 V,  100 KA INDUSTRIAL ABB(A1N 125 TMF 50-500 3P FF), SIEMENS, EATON O MERLIN GERIN</v>
          </cell>
          <cell r="C348" t="str">
            <v>Un</v>
          </cell>
          <cell r="D348">
            <v>204000</v>
          </cell>
          <cell r="E348">
            <v>32640</v>
          </cell>
          <cell r="F348">
            <v>236640</v>
          </cell>
          <cell r="G348">
            <v>1</v>
          </cell>
        </row>
        <row r="349">
          <cell r="B349" t="str">
            <v>BREAKER 3X60A  220 V,  25 KA INDUSTRIAL ABB(A1B 125 TMF 60-600 3P FF), SIEMENS, EATON O MERLIN GERIN</v>
          </cell>
          <cell r="C349" t="str">
            <v>Un</v>
          </cell>
          <cell r="D349">
            <v>129000</v>
          </cell>
          <cell r="E349">
            <v>20640</v>
          </cell>
          <cell r="F349">
            <v>149640</v>
          </cell>
          <cell r="G349">
            <v>1</v>
          </cell>
        </row>
        <row r="350">
          <cell r="B350" t="str">
            <v>BREAKER 3X60A  220 V,  100 KA INDUSTRIAL ABB(A1N 125 TMF 60-600 3P FF), SIEMENS, EATON O MERLIN GERIN</v>
          </cell>
          <cell r="C350" t="str">
            <v>Un</v>
          </cell>
          <cell r="D350">
            <v>204000</v>
          </cell>
          <cell r="E350">
            <v>32640</v>
          </cell>
          <cell r="F350">
            <v>236640</v>
          </cell>
          <cell r="G350">
            <v>1</v>
          </cell>
        </row>
        <row r="351">
          <cell r="B351" t="str">
            <v>BREAKER 3X70A  220 V,  25 KA INDUSTRIAL ABB(A1B 125 TMF 70-700 3P FF), SIEMENS, EATON O MERLIN GERIN</v>
          </cell>
          <cell r="C351" t="str">
            <v>Un</v>
          </cell>
          <cell r="D351">
            <v>132000</v>
          </cell>
          <cell r="E351">
            <v>21120</v>
          </cell>
          <cell r="F351">
            <v>153120</v>
          </cell>
          <cell r="G351">
            <v>1</v>
          </cell>
        </row>
        <row r="352">
          <cell r="B352" t="str">
            <v>BREAKER 3X70A  220 V,  100 KA INDUSTRIAL ABB(A1N 125 TMF 70-700 3P FF), SIEMENS, EATON O MERLIN GERIN</v>
          </cell>
          <cell r="C352" t="str">
            <v>Un</v>
          </cell>
          <cell r="D352">
            <v>210000</v>
          </cell>
          <cell r="E352">
            <v>33600</v>
          </cell>
          <cell r="F352">
            <v>243600</v>
          </cell>
          <cell r="G352">
            <v>1</v>
          </cell>
        </row>
        <row r="353">
          <cell r="B353" t="str">
            <v>BREAKER 3X80A  220 V,  25 KA INDUSTRIAL ABB(A1B 125 TMF 80-800 3P FF), SIEMENS, EATON O MERLIN GERIN</v>
          </cell>
          <cell r="C353" t="str">
            <v>Un</v>
          </cell>
          <cell r="D353">
            <v>132000</v>
          </cell>
          <cell r="E353">
            <v>21120</v>
          </cell>
          <cell r="F353">
            <v>153120</v>
          </cell>
          <cell r="G353">
            <v>1</v>
          </cell>
        </row>
        <row r="354">
          <cell r="B354" t="str">
            <v>BREAKER 3X80A  220 V,  100 KA INDUSTRIAL ABB(A1N 125 TMF 80-800 3P FF), SIEMENS, EATON O MERLIN GERIN</v>
          </cell>
          <cell r="C354" t="str">
            <v>Un</v>
          </cell>
          <cell r="D354">
            <v>216000</v>
          </cell>
          <cell r="E354">
            <v>34560</v>
          </cell>
          <cell r="F354">
            <v>250560</v>
          </cell>
          <cell r="G354">
            <v>1</v>
          </cell>
        </row>
        <row r="355">
          <cell r="B355" t="str">
            <v>BREAKER 3X100A  220 V,  25 KA INDUSTRIAL ABB(A1B 125 TMF 100-1000 3P FF), SIEMENS, EATON O MERLIN GERIN</v>
          </cell>
          <cell r="C355" t="str">
            <v>Un</v>
          </cell>
          <cell r="D355">
            <v>132000</v>
          </cell>
          <cell r="E355">
            <v>21120</v>
          </cell>
          <cell r="F355">
            <v>153120</v>
          </cell>
          <cell r="G355">
            <v>2</v>
          </cell>
        </row>
        <row r="356">
          <cell r="B356" t="str">
            <v>BREAKER 3X100A  220 V,  100 KA INDUSTRIAL ABB(A1N 125 TMF 100-1000 3P FF), SIEMENS, EATON O MERLIN GERIN</v>
          </cell>
          <cell r="C356" t="str">
            <v>Un</v>
          </cell>
          <cell r="D356">
            <v>216000</v>
          </cell>
          <cell r="E356">
            <v>34560</v>
          </cell>
          <cell r="F356">
            <v>250560</v>
          </cell>
          <cell r="G356">
            <v>2</v>
          </cell>
        </row>
        <row r="357">
          <cell r="B357" t="str">
            <v>BREAKER 3X125A  220 V,  25 KA INDUSTRIAL ABB(A1B 125 TMF 125-1250 3P FF), SIEMENS, EATON O MERLIN GERIN</v>
          </cell>
          <cell r="C357" t="str">
            <v>Un</v>
          </cell>
          <cell r="D357">
            <v>312000</v>
          </cell>
          <cell r="E357">
            <v>49920</v>
          </cell>
          <cell r="F357">
            <v>361920</v>
          </cell>
          <cell r="G357">
            <v>2</v>
          </cell>
        </row>
        <row r="358">
          <cell r="B358" t="str">
            <v>BREAKER 3X125A  220 V,  100 KA INDUSTRIAL ABB(A1N 125 TMF 125-1250 3P FF), SIEMENS, EATON O MERLIN GERIN</v>
          </cell>
          <cell r="C358" t="str">
            <v>Un</v>
          </cell>
          <cell r="D358">
            <v>354000</v>
          </cell>
          <cell r="E358">
            <v>56640</v>
          </cell>
          <cell r="F358">
            <v>410640</v>
          </cell>
          <cell r="G358">
            <v>2</v>
          </cell>
        </row>
        <row r="359">
          <cell r="B359" t="str">
            <v>BREAKER 3X150A  220 V,  85 KA INDUSTRIAL ABB(A2N 250 TMF 150-1500 3P FF), SIEMENS, EATON O MERLIN GERIN</v>
          </cell>
          <cell r="C359" t="str">
            <v>Un</v>
          </cell>
          <cell r="D359">
            <v>360000</v>
          </cell>
          <cell r="E359">
            <v>57600</v>
          </cell>
          <cell r="F359">
            <v>417600</v>
          </cell>
          <cell r="G359">
            <v>4</v>
          </cell>
        </row>
        <row r="360">
          <cell r="B360" t="str">
            <v>BREAKER 3X160A  220 V,  85 KA INDUSTRIAL ABB(A2N 250 TMF 160-1600 3P FF), SIEMENS, EATON O MERLIN GERIN</v>
          </cell>
          <cell r="C360" t="str">
            <v>Un</v>
          </cell>
          <cell r="D360">
            <v>360000</v>
          </cell>
          <cell r="E360">
            <v>57600</v>
          </cell>
          <cell r="F360">
            <v>417600</v>
          </cell>
          <cell r="G360">
            <v>4</v>
          </cell>
        </row>
        <row r="361">
          <cell r="B361" t="str">
            <v>BREAKER 3X175A  220 V,  85 KA INDUSTRIAL ABB(A2N 250 TMF 150-1750 3P FF), SIEMENS, EATON O MERLIN GERIN</v>
          </cell>
          <cell r="C361" t="str">
            <v>Un</v>
          </cell>
          <cell r="D361">
            <v>360000</v>
          </cell>
          <cell r="E361">
            <v>57600</v>
          </cell>
          <cell r="F361">
            <v>417600</v>
          </cell>
          <cell r="G361">
            <v>4</v>
          </cell>
        </row>
        <row r="362">
          <cell r="B362" t="str">
            <v>BREAKER 3X200A  220 V,  85 KA INDUSTRIAL ABB(A2N 250 TMF 200-2000 3P FF), SIEMENS, EATON O MERLIN GERIN</v>
          </cell>
          <cell r="C362" t="str">
            <v>Un</v>
          </cell>
          <cell r="D362">
            <v>360000</v>
          </cell>
          <cell r="E362">
            <v>57600</v>
          </cell>
          <cell r="F362">
            <v>417600</v>
          </cell>
          <cell r="G362">
            <v>4</v>
          </cell>
        </row>
        <row r="363">
          <cell r="B363" t="str">
            <v>BREAKER 3X225A  220 V,  85 KA INDUSTRIAL ABB(A2N 250 TMF 225-2250 3P FF), SIEMENS, EATON O MERLIN GERIN</v>
          </cell>
          <cell r="C363" t="str">
            <v>Un</v>
          </cell>
          <cell r="D363">
            <v>360000</v>
          </cell>
          <cell r="E363">
            <v>57600</v>
          </cell>
          <cell r="F363">
            <v>417600</v>
          </cell>
          <cell r="G363">
            <v>4</v>
          </cell>
        </row>
        <row r="364">
          <cell r="B364" t="str">
            <v>BREAKER 3X250A  220 V,  85 KA INDUSTRIAL ABB(A2N 250 TMF 250-2500 3P FF), SIEMENS, EATON O MERLIN GERIN</v>
          </cell>
          <cell r="C364" t="str">
            <v>Un</v>
          </cell>
          <cell r="D364">
            <v>456000</v>
          </cell>
          <cell r="E364">
            <v>72960</v>
          </cell>
          <cell r="F364">
            <v>528960</v>
          </cell>
          <cell r="G364">
            <v>4</v>
          </cell>
        </row>
        <row r="365">
          <cell r="B365" t="str">
            <v>BREAKER 3X320A  220 V,  85 KA INDUSTRIAL ABB(A3N 400 TMF 320-3200 3P FF), SIEMENS, EATON O MERLIN GERIN</v>
          </cell>
          <cell r="C365" t="str">
            <v>Un</v>
          </cell>
          <cell r="D365">
            <v>690000</v>
          </cell>
          <cell r="E365">
            <v>110400</v>
          </cell>
          <cell r="F365">
            <v>800400</v>
          </cell>
          <cell r="G365">
            <v>4</v>
          </cell>
        </row>
        <row r="366">
          <cell r="B366" t="str">
            <v>BREAKER 3X400A  220 V,  85 KA INDUSTRIAL ABB(A3N 400 TMF 400-4000 3P FF), SIEMENS, EATON O MERLIN GERIN</v>
          </cell>
          <cell r="C366" t="str">
            <v>Un</v>
          </cell>
          <cell r="D366">
            <v>690000</v>
          </cell>
          <cell r="E366">
            <v>110400</v>
          </cell>
          <cell r="F366">
            <v>800400</v>
          </cell>
          <cell r="G366">
            <v>6</v>
          </cell>
        </row>
        <row r="367">
          <cell r="B367" t="str">
            <v>BREAKER 3X500A  220 V,  85 KA INDUSTRIAL ABB(A3N 630 TMF 500-5000 3P FF), SIEMENS, EATON O MERLIN GERIN</v>
          </cell>
          <cell r="C367" t="str">
            <v>Un</v>
          </cell>
          <cell r="D367">
            <v>1740000</v>
          </cell>
          <cell r="E367">
            <v>278400</v>
          </cell>
          <cell r="F367">
            <v>2018400</v>
          </cell>
          <cell r="G367">
            <v>6</v>
          </cell>
        </row>
        <row r="368">
          <cell r="B368" t="str">
            <v>BREAKER 3X630A  220 V,  85 KA INDUSTRIAL ABB(A3N 630 ELT-LI In=630  3P FF-CON RELÈ ELECTRÒNICO CON PROTECCIÒN DE SOBRECARGA), SIEMENS, EATON O MERLIN GERIN</v>
          </cell>
          <cell r="C368" t="str">
            <v>Un</v>
          </cell>
          <cell r="D368">
            <v>1980000</v>
          </cell>
          <cell r="E368">
            <v>316800</v>
          </cell>
          <cell r="F368">
            <v>2296800</v>
          </cell>
          <cell r="G368">
            <v>6</v>
          </cell>
        </row>
        <row r="377">
          <cell r="B377" t="str">
            <v xml:space="preserve">BREAKER MONOPOLAR ENCHUFABLE. TACO SIEMENS Q115. 1x15 </v>
          </cell>
          <cell r="C377" t="str">
            <v>UN</v>
          </cell>
          <cell r="D377">
            <v>8305</v>
          </cell>
          <cell r="E377">
            <v>1328.8</v>
          </cell>
          <cell r="F377">
            <v>9633.7999999999993</v>
          </cell>
          <cell r="G377">
            <v>0.3</v>
          </cell>
        </row>
        <row r="378">
          <cell r="B378" t="str">
            <v xml:space="preserve">BREAKER MONOPOLAR ENCHUFABLE.TACO SIEMENS Q120 1x20 </v>
          </cell>
          <cell r="C378" t="str">
            <v>UN</v>
          </cell>
          <cell r="D378">
            <v>8305</v>
          </cell>
          <cell r="E378">
            <v>1328.8</v>
          </cell>
          <cell r="F378">
            <v>9633.7999999999993</v>
          </cell>
          <cell r="G378">
            <v>0.3</v>
          </cell>
        </row>
        <row r="379">
          <cell r="B379" t="str">
            <v xml:space="preserve">BREAKER MONOPOLAR.TACO SIEMENS Q130 1x30 </v>
          </cell>
          <cell r="C379" t="str">
            <v>UN</v>
          </cell>
          <cell r="D379">
            <v>8305</v>
          </cell>
          <cell r="E379">
            <v>1328.8</v>
          </cell>
          <cell r="F379">
            <v>9633.7999999999993</v>
          </cell>
          <cell r="G379">
            <v>0.3</v>
          </cell>
        </row>
        <row r="380">
          <cell r="B380" t="str">
            <v xml:space="preserve">BREAKER MONOPOLAR ENCHUFABLE.TACO SIEMENS Q140 1x40 </v>
          </cell>
          <cell r="C380" t="str">
            <v>UN</v>
          </cell>
          <cell r="D380">
            <v>10230</v>
          </cell>
          <cell r="E380">
            <v>1636.8</v>
          </cell>
          <cell r="F380">
            <v>11866.8</v>
          </cell>
          <cell r="G380">
            <v>0.3</v>
          </cell>
        </row>
        <row r="381">
          <cell r="B381" t="str">
            <v xml:space="preserve">BREAKER MONOPOLAR ENCHUFABLE.TACO SIEMENS Q150 1x50 </v>
          </cell>
          <cell r="C381" t="str">
            <v>UN</v>
          </cell>
          <cell r="D381">
            <v>10230</v>
          </cell>
          <cell r="E381">
            <v>1636.8</v>
          </cell>
          <cell r="F381">
            <v>11866.8</v>
          </cell>
          <cell r="G381">
            <v>0.3</v>
          </cell>
        </row>
        <row r="382">
          <cell r="B382" t="str">
            <v xml:space="preserve">BREAKER MONOPOLAR ENCHUFABLE.TACO SIEMENS Q160 1x60 </v>
          </cell>
          <cell r="C382" t="str">
            <v>UN</v>
          </cell>
          <cell r="D382">
            <v>20200</v>
          </cell>
          <cell r="E382">
            <v>3232</v>
          </cell>
          <cell r="F382">
            <v>23432</v>
          </cell>
          <cell r="G382">
            <v>0.3</v>
          </cell>
        </row>
        <row r="383">
          <cell r="B383" t="str">
            <v xml:space="preserve">BREAKER MONOPOLAR ENCHUFABLE.TACO SIEMENS Q170 1x70 </v>
          </cell>
          <cell r="C383" t="str">
            <v>UN</v>
          </cell>
          <cell r="D383">
            <v>20200</v>
          </cell>
          <cell r="E383">
            <v>3232</v>
          </cell>
          <cell r="F383">
            <v>23432</v>
          </cell>
          <cell r="G383">
            <v>0.3</v>
          </cell>
        </row>
        <row r="384">
          <cell r="B384" t="str">
            <v>BREAKER BIPOLAR ENCHUFABLE.TACO SIEMENS Q2100 2x100</v>
          </cell>
          <cell r="C384" t="str">
            <v>UN</v>
          </cell>
          <cell r="D384">
            <v>42900</v>
          </cell>
          <cell r="E384">
            <v>6864</v>
          </cell>
          <cell r="F384">
            <v>49764</v>
          </cell>
          <cell r="G384">
            <v>0.6</v>
          </cell>
        </row>
        <row r="385">
          <cell r="B385" t="str">
            <v xml:space="preserve">BREAKER BIPOLAR ENCHUFABLE.TACO SIEMENS Q215 2x15 </v>
          </cell>
          <cell r="C385" t="str">
            <v>UN</v>
          </cell>
          <cell r="D385">
            <v>25000</v>
          </cell>
          <cell r="E385">
            <v>4000</v>
          </cell>
          <cell r="F385">
            <v>29000</v>
          </cell>
          <cell r="G385">
            <v>0.6</v>
          </cell>
        </row>
        <row r="386">
          <cell r="B386" t="str">
            <v xml:space="preserve">BREAKER BIPOLAR ENCHUFABLE.TACO SIEMENS Q220 2x20 </v>
          </cell>
          <cell r="C386" t="str">
            <v>UN</v>
          </cell>
          <cell r="D386">
            <v>25000</v>
          </cell>
          <cell r="E386">
            <v>4000</v>
          </cell>
          <cell r="F386">
            <v>29000</v>
          </cell>
          <cell r="G386">
            <v>0.6</v>
          </cell>
        </row>
        <row r="387">
          <cell r="B387" t="str">
            <v>BREAKER BIPOLAR ENCHUFABLE.TACO SIEMENS Q230 2x30</v>
          </cell>
          <cell r="C387" t="str">
            <v>UN</v>
          </cell>
          <cell r="D387">
            <v>25000</v>
          </cell>
          <cell r="E387">
            <v>4000</v>
          </cell>
          <cell r="F387">
            <v>29000</v>
          </cell>
          <cell r="G387">
            <v>0.6</v>
          </cell>
        </row>
        <row r="388">
          <cell r="B388" t="str">
            <v>BREAKER BIPOLAR ENCHUFABLE.TACO SIEMENS Q240 2x40</v>
          </cell>
          <cell r="C388" t="str">
            <v>UN</v>
          </cell>
          <cell r="D388">
            <v>30000</v>
          </cell>
          <cell r="E388">
            <v>4800</v>
          </cell>
          <cell r="F388">
            <v>34800</v>
          </cell>
          <cell r="G388">
            <v>0.6</v>
          </cell>
        </row>
        <row r="389">
          <cell r="B389" t="str">
            <v>BREAKER BIPOLAR ENCHUFABLE.TACO SIEMENS Q250 2x50</v>
          </cell>
          <cell r="C389" t="str">
            <v>UN</v>
          </cell>
          <cell r="D389">
            <v>30000</v>
          </cell>
          <cell r="E389">
            <v>4800</v>
          </cell>
          <cell r="F389">
            <v>34800</v>
          </cell>
          <cell r="G389">
            <v>0.6</v>
          </cell>
        </row>
        <row r="390">
          <cell r="B390" t="str">
            <v>BREAKER BIPOLAR ENCHUFABLE.TACO SIEMENS Q260 2x60</v>
          </cell>
          <cell r="C390" t="str">
            <v>UN</v>
          </cell>
          <cell r="D390">
            <v>38000</v>
          </cell>
          <cell r="E390">
            <v>6080</v>
          </cell>
          <cell r="F390">
            <v>44080</v>
          </cell>
          <cell r="G390">
            <v>0.6</v>
          </cell>
        </row>
        <row r="391">
          <cell r="B391" t="str">
            <v xml:space="preserve">BREAKER BIPOLAR ENCHUFABLE.TACO SIEMENS Q270 2x70 </v>
          </cell>
          <cell r="C391" t="str">
            <v>UN</v>
          </cell>
          <cell r="D391">
            <v>38000</v>
          </cell>
          <cell r="E391">
            <v>6080</v>
          </cell>
          <cell r="F391">
            <v>44080</v>
          </cell>
          <cell r="G391">
            <v>0.6</v>
          </cell>
        </row>
        <row r="392">
          <cell r="B392" t="str">
            <v>BREAKER BIPOLAR ENCHUFABLE.TACO SIEMENS Q280 2x80</v>
          </cell>
          <cell r="C392" t="str">
            <v>UN</v>
          </cell>
          <cell r="D392">
            <v>42900</v>
          </cell>
          <cell r="E392">
            <v>6864</v>
          </cell>
          <cell r="F392">
            <v>49764</v>
          </cell>
          <cell r="G392">
            <v>0.6</v>
          </cell>
        </row>
        <row r="393">
          <cell r="B393" t="str">
            <v xml:space="preserve">BREAKER TRIPOLAR ENCHUFABLE.TACO SIEMENS Q3100 3x100 </v>
          </cell>
          <cell r="C393" t="str">
            <v>UN</v>
          </cell>
          <cell r="D393">
            <v>69000</v>
          </cell>
          <cell r="E393">
            <v>11040</v>
          </cell>
          <cell r="F393">
            <v>80040</v>
          </cell>
          <cell r="G393">
            <v>0.9</v>
          </cell>
        </row>
        <row r="394">
          <cell r="B394" t="str">
            <v xml:space="preserve">BREAKER TRIPOLAR ENCHUFABLE.TACO SIEMENS Q315 3x15 </v>
          </cell>
          <cell r="C394" t="str">
            <v>UN</v>
          </cell>
          <cell r="D394">
            <v>57800</v>
          </cell>
          <cell r="E394">
            <v>9248</v>
          </cell>
          <cell r="F394">
            <v>67048</v>
          </cell>
          <cell r="G394">
            <v>0.9</v>
          </cell>
        </row>
        <row r="395">
          <cell r="B395" t="str">
            <v xml:space="preserve">BREAKER TRIPOLAR ENCHUFABLE.TACO SIEMENS Q320 3x20 </v>
          </cell>
          <cell r="C395" t="str">
            <v>UN</v>
          </cell>
          <cell r="D395">
            <v>57800</v>
          </cell>
          <cell r="E395">
            <v>9248</v>
          </cell>
          <cell r="F395">
            <v>67048</v>
          </cell>
          <cell r="G395">
            <v>0.9</v>
          </cell>
        </row>
        <row r="396">
          <cell r="B396" t="str">
            <v xml:space="preserve">BREAKER TRIPOLAR ENCHUFABLE.TACO SIEMENS Q330 3x30 </v>
          </cell>
          <cell r="C396" t="str">
            <v>UN</v>
          </cell>
          <cell r="D396">
            <v>57800</v>
          </cell>
          <cell r="E396">
            <v>9248</v>
          </cell>
          <cell r="F396">
            <v>67048</v>
          </cell>
          <cell r="G396">
            <v>0.9</v>
          </cell>
        </row>
        <row r="397">
          <cell r="B397" t="str">
            <v xml:space="preserve">BREAKER TRIPOLAR ENCHUFABLE.TACO SIEMENS Q340 3x40 </v>
          </cell>
          <cell r="C397" t="str">
            <v>UN</v>
          </cell>
          <cell r="D397">
            <v>57800</v>
          </cell>
          <cell r="E397">
            <v>9248</v>
          </cell>
          <cell r="F397">
            <v>67048</v>
          </cell>
          <cell r="G397">
            <v>0.9</v>
          </cell>
        </row>
        <row r="398">
          <cell r="B398" t="str">
            <v>BREAKER TRIPOLAR ENCHUFABLE.TACO SIEMENS Q350 3x50</v>
          </cell>
          <cell r="C398" t="str">
            <v>UN</v>
          </cell>
          <cell r="D398">
            <v>57800</v>
          </cell>
          <cell r="E398">
            <v>9248</v>
          </cell>
          <cell r="F398">
            <v>67048</v>
          </cell>
          <cell r="G398">
            <v>0.9</v>
          </cell>
        </row>
        <row r="399">
          <cell r="B399" t="str">
            <v>BREAKER TRIPOLAR ENCHUFABLE.TACO SIEMENS Q360 3x60</v>
          </cell>
          <cell r="C399" t="str">
            <v>UN</v>
          </cell>
          <cell r="D399">
            <v>66800</v>
          </cell>
          <cell r="E399">
            <v>10688</v>
          </cell>
          <cell r="F399">
            <v>77488</v>
          </cell>
          <cell r="G399">
            <v>0.9</v>
          </cell>
        </row>
        <row r="400">
          <cell r="B400" t="str">
            <v>BREAKER TRIPOLAR ENCHUFABLE.TACO SIEMENS Q370 3x70</v>
          </cell>
          <cell r="C400" t="str">
            <v>UN</v>
          </cell>
          <cell r="D400">
            <v>66800</v>
          </cell>
          <cell r="E400">
            <v>10688</v>
          </cell>
          <cell r="F400">
            <v>77488</v>
          </cell>
          <cell r="G400">
            <v>0.9</v>
          </cell>
        </row>
        <row r="401">
          <cell r="B401" t="str">
            <v>BREAKERS CINTAS DE MARCACION Y ANILLOS DE MARCACION</v>
          </cell>
          <cell r="C401" t="str">
            <v>UN</v>
          </cell>
          <cell r="D401">
            <v>1200</v>
          </cell>
          <cell r="E401">
            <v>192</v>
          </cell>
          <cell r="F401">
            <v>1392</v>
          </cell>
          <cell r="G401">
            <v>0.1</v>
          </cell>
        </row>
        <row r="402">
          <cell r="B402" t="str">
            <v>Tapa intemperie, para toma doble, tipo 5320, metalica, horizontal</v>
          </cell>
          <cell r="D402">
            <v>25100</v>
          </cell>
        </row>
        <row r="403">
          <cell r="B403" t="str">
            <v>TAPA P/BANDEJA TBPG10C20   SUPERIOR</v>
          </cell>
          <cell r="D403">
            <v>26541.625000000004</v>
          </cell>
        </row>
        <row r="404">
          <cell r="B404" t="str">
            <v>TAPA P/BANDEJA TBPG10C20I  INFERIOR</v>
          </cell>
          <cell r="D404">
            <v>26541.625000000004</v>
          </cell>
        </row>
        <row r="405">
          <cell r="B405" t="str">
            <v>TAPA P/BANDEJA TBPG20C20   SUPERIOR</v>
          </cell>
          <cell r="D405">
            <v>41336.625000000015</v>
          </cell>
        </row>
        <row r="406">
          <cell r="B406" t="str">
            <v>TAPA P/BANDEJA TBPG20C20I  INFERIOR</v>
          </cell>
          <cell r="D406">
            <v>41336.625000000015</v>
          </cell>
        </row>
        <row r="407">
          <cell r="B407" t="str">
            <v>TAPA P/BANDEJA TBPG30C20   SUPERIOR</v>
          </cell>
          <cell r="D407">
            <v>59591.125000000007</v>
          </cell>
        </row>
        <row r="408">
          <cell r="B408" t="str">
            <v>TAPA P/BANDEJA TBPG30C20I  INFERIOR</v>
          </cell>
          <cell r="D408">
            <v>59591.125000000007</v>
          </cell>
        </row>
        <row r="409">
          <cell r="B409" t="str">
            <v>TAPA P/BANDEJA TBPG40C20   SUPERIOR</v>
          </cell>
          <cell r="D409">
            <v>77572.000000000029</v>
          </cell>
        </row>
        <row r="410">
          <cell r="B410" t="str">
            <v>TAPA P/BANDEJA TBPG40C20I  INFERIOR</v>
          </cell>
          <cell r="D410">
            <v>77572.000000000029</v>
          </cell>
        </row>
        <row r="411">
          <cell r="B411" t="str">
            <v>TAPA P/BANDEJA TBPG60C20   SUPERIOR</v>
          </cell>
          <cell r="D411">
            <v>103138.75</v>
          </cell>
        </row>
        <row r="412">
          <cell r="B412" t="str">
            <v>TAPA RAWELT 2X4 LISA</v>
          </cell>
          <cell r="D412">
            <v>3456.9444444444448</v>
          </cell>
        </row>
        <row r="413">
          <cell r="B413" t="str">
            <v>TAPA RAWELT 4X4 LISA</v>
          </cell>
          <cell r="D413">
            <v>4738</v>
          </cell>
        </row>
        <row r="414">
          <cell r="B414" t="str">
            <v>TAPA PARA INTERRUPTOR LEVITON</v>
          </cell>
          <cell r="C414" t="str">
            <v>UN</v>
          </cell>
          <cell r="D414">
            <v>1465.5172413793105</v>
          </cell>
          <cell r="E414">
            <v>234.48275862068968</v>
          </cell>
          <cell r="F414">
            <v>1700</v>
          </cell>
          <cell r="G414">
            <v>0.05</v>
          </cell>
        </row>
        <row r="415">
          <cell r="B415" t="str">
            <v>TAPA PARA TOMA 5821, COLOR CREMA.</v>
          </cell>
          <cell r="C415" t="str">
            <v>UN</v>
          </cell>
          <cell r="D415">
            <v>2586.2068965517242</v>
          </cell>
          <cell r="E415">
            <v>413.79310344827587</v>
          </cell>
          <cell r="F415">
            <v>3000</v>
          </cell>
          <cell r="G415">
            <v>0.05</v>
          </cell>
        </row>
        <row r="416">
          <cell r="B416" t="str">
            <v>Tapa termoplastica tipo intemperie para tomas de incrustar lockin de 20 y 30 A</v>
          </cell>
          <cell r="D416">
            <v>88000</v>
          </cell>
        </row>
        <row r="417">
          <cell r="B417" t="str">
            <v>Tapa tipo Intemperie 2x4" toma 220 V-20 A</v>
          </cell>
          <cell r="D417">
            <v>7500</v>
          </cell>
        </row>
        <row r="418">
          <cell r="B418" t="str">
            <v>Tapa tipo Intemperie 2x4". Toma doble leviton.</v>
          </cell>
          <cell r="D418">
            <v>7500</v>
          </cell>
        </row>
        <row r="419">
          <cell r="B419" t="str">
            <v>TERMINAL P/PONCHAR   8 AWG</v>
          </cell>
          <cell r="D419">
            <v>1200</v>
          </cell>
        </row>
        <row r="420">
          <cell r="B420" t="str">
            <v>TERMINAL P/PONCHAR 1/0 AWG</v>
          </cell>
          <cell r="D420">
            <v>5000</v>
          </cell>
        </row>
        <row r="421">
          <cell r="B421" t="str">
            <v>TERMINAL P/PONCHAR 10  AWG</v>
          </cell>
          <cell r="D421">
            <v>700</v>
          </cell>
        </row>
        <row r="422">
          <cell r="B422" t="str">
            <v>TERMINAL P/PONCHAR 2 AWG</v>
          </cell>
          <cell r="D422">
            <v>1080</v>
          </cell>
        </row>
        <row r="423">
          <cell r="B423" t="str">
            <v>TERMINAL P/PONCHAR 2/0 AWG</v>
          </cell>
          <cell r="D423">
            <v>6000</v>
          </cell>
        </row>
        <row r="424">
          <cell r="B424" t="str">
            <v>TERMINAL P/PONCHAR 4 AWG</v>
          </cell>
          <cell r="D424">
            <v>5000</v>
          </cell>
        </row>
        <row r="425">
          <cell r="B425" t="str">
            <v>TERMINAL P/PONCHAR 4/0 AWG</v>
          </cell>
          <cell r="D425">
            <v>9000</v>
          </cell>
        </row>
        <row r="426">
          <cell r="B426" t="str">
            <v>TERMINAL P/PONCHAR 6 AWG</v>
          </cell>
          <cell r="D426">
            <v>2000</v>
          </cell>
        </row>
        <row r="427">
          <cell r="B427" t="str">
            <v>TOMA 3 POLOS 250V NEMA 15-15R</v>
          </cell>
          <cell r="D427">
            <v>63800</v>
          </cell>
        </row>
        <row r="428">
          <cell r="B428" t="str">
            <v>TOMA AEREO 3 POLOS 250V NEMA 6-20R</v>
          </cell>
          <cell r="D428">
            <v>75200</v>
          </cell>
        </row>
        <row r="429">
          <cell r="B429" t="str">
            <v>Toma corriente 20 A, 250 V Nema L6-20 R.</v>
          </cell>
          <cell r="D429">
            <v>35000</v>
          </cell>
        </row>
        <row r="430">
          <cell r="B430" t="str">
            <v>Toma corriente 30 A, 125 V Nema 5-30 R.</v>
          </cell>
          <cell r="D430">
            <v>35000</v>
          </cell>
        </row>
        <row r="431">
          <cell r="B431" t="str">
            <v>Toma corriente doble leviton 120V-15 A.</v>
          </cell>
          <cell r="D431">
            <v>4000</v>
          </cell>
        </row>
        <row r="432">
          <cell r="B432" t="str">
            <v>toma corriente doble. marca leviton 125V-20 A blanco</v>
          </cell>
          <cell r="D432">
            <v>7500</v>
          </cell>
        </row>
        <row r="433">
          <cell r="B433" t="str">
            <v>Toma corriente GFCI 120 V - 20A.</v>
          </cell>
          <cell r="D433">
            <v>33500</v>
          </cell>
        </row>
        <row r="434">
          <cell r="B434" t="str">
            <v>Toma corriente pata trabada 220 V 20 A.</v>
          </cell>
          <cell r="D434">
            <v>15000</v>
          </cell>
        </row>
        <row r="435">
          <cell r="B435" t="str">
            <v>toma corriente tierra aislada 15A-120 V.</v>
          </cell>
          <cell r="D435">
            <v>10500</v>
          </cell>
        </row>
        <row r="436">
          <cell r="B436" t="str">
            <v>Toma corriente tierra aislada 15A-125 V. Grado Hospital</v>
          </cell>
          <cell r="D436">
            <v>22000</v>
          </cell>
        </row>
        <row r="437">
          <cell r="B437" t="str">
            <v>Toma de incrustar NEMA L14-30R</v>
          </cell>
          <cell r="D437">
            <v>48000</v>
          </cell>
        </row>
        <row r="438">
          <cell r="B438" t="str">
            <v>TOMA INCRUSTAR 2 POLOS 125V NEMA L5-15 media vuelta</v>
          </cell>
          <cell r="D438">
            <v>63800</v>
          </cell>
        </row>
        <row r="439">
          <cell r="B439" t="str">
            <v>TOMA INCRUSTAR 3 POLOS 250V NEMA 6-20R</v>
          </cell>
          <cell r="C439" t="str">
            <v>UN</v>
          </cell>
          <cell r="D439">
            <v>11810.344827586208</v>
          </cell>
          <cell r="E439">
            <v>1889.6551724137935</v>
          </cell>
          <cell r="F439">
            <v>13700</v>
          </cell>
          <cell r="G439">
            <v>0.25</v>
          </cell>
        </row>
        <row r="440">
          <cell r="B440" t="str">
            <v>TOMA INCRUSTAR 3 POLOS 250V NEMA L6-20 media vuelta</v>
          </cell>
          <cell r="D440">
            <v>75200</v>
          </cell>
        </row>
        <row r="441">
          <cell r="B441" t="str">
            <v>TROQUEL PARA CANALETA 12x5cm</v>
          </cell>
          <cell r="C441" t="str">
            <v>UN</v>
          </cell>
          <cell r="D441">
            <v>5948.2758620689656</v>
          </cell>
          <cell r="E441">
            <v>951.72413793103453</v>
          </cell>
          <cell r="F441">
            <v>6900</v>
          </cell>
          <cell r="G441">
            <v>0.15</v>
          </cell>
        </row>
        <row r="442">
          <cell r="B442" t="str">
            <v>Tubería EMT 1/2"</v>
          </cell>
          <cell r="C442" t="str">
            <v>ML</v>
          </cell>
          <cell r="D442">
            <v>3061.2068965517242</v>
          </cell>
          <cell r="E442">
            <v>489.79310344827587</v>
          </cell>
          <cell r="F442">
            <v>3551</v>
          </cell>
          <cell r="G442">
            <v>0.38999999999999996</v>
          </cell>
        </row>
        <row r="443">
          <cell r="B443" t="str">
            <v>Tubería EMT 3/4"</v>
          </cell>
          <cell r="C443" t="str">
            <v>ML</v>
          </cell>
          <cell r="D443">
            <v>4436.2068965517246</v>
          </cell>
          <cell r="E443">
            <v>709.79310344827593</v>
          </cell>
          <cell r="F443">
            <v>5146</v>
          </cell>
          <cell r="G443">
            <v>0.66999999999999993</v>
          </cell>
        </row>
        <row r="444">
          <cell r="B444" t="str">
            <v>Tubería EMT 1''</v>
          </cell>
          <cell r="C444" t="str">
            <v>ML</v>
          </cell>
          <cell r="D444">
            <v>6526.7241379310353</v>
          </cell>
          <cell r="E444">
            <v>1044.2758620689656</v>
          </cell>
          <cell r="F444">
            <v>7571</v>
          </cell>
          <cell r="G444">
            <v>0.9900000000000001</v>
          </cell>
        </row>
        <row r="445">
          <cell r="B445" t="str">
            <v>Unión EMT 1/2''</v>
          </cell>
          <cell r="C445" t="str">
            <v>UN</v>
          </cell>
          <cell r="D445">
            <v>560.34482758620697</v>
          </cell>
          <cell r="E445">
            <v>89.655172413793125</v>
          </cell>
          <cell r="F445">
            <v>650</v>
          </cell>
          <cell r="G445">
            <v>0.1</v>
          </cell>
        </row>
        <row r="446">
          <cell r="B446" t="str">
            <v>Entrada a Caja EMT 1/2''</v>
          </cell>
          <cell r="C446" t="str">
            <v>UN</v>
          </cell>
          <cell r="D446">
            <v>560.34482758620697</v>
          </cell>
          <cell r="E446">
            <v>89.655172413793125</v>
          </cell>
          <cell r="F446">
            <v>650</v>
          </cell>
          <cell r="G446">
            <v>0.1</v>
          </cell>
        </row>
        <row r="447">
          <cell r="B447" t="str">
            <v>Unión EMT 3/4''</v>
          </cell>
          <cell r="C447" t="str">
            <v>UN</v>
          </cell>
          <cell r="D447">
            <v>862.06896551724139</v>
          </cell>
          <cell r="E447">
            <v>137.93103448275863</v>
          </cell>
          <cell r="F447">
            <v>1000</v>
          </cell>
          <cell r="G447">
            <v>0.125</v>
          </cell>
        </row>
        <row r="448">
          <cell r="B448" t="str">
            <v>Entrada a Caja EMT 3/4''</v>
          </cell>
          <cell r="C448" t="str">
            <v>UN</v>
          </cell>
          <cell r="D448">
            <v>818.96551724137942</v>
          </cell>
          <cell r="E448">
            <v>131.0344827586207</v>
          </cell>
          <cell r="F448">
            <v>950</v>
          </cell>
          <cell r="G448">
            <v>0.125</v>
          </cell>
        </row>
        <row r="449">
          <cell r="B449" t="str">
            <v>Unión EMT 1''</v>
          </cell>
          <cell r="C449" t="str">
            <v>UN</v>
          </cell>
          <cell r="D449">
            <v>1250</v>
          </cell>
          <cell r="E449">
            <v>200</v>
          </cell>
          <cell r="F449">
            <v>1450</v>
          </cell>
          <cell r="G449">
            <v>0.15</v>
          </cell>
        </row>
        <row r="450">
          <cell r="B450" t="str">
            <v>Entrada a Caja EMT 1''</v>
          </cell>
          <cell r="C450" t="str">
            <v>UN</v>
          </cell>
          <cell r="D450">
            <v>1250</v>
          </cell>
          <cell r="E450">
            <v>200</v>
          </cell>
          <cell r="F450">
            <v>1450</v>
          </cell>
          <cell r="G450">
            <v>0.15</v>
          </cell>
        </row>
        <row r="451">
          <cell r="B451" t="str">
            <v>Grapa doble ala galvanizada en caliente 1/2''</v>
          </cell>
          <cell r="C451" t="str">
            <v>UN</v>
          </cell>
          <cell r="D451">
            <v>1220.6896551724139</v>
          </cell>
          <cell r="E451">
            <v>195.31034482758625</v>
          </cell>
          <cell r="F451">
            <v>1416</v>
          </cell>
          <cell r="G451">
            <v>0.1</v>
          </cell>
        </row>
        <row r="452">
          <cell r="B452" t="str">
            <v>Grapa doble ala galvanizada en caliente 3/4''</v>
          </cell>
          <cell r="C452" t="str">
            <v>UN</v>
          </cell>
          <cell r="D452">
            <v>1238.793103448276</v>
          </cell>
          <cell r="E452">
            <v>198.20689655172418</v>
          </cell>
          <cell r="F452">
            <v>1437</v>
          </cell>
          <cell r="G452">
            <v>0.13</v>
          </cell>
        </row>
        <row r="453">
          <cell r="B453" t="str">
            <v>Grapa doble ala galvanizada en caliente 1''</v>
          </cell>
          <cell r="C453" t="str">
            <v>UN</v>
          </cell>
          <cell r="D453">
            <v>1271.5517241379312</v>
          </cell>
          <cell r="E453">
            <v>203.44827586206898</v>
          </cell>
          <cell r="F453">
            <v>1475</v>
          </cell>
          <cell r="G453">
            <v>0.15</v>
          </cell>
        </row>
        <row r="454">
          <cell r="B454" t="str">
            <v>Chazos Plasticos de 1/4''</v>
          </cell>
          <cell r="C454" t="str">
            <v>UN</v>
          </cell>
          <cell r="D454">
            <v>86.206896551724142</v>
          </cell>
          <cell r="E454">
            <v>13.793103448275863</v>
          </cell>
          <cell r="F454">
            <v>100</v>
          </cell>
          <cell r="G454">
            <v>0.03</v>
          </cell>
        </row>
        <row r="455">
          <cell r="B455" t="str">
            <v>Tornillo de Ensable 1/4''x2''</v>
          </cell>
          <cell r="C455" t="str">
            <v>UN</v>
          </cell>
          <cell r="D455">
            <v>86.206896551724142</v>
          </cell>
          <cell r="E455">
            <v>13.793103448275863</v>
          </cell>
          <cell r="F455">
            <v>100</v>
          </cell>
          <cell r="G455">
            <v>0.03</v>
          </cell>
        </row>
        <row r="456">
          <cell r="B456" t="str">
            <v>Conduleta en L 1/2''</v>
          </cell>
          <cell r="C456" t="str">
            <v>UN</v>
          </cell>
          <cell r="D456">
            <v>6500</v>
          </cell>
          <cell r="E456">
            <v>1040</v>
          </cell>
          <cell r="F456">
            <v>7540</v>
          </cell>
          <cell r="G456">
            <v>0.3</v>
          </cell>
        </row>
        <row r="457">
          <cell r="B457" t="str">
            <v>Conduleta en L 3/4''</v>
          </cell>
          <cell r="C457" t="str">
            <v>UN</v>
          </cell>
          <cell r="D457">
            <v>12900</v>
          </cell>
          <cell r="E457">
            <v>2064</v>
          </cell>
          <cell r="F457">
            <v>14964</v>
          </cell>
          <cell r="G457">
            <v>0.32500000000000001</v>
          </cell>
        </row>
        <row r="458">
          <cell r="B458" t="str">
            <v>Conduleta en L 1''</v>
          </cell>
          <cell r="C458" t="str">
            <v>UN</v>
          </cell>
          <cell r="D458">
            <v>13100</v>
          </cell>
          <cell r="E458">
            <v>2096</v>
          </cell>
          <cell r="F458">
            <v>15196</v>
          </cell>
          <cell r="G458">
            <v>0.35</v>
          </cell>
        </row>
        <row r="459">
          <cell r="B459" t="str">
            <v>Tubo PVC DB60 1/2''</v>
          </cell>
          <cell r="C459" t="str">
            <v>ML</v>
          </cell>
          <cell r="D459">
            <v>1335.344827586207</v>
          </cell>
          <cell r="E459">
            <v>213.65517241379311</v>
          </cell>
          <cell r="F459">
            <v>1549</v>
          </cell>
          <cell r="G459">
            <v>0.15</v>
          </cell>
        </row>
        <row r="460">
          <cell r="B460" t="str">
            <v>Tubo PVC DB60 3/4''</v>
          </cell>
          <cell r="C460" t="str">
            <v>ML</v>
          </cell>
          <cell r="D460">
            <v>1750.0000000000002</v>
          </cell>
          <cell r="E460">
            <v>280.00000000000006</v>
          </cell>
          <cell r="F460">
            <v>2030</v>
          </cell>
          <cell r="G460">
            <v>0.19</v>
          </cell>
        </row>
        <row r="461">
          <cell r="B461" t="str">
            <v>Tubo PVC DB60 1''</v>
          </cell>
          <cell r="C461" t="str">
            <v>ML</v>
          </cell>
          <cell r="D461">
            <v>2424.1379310344828</v>
          </cell>
          <cell r="E461">
            <v>387.86206896551727</v>
          </cell>
          <cell r="F461">
            <v>2812</v>
          </cell>
          <cell r="G461">
            <v>0.25</v>
          </cell>
        </row>
        <row r="462">
          <cell r="B462" t="str">
            <v>Curva PVC 1/2''</v>
          </cell>
          <cell r="C462" t="str">
            <v>UN</v>
          </cell>
          <cell r="D462">
            <v>516.37931034482767</v>
          </cell>
          <cell r="E462">
            <v>82.620689655172427</v>
          </cell>
          <cell r="F462">
            <v>599</v>
          </cell>
          <cell r="G462">
            <v>4.9999999999999996E-2</v>
          </cell>
        </row>
        <row r="463">
          <cell r="B463" t="str">
            <v>Curva PVC 3/4''</v>
          </cell>
          <cell r="C463" t="str">
            <v>UN</v>
          </cell>
          <cell r="D463">
            <v>824.13793103448279</v>
          </cell>
          <cell r="E463">
            <v>131.86206896551724</v>
          </cell>
          <cell r="F463">
            <v>956</v>
          </cell>
          <cell r="G463">
            <v>6.3333333333333339E-2</v>
          </cell>
        </row>
        <row r="464">
          <cell r="B464" t="str">
            <v>Curva PVC 1''</v>
          </cell>
          <cell r="C464" t="str">
            <v>UN</v>
          </cell>
          <cell r="D464">
            <v>1561.2068965517242</v>
          </cell>
          <cell r="E464">
            <v>249.79310344827587</v>
          </cell>
          <cell r="F464">
            <v>1811</v>
          </cell>
          <cell r="G464">
            <v>8.3333333333333329E-2</v>
          </cell>
        </row>
        <row r="465">
          <cell r="B465" t="str">
            <v>Entrada a Caja PVC 1/2''</v>
          </cell>
          <cell r="C465" t="str">
            <v>UN</v>
          </cell>
          <cell r="D465">
            <v>260.34482758620692</v>
          </cell>
          <cell r="E465">
            <v>41.65517241379311</v>
          </cell>
          <cell r="F465">
            <v>302</v>
          </cell>
          <cell r="G465">
            <v>1.6666666666666666E-2</v>
          </cell>
        </row>
        <row r="466">
          <cell r="B466" t="str">
            <v>Entrada a Caja PVC 3/4''</v>
          </cell>
          <cell r="C466" t="str">
            <v>UN</v>
          </cell>
          <cell r="D466">
            <v>346.55172413793105</v>
          </cell>
          <cell r="E466">
            <v>55.448275862068968</v>
          </cell>
          <cell r="F466">
            <v>402</v>
          </cell>
          <cell r="G466">
            <v>2.1111111111111112E-2</v>
          </cell>
        </row>
        <row r="467">
          <cell r="B467" t="str">
            <v>Entrada a Caja PVC 1''</v>
          </cell>
          <cell r="C467" t="str">
            <v>UN</v>
          </cell>
          <cell r="D467">
            <v>638.79310344827593</v>
          </cell>
          <cell r="E467">
            <v>102.20689655172416</v>
          </cell>
          <cell r="F467">
            <v>741</v>
          </cell>
          <cell r="G467">
            <v>2.7777777777777776E-2</v>
          </cell>
        </row>
        <row r="468">
          <cell r="B468" t="str">
            <v>Unión PVC 1/2''</v>
          </cell>
          <cell r="C468" t="str">
            <v>UN</v>
          </cell>
          <cell r="D468">
            <v>182.75862068965517</v>
          </cell>
          <cell r="E468">
            <v>29.241379310344829</v>
          </cell>
          <cell r="F468">
            <v>212</v>
          </cell>
          <cell r="G468">
            <v>1.6666666666666666E-2</v>
          </cell>
        </row>
        <row r="469">
          <cell r="B469" t="str">
            <v>Unión PVC 3/4''</v>
          </cell>
          <cell r="C469" t="str">
            <v>UN</v>
          </cell>
          <cell r="D469">
            <v>379.31034482758622</v>
          </cell>
          <cell r="E469">
            <v>60.689655172413794</v>
          </cell>
          <cell r="F469">
            <v>440</v>
          </cell>
          <cell r="G469">
            <v>2.1111111111111112E-2</v>
          </cell>
        </row>
        <row r="470">
          <cell r="B470" t="str">
            <v>Unión PVC 1''</v>
          </cell>
          <cell r="C470" t="str">
            <v>UN</v>
          </cell>
          <cell r="D470">
            <v>617.24137931034488</v>
          </cell>
          <cell r="E470">
            <v>98.758620689655189</v>
          </cell>
          <cell r="F470">
            <v>716</v>
          </cell>
          <cell r="G470">
            <v>2.7777777777777776E-2</v>
          </cell>
        </row>
        <row r="471">
          <cell r="B471" t="str">
            <v>Alambre Guía Galvanizado Cal. 14</v>
          </cell>
          <cell r="C471" t="str">
            <v>ML</v>
          </cell>
          <cell r="D471">
            <v>93.103448275862078</v>
          </cell>
          <cell r="E471">
            <v>14.896551724137932</v>
          </cell>
          <cell r="F471">
            <v>108</v>
          </cell>
          <cell r="G471">
            <v>2.7439999999999999E-2</v>
          </cell>
        </row>
        <row r="472">
          <cell r="B472" t="str">
            <v>Tubería PVC 1"</v>
          </cell>
          <cell r="D472">
            <v>5000</v>
          </cell>
          <cell r="E472">
            <v>800</v>
          </cell>
          <cell r="F472">
            <v>5800</v>
          </cell>
        </row>
        <row r="473">
          <cell r="B473" t="str">
            <v>TUBO GALVANIZADO 1 C/U</v>
          </cell>
          <cell r="D473">
            <v>45023</v>
          </cell>
          <cell r="E473">
            <v>7203.68</v>
          </cell>
          <cell r="F473">
            <v>52226.68</v>
          </cell>
        </row>
        <row r="474">
          <cell r="B474" t="str">
            <v>TUBO GALVANIZADO 1 EMT</v>
          </cell>
          <cell r="D474">
            <v>22758</v>
          </cell>
          <cell r="E474">
            <v>3641.28</v>
          </cell>
          <cell r="F474">
            <v>26399.279999999999</v>
          </cell>
        </row>
        <row r="475">
          <cell r="B475" t="str">
            <v>TUBO GALVANIZADO 1.1/2 C/U</v>
          </cell>
          <cell r="D475">
            <v>73415</v>
          </cell>
          <cell r="E475">
            <v>11746.4</v>
          </cell>
          <cell r="F475">
            <v>85161.4</v>
          </cell>
        </row>
        <row r="476">
          <cell r="B476" t="str">
            <v>TUBO GALVANIZADO 1.1/2 EMT</v>
          </cell>
          <cell r="D476">
            <v>39212</v>
          </cell>
          <cell r="E476">
            <v>6273.92</v>
          </cell>
          <cell r="F476">
            <v>45485.919999999998</v>
          </cell>
        </row>
        <row r="477">
          <cell r="B477" t="str">
            <v>TUBO GALVANIZADO 1.1/4 C/U</v>
          </cell>
          <cell r="D477">
            <v>58844</v>
          </cell>
          <cell r="E477">
            <v>9415.0400000000009</v>
          </cell>
          <cell r="F477">
            <v>68259.040000000008</v>
          </cell>
        </row>
        <row r="478">
          <cell r="B478" t="str">
            <v>TUBO GALVANIZADO 1.1/4 EMT</v>
          </cell>
          <cell r="D478">
            <v>33802</v>
          </cell>
          <cell r="E478">
            <v>5408.32</v>
          </cell>
          <cell r="F478">
            <v>39210.32</v>
          </cell>
        </row>
        <row r="479">
          <cell r="B479" t="str">
            <v>TUBO GALVANIZADO 1/2 C/U</v>
          </cell>
          <cell r="D479">
            <v>25379</v>
          </cell>
          <cell r="E479">
            <v>4060.64</v>
          </cell>
          <cell r="F479">
            <v>29439.64</v>
          </cell>
        </row>
        <row r="480">
          <cell r="B480" t="str">
            <v>TUBO GALVANIZADO 1/2 EMT</v>
          </cell>
          <cell r="D480">
            <v>9497</v>
          </cell>
          <cell r="E480">
            <v>1519.52</v>
          </cell>
          <cell r="F480">
            <v>11016.52</v>
          </cell>
        </row>
        <row r="481">
          <cell r="B481" t="str">
            <v>TUBO GALVANIZADO 2 C/U</v>
          </cell>
          <cell r="D481">
            <v>90998</v>
          </cell>
          <cell r="E481">
            <v>14559.68</v>
          </cell>
          <cell r="F481">
            <v>105557.68</v>
          </cell>
        </row>
        <row r="482">
          <cell r="B482" t="str">
            <v>TUBO GALVANIZADO 2 EMT</v>
          </cell>
          <cell r="D482">
            <v>49827</v>
          </cell>
          <cell r="E482">
            <v>7972.3200000000006</v>
          </cell>
          <cell r="F482">
            <v>57799.32</v>
          </cell>
        </row>
        <row r="483">
          <cell r="B483" t="str">
            <v>TUBO GALVANIZADO 3 C/U</v>
          </cell>
          <cell r="D483">
            <v>214153</v>
          </cell>
          <cell r="E483">
            <v>34264.480000000003</v>
          </cell>
          <cell r="F483">
            <v>248417.48</v>
          </cell>
        </row>
        <row r="484">
          <cell r="B484" t="str">
            <v>TUBO GALVANIZADO 3 EMT</v>
          </cell>
          <cell r="D484">
            <v>98865</v>
          </cell>
          <cell r="E484">
            <v>15818.4</v>
          </cell>
          <cell r="F484">
            <v>114683.4</v>
          </cell>
        </row>
        <row r="485">
          <cell r="B485" t="str">
            <v>TUBO GALVANIZADO 3/4 C/U</v>
          </cell>
          <cell r="D485">
            <v>31509</v>
          </cell>
          <cell r="E485">
            <v>5041.4400000000005</v>
          </cell>
          <cell r="F485">
            <v>36550.44</v>
          </cell>
        </row>
        <row r="486">
          <cell r="B486" t="str">
            <v>TUBO GALVANIZADO 3/4 EMT</v>
          </cell>
          <cell r="D486">
            <v>15507</v>
          </cell>
          <cell r="E486">
            <v>2481.12</v>
          </cell>
          <cell r="F486">
            <v>17988.12</v>
          </cell>
        </row>
        <row r="487">
          <cell r="B487" t="str">
            <v>TUBO GALVANIZADO 4 C/U</v>
          </cell>
          <cell r="D487">
            <v>281269</v>
          </cell>
          <cell r="E487">
            <v>45003.040000000001</v>
          </cell>
          <cell r="F487">
            <v>326272.03999999998</v>
          </cell>
        </row>
        <row r="488">
          <cell r="B488" t="str">
            <v>TUBO PVC 1" PLASTIMEC</v>
          </cell>
          <cell r="D488">
            <v>7262</v>
          </cell>
          <cell r="E488">
            <v>1161.92</v>
          </cell>
          <cell r="F488">
            <v>8423.92</v>
          </cell>
        </row>
        <row r="489">
          <cell r="B489" t="str">
            <v>TUBO PVC 1/2 PLASTIMEC</v>
          </cell>
          <cell r="D489">
            <v>4004</v>
          </cell>
          <cell r="E489">
            <v>640.64</v>
          </cell>
          <cell r="F489">
            <v>4644.6400000000003</v>
          </cell>
        </row>
        <row r="490">
          <cell r="B490" t="str">
            <v>TUBO PVC 11/2 PLASTIMEC</v>
          </cell>
          <cell r="D490">
            <v>14315</v>
          </cell>
          <cell r="E490">
            <v>2290.4</v>
          </cell>
          <cell r="F490">
            <v>16605.400000000001</v>
          </cell>
        </row>
        <row r="491">
          <cell r="B491" t="str">
            <v>TUBO PVC 11/4 PLASTIMEC</v>
          </cell>
          <cell r="D491">
            <v>11230</v>
          </cell>
          <cell r="E491">
            <v>1796.8</v>
          </cell>
          <cell r="F491">
            <v>13026.8</v>
          </cell>
        </row>
        <row r="492">
          <cell r="B492" t="str">
            <v>TUBO PVC 2" PLASTIMEC</v>
          </cell>
          <cell r="D492">
            <v>22023</v>
          </cell>
          <cell r="E492">
            <v>3523.6800000000003</v>
          </cell>
          <cell r="F492">
            <v>25546.68</v>
          </cell>
        </row>
        <row r="493">
          <cell r="B493" t="str">
            <v>TUBO PVC 3/4 PLASTIMEC</v>
          </cell>
          <cell r="D493">
            <v>5240</v>
          </cell>
          <cell r="E493">
            <v>838.4</v>
          </cell>
          <cell r="F493">
            <v>6078.4</v>
          </cell>
        </row>
        <row r="494">
          <cell r="B494" t="str">
            <v>VARILLA COBRE - COBRE 1/2 x 2,40 MT</v>
          </cell>
          <cell r="C494" t="str">
            <v>UN</v>
          </cell>
          <cell r="D494">
            <v>137406.94444444444</v>
          </cell>
          <cell r="E494">
            <v>21985.111111111109</v>
          </cell>
          <cell r="F494">
            <v>159392.05555555556</v>
          </cell>
        </row>
        <row r="495">
          <cell r="B495" t="str">
            <v>Marcación tableros con placa en acrílico.</v>
          </cell>
          <cell r="C495" t="str">
            <v>UN</v>
          </cell>
          <cell r="D495">
            <v>12000</v>
          </cell>
          <cell r="E495">
            <v>1920</v>
          </cell>
          <cell r="F495">
            <v>13920</v>
          </cell>
          <cell r="G495">
            <v>0.1</v>
          </cell>
        </row>
        <row r="496">
          <cell r="B496" t="str">
            <v>VARILLA COOPER WELL 5/8 x 1 MT</v>
          </cell>
          <cell r="C496" t="str">
            <v>UN</v>
          </cell>
          <cell r="D496">
            <v>13027.777777777777</v>
          </cell>
          <cell r="E496">
            <v>2084.4444444444443</v>
          </cell>
          <cell r="F496">
            <v>15112.222222222223</v>
          </cell>
        </row>
        <row r="497">
          <cell r="B497" t="str">
            <v>VARILLA COOPER WELL 5/8 x 1.5 MT</v>
          </cell>
          <cell r="C497" t="str">
            <v>UN</v>
          </cell>
          <cell r="D497">
            <v>19541.666666666668</v>
          </cell>
          <cell r="E497">
            <v>3126.666666666667</v>
          </cell>
          <cell r="F497">
            <v>22668.333333333336</v>
          </cell>
        </row>
        <row r="498">
          <cell r="B498" t="str">
            <v>VARILLA COOPER WELL 5/8 x 1.8 MT</v>
          </cell>
          <cell r="C498" t="str">
            <v>UN</v>
          </cell>
          <cell r="D498">
            <v>23450</v>
          </cell>
          <cell r="E498">
            <v>3752</v>
          </cell>
          <cell r="F498">
            <v>27202</v>
          </cell>
        </row>
        <row r="499">
          <cell r="B499" t="str">
            <v>TABLERO TRIFASICO NTQ-412-T  611096</v>
          </cell>
          <cell r="C499" t="str">
            <v>UN</v>
          </cell>
          <cell r="D499">
            <v>204000</v>
          </cell>
          <cell r="E499">
            <v>32640</v>
          </cell>
          <cell r="F499">
            <v>236639.99999999997</v>
          </cell>
          <cell r="G499">
            <v>10.6</v>
          </cell>
        </row>
        <row r="500">
          <cell r="B500" t="str">
            <v>TABLERO TRIFASICO NTQ-418-T  611099</v>
          </cell>
          <cell r="C500" t="str">
            <v>UN</v>
          </cell>
          <cell r="D500">
            <v>252500.00000000003</v>
          </cell>
          <cell r="E500">
            <v>40400.000000000007</v>
          </cell>
          <cell r="F500">
            <v>292900</v>
          </cell>
          <cell r="G500">
            <v>11.8</v>
          </cell>
        </row>
        <row r="501">
          <cell r="B501" t="str">
            <v>TABLERO TRIFASICO NTQ-424-T  611102</v>
          </cell>
          <cell r="C501" t="str">
            <v>UN</v>
          </cell>
          <cell r="D501">
            <v>280000</v>
          </cell>
          <cell r="E501">
            <v>44800</v>
          </cell>
          <cell r="F501">
            <v>324800</v>
          </cell>
          <cell r="G501">
            <v>13</v>
          </cell>
        </row>
        <row r="502">
          <cell r="B502" t="str">
            <v>TABLERO TRIFASICO NTQ-430-T  611105</v>
          </cell>
          <cell r="C502" t="str">
            <v>UN</v>
          </cell>
          <cell r="D502">
            <v>332000</v>
          </cell>
          <cell r="E502">
            <v>53120</v>
          </cell>
          <cell r="F502">
            <v>385120</v>
          </cell>
          <cell r="G502">
            <v>14</v>
          </cell>
        </row>
        <row r="503">
          <cell r="B503" t="str">
            <v>TABLERO TRIFASICO NTQ-436-T  611108</v>
          </cell>
          <cell r="C503" t="str">
            <v>UN</v>
          </cell>
          <cell r="D503">
            <v>344000</v>
          </cell>
          <cell r="E503">
            <v>55040</v>
          </cell>
          <cell r="F503">
            <v>399040</v>
          </cell>
          <cell r="G503">
            <v>15.4</v>
          </cell>
        </row>
        <row r="504">
          <cell r="B504" t="str">
            <v>TABLERO TRIFASICO NTQ-442-T  611111</v>
          </cell>
          <cell r="C504" t="str">
            <v>UN</v>
          </cell>
          <cell r="D504">
            <v>376000</v>
          </cell>
          <cell r="E504">
            <v>60160</v>
          </cell>
          <cell r="F504">
            <v>436159.99999999994</v>
          </cell>
          <cell r="G504">
            <v>16.600000000000001</v>
          </cell>
        </row>
        <row r="505">
          <cell r="B505" t="str">
            <v>TABLERO 01 4CTOS TERCOL 104 RETIE</v>
          </cell>
          <cell r="C505" t="str">
            <v>UN</v>
          </cell>
          <cell r="D505">
            <v>84625</v>
          </cell>
          <cell r="E505">
            <v>13540</v>
          </cell>
          <cell r="F505">
            <v>98165</v>
          </cell>
          <cell r="G505">
            <v>1.6</v>
          </cell>
        </row>
        <row r="506">
          <cell r="B506" t="str">
            <v>TABLERO 01 6CTOS TERCOL 106 RETIE</v>
          </cell>
          <cell r="C506" t="str">
            <v>UN</v>
          </cell>
          <cell r="D506">
            <v>85625</v>
          </cell>
          <cell r="E506">
            <v>13700</v>
          </cell>
          <cell r="F506">
            <v>99325</v>
          </cell>
          <cell r="G506">
            <v>1.8</v>
          </cell>
        </row>
        <row r="507">
          <cell r="B507" t="str">
            <v>TABLERO 01  8 CTOS.TERCOL TEP 108  RETIE</v>
          </cell>
          <cell r="C507" t="str">
            <v>UN</v>
          </cell>
          <cell r="D507">
            <v>86625</v>
          </cell>
          <cell r="E507">
            <v>13860</v>
          </cell>
          <cell r="F507">
            <v>100485</v>
          </cell>
          <cell r="G507">
            <v>1.63</v>
          </cell>
        </row>
        <row r="508">
          <cell r="B508" t="str">
            <v>TABLERO MONOFASICO TQ-CP-12  611051</v>
          </cell>
          <cell r="C508" t="str">
            <v>UN</v>
          </cell>
          <cell r="D508">
            <v>101500</v>
          </cell>
          <cell r="E508">
            <v>16240</v>
          </cell>
          <cell r="F508">
            <v>117739.99999999999</v>
          </cell>
          <cell r="G508">
            <v>7</v>
          </cell>
        </row>
        <row r="509">
          <cell r="B509" t="str">
            <v>TABLERO MONOFASICO TQ-CP-18  611054</v>
          </cell>
          <cell r="C509" t="str">
            <v>UN</v>
          </cell>
          <cell r="D509">
            <v>116500.00000000001</v>
          </cell>
          <cell r="E509">
            <v>18640.000000000004</v>
          </cell>
          <cell r="F509">
            <v>135140</v>
          </cell>
          <cell r="G509">
            <v>8</v>
          </cell>
        </row>
        <row r="510">
          <cell r="B510" t="str">
            <v>TABLERO MONOFASICO TQ-CP-24  611057</v>
          </cell>
          <cell r="C510" t="str">
            <v>UN</v>
          </cell>
          <cell r="D510">
            <v>143500</v>
          </cell>
          <cell r="E510">
            <v>22960</v>
          </cell>
          <cell r="F510">
            <v>166460</v>
          </cell>
          <cell r="G510">
            <v>8.5</v>
          </cell>
        </row>
        <row r="511">
          <cell r="B511" t="str">
            <v xml:space="preserve">TABLERO MONOFASICO TQ-CP-30  </v>
          </cell>
          <cell r="C511" t="str">
            <v>UN</v>
          </cell>
          <cell r="D511">
            <v>170500</v>
          </cell>
          <cell r="E511">
            <v>27280</v>
          </cell>
          <cell r="F511">
            <v>197780</v>
          </cell>
          <cell r="G511">
            <v>10.5</v>
          </cell>
        </row>
        <row r="512">
          <cell r="B512" t="str">
            <v>TABLERO MONOFASICO TQ-CP-36</v>
          </cell>
          <cell r="C512" t="str">
            <v>UN</v>
          </cell>
          <cell r="D512">
            <v>197500</v>
          </cell>
          <cell r="E512">
            <v>31600</v>
          </cell>
          <cell r="F512">
            <v>229099.99999999997</v>
          </cell>
          <cell r="G512">
            <v>12</v>
          </cell>
        </row>
        <row r="514">
          <cell r="B514" t="str">
            <v xml:space="preserve">CABLE CUBIERTO COMPACTO 266,8 MCM, 13,2 kV </v>
          </cell>
          <cell r="C514" t="str">
            <v>m</v>
          </cell>
          <cell r="D514">
            <v>13818</v>
          </cell>
          <cell r="E514">
            <v>2210.88</v>
          </cell>
          <cell r="F514">
            <v>16028.880000000001</v>
          </cell>
          <cell r="G514">
            <v>21.4</v>
          </cell>
        </row>
        <row r="515">
          <cell r="B515" t="str">
            <v>CABLE ACSR AWAC 1/0 AWG</v>
          </cell>
          <cell r="C515" t="str">
            <v>m</v>
          </cell>
          <cell r="D515">
            <v>6210</v>
          </cell>
          <cell r="E515">
            <v>993.6</v>
          </cell>
          <cell r="F515">
            <v>7203.6</v>
          </cell>
          <cell r="G515">
            <v>8.4</v>
          </cell>
        </row>
        <row r="516">
          <cell r="B516" t="str">
            <v>Hola</v>
          </cell>
        </row>
        <row r="520">
          <cell r="B520" t="str">
            <v>VARILLA COOPER WELL 5/8 x 2.4 MT</v>
          </cell>
          <cell r="D520">
            <v>31056.944444444445</v>
          </cell>
          <cell r="E520">
            <v>4969.1111111111113</v>
          </cell>
          <cell r="F520">
            <v>36026.055555555555</v>
          </cell>
        </row>
        <row r="526">
          <cell r="B526" t="str">
            <v>Camioneta</v>
          </cell>
          <cell r="C526" t="str">
            <v>día</v>
          </cell>
          <cell r="D526">
            <v>160000</v>
          </cell>
          <cell r="E526">
            <v>750</v>
          </cell>
          <cell r="F526">
            <v>213</v>
          </cell>
        </row>
        <row r="527">
          <cell r="B527" t="str">
            <v>Camión 3.5T</v>
          </cell>
          <cell r="C527" t="str">
            <v>día</v>
          </cell>
          <cell r="D527">
            <v>190000</v>
          </cell>
          <cell r="E527">
            <v>3000</v>
          </cell>
          <cell r="F527">
            <v>63</v>
          </cell>
        </row>
        <row r="528">
          <cell r="B528" t="str">
            <v>Grua</v>
          </cell>
          <cell r="C528" t="str">
            <v>día</v>
          </cell>
          <cell r="D528">
            <v>800000</v>
          </cell>
        </row>
        <row r="535">
          <cell r="B535" t="str">
            <v>Ingeniero</v>
          </cell>
          <cell r="C535">
            <v>4.7497879558948259</v>
          </cell>
          <cell r="D535">
            <v>3060525.8693808313</v>
          </cell>
          <cell r="E535">
            <v>0</v>
          </cell>
          <cell r="F535">
            <v>24467.20403355009</v>
          </cell>
          <cell r="G535">
            <v>31345.990968805956</v>
          </cell>
          <cell r="H535">
            <v>19180.570667232118</v>
          </cell>
          <cell r="I535">
            <v>23975.713334040149</v>
          </cell>
          <cell r="J535">
            <v>33565.998667656204</v>
          </cell>
          <cell r="K535">
            <v>33565.998667656204</v>
          </cell>
          <cell r="L535">
            <v>40279.198401187452</v>
          </cell>
          <cell r="M535">
            <v>38361.141334464235</v>
          </cell>
          <cell r="N535">
            <v>47951.426668080298</v>
          </cell>
          <cell r="O535">
            <v>195739.63226840072</v>
          </cell>
          <cell r="P535">
            <v>1</v>
          </cell>
          <cell r="Q535">
            <v>1</v>
          </cell>
        </row>
        <row r="536">
          <cell r="B536" t="str">
            <v>Encargado</v>
          </cell>
          <cell r="C536">
            <v>2.5499999999999998</v>
          </cell>
          <cell r="D536">
            <v>1643092.5</v>
          </cell>
          <cell r="E536">
            <v>0</v>
          </cell>
          <cell r="F536">
            <v>13443.484090909091</v>
          </cell>
          <cell r="G536">
            <v>17047.573258565342</v>
          </cell>
          <cell r="H536">
            <v>10551.392337500001</v>
          </cell>
          <cell r="I536">
            <v>13189.240421875002</v>
          </cell>
          <cell r="J536">
            <v>18464.936590625002</v>
          </cell>
          <cell r="K536">
            <v>18464.936590625002</v>
          </cell>
          <cell r="L536">
            <v>22157.923908750003</v>
          </cell>
          <cell r="M536">
            <v>21102.784675000003</v>
          </cell>
          <cell r="N536">
            <v>26378.480843750003</v>
          </cell>
          <cell r="O536">
            <v>107549.87272727273</v>
          </cell>
          <cell r="P536">
            <v>1</v>
          </cell>
          <cell r="Q536">
            <v>1</v>
          </cell>
        </row>
        <row r="537">
          <cell r="B537" t="str">
            <v>Oficial</v>
          </cell>
          <cell r="C537">
            <v>2.0499999999999998</v>
          </cell>
          <cell r="D537">
            <v>1320917.5</v>
          </cell>
          <cell r="E537">
            <v>0</v>
          </cell>
          <cell r="F537">
            <v>10807.506818181819</v>
          </cell>
          <cell r="G537">
            <v>13704.911835317234</v>
          </cell>
          <cell r="H537">
            <v>8482.4918791666678</v>
          </cell>
          <cell r="I537">
            <v>10603.114848958336</v>
          </cell>
          <cell r="J537">
            <v>14844.360788541668</v>
          </cell>
          <cell r="K537">
            <v>14844.360788541668</v>
          </cell>
          <cell r="L537">
            <v>17813.232946250002</v>
          </cell>
          <cell r="M537">
            <v>16964.983758333336</v>
          </cell>
          <cell r="N537">
            <v>21206.229697916671</v>
          </cell>
          <cell r="O537">
            <v>86462.05454545455</v>
          </cell>
          <cell r="P537">
            <v>1</v>
          </cell>
          <cell r="Q537">
            <v>1</v>
          </cell>
        </row>
        <row r="538">
          <cell r="B538" t="str">
            <v>Ayudante</v>
          </cell>
          <cell r="C538">
            <v>1.35</v>
          </cell>
          <cell r="D538">
            <v>869872.5</v>
          </cell>
          <cell r="E538">
            <v>70500</v>
          </cell>
          <cell r="F538">
            <v>7473.1992424242435</v>
          </cell>
          <cell r="G538">
            <v>9381.246448830494</v>
          </cell>
          <cell r="H538">
            <v>5586.0312375000012</v>
          </cell>
          <cell r="I538">
            <v>6982.5390468750011</v>
          </cell>
          <cell r="J538">
            <v>9775.5546656250026</v>
          </cell>
          <cell r="K538">
            <v>9775.5546656250026</v>
          </cell>
          <cell r="L538">
            <v>11730.665598750003</v>
          </cell>
          <cell r="M538">
            <v>11172.062475000002</v>
          </cell>
          <cell r="N538">
            <v>13965.078093750002</v>
          </cell>
          <cell r="O538">
            <v>59787.593939393948</v>
          </cell>
          <cell r="P538">
            <v>1</v>
          </cell>
          <cell r="Q538">
            <v>1</v>
          </cell>
        </row>
        <row r="563">
          <cell r="F563" t="str">
            <v>Herramienta Internas</v>
          </cell>
          <cell r="G563">
            <v>22750</v>
          </cell>
        </row>
        <row r="564">
          <cell r="F564" t="str">
            <v>Herramienta Redes</v>
          </cell>
          <cell r="G564">
            <v>42000</v>
          </cell>
        </row>
        <row r="565">
          <cell r="F565" t="str">
            <v>Grua</v>
          </cell>
          <cell r="G565">
            <v>800000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puesta_economica" displayName="Propuesta_economica" ref="B8:I30" totalsRowShown="0" headerRowDxfId="24" dataDxfId="22" headerRowBorderDxfId="23" tableBorderDxfId="21">
  <autoFilter ref="B8:I30" xr:uid="{00000000-0009-0000-0100-000001000000}"/>
  <tableColumns count="8">
    <tableColumn id="1" xr3:uid="{00000000-0010-0000-0000-000001000000}" name="ID" dataDxfId="20"/>
    <tableColumn id="2" xr3:uid="{00000000-0010-0000-0000-000002000000}" name="REP (R) / NO REP (NR)" dataDxfId="19"/>
    <tableColumn id="3" xr3:uid="{00000000-0010-0000-0000-000003000000}" name="ITEM" dataDxfId="18"/>
    <tableColumn id="4" xr3:uid="{00000000-0010-0000-0000-000004000000}" name="DESCRIPCIÓN" dataDxfId="17"/>
    <tableColumn id="5" xr3:uid="{00000000-0010-0000-0000-000005000000}" name="RUTINA 1_x000a_2024" dataDxfId="16">
      <calculatedColumnFormula>'PRESUP DISCRIMNADO POR EQUIPO '!I20</calculatedColumnFormula>
    </tableColumn>
    <tableColumn id="6" xr3:uid="{00000000-0010-0000-0000-000006000000}" name="RUTINA 2 2024" dataDxfId="15" dataCellStyle="Moneda [0]">
      <calculatedColumnFormula>'PRESUP DISCRIMNADO POR EQUIPO '!K46</calculatedColumnFormula>
    </tableColumn>
    <tableColumn id="7" xr3:uid="{00000000-0010-0000-0000-000007000000}" name="RUTINA 3_x000a_2025" dataDxfId="14" dataCellStyle="Moneda [0]">
      <calculatedColumnFormula>'PRESUP DISCRIMNADO POR EQUIPO '!M33</calculatedColumnFormula>
    </tableColumn>
    <tableColumn id="8" xr3:uid="{00000000-0010-0000-0000-000008000000}" name="VALOR TOTAL" dataDxfId="13" dataCellStyle="Moneda [0]">
      <calculatedColumnFormula>ROUND(Propuesta_economica[[#This Row],[RUTINA 1
2024]]+Propuesta_economica[[#This Row],[RUTINA 2 2024]]+Propuesta_economica[[#This Row],[RUTINA 3
2025]],0)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otalidad_valores8" displayName="Totalidad_valores8" ref="B32:I37" totalsRowShown="0" headerRowDxfId="12" dataDxfId="10" headerRowBorderDxfId="11" tableBorderDxfId="9" totalsRowBorderDxfId="8">
  <autoFilter ref="B32:I37" xr:uid="{00000000-0009-0000-0100-000002000000}"/>
  <tableColumns count="8">
    <tableColumn id="1" xr3:uid="{00000000-0010-0000-0100-000001000000}" name="Columna1" dataDxfId="7"/>
    <tableColumn id="2" xr3:uid="{00000000-0010-0000-0100-000002000000}" name="Columna2" dataDxfId="6"/>
    <tableColumn id="3" xr3:uid="{00000000-0010-0000-0100-000003000000}" name="Columna3" dataDxfId="5"/>
    <tableColumn id="4" xr3:uid="{00000000-0010-0000-0100-000004000000}" name="Columna4" dataDxfId="4"/>
    <tableColumn id="5" xr3:uid="{00000000-0010-0000-0100-000005000000}" name="Columna5" dataDxfId="3"/>
    <tableColumn id="6" xr3:uid="{00000000-0010-0000-0100-000006000000}" name="Columna6" dataDxfId="2"/>
    <tableColumn id="7" xr3:uid="{00000000-0010-0000-0100-000007000000}" name="Columna7" dataDxfId="1"/>
    <tableColumn id="8" xr3:uid="{00000000-0010-0000-0100-000008000000}" name="Columna8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45"/>
  <sheetViews>
    <sheetView showGridLines="0" zoomScale="85" zoomScaleNormal="85" workbookViewId="0">
      <selection activeCell="I9" sqref="I9"/>
    </sheetView>
  </sheetViews>
  <sheetFormatPr baseColWidth="10" defaultColWidth="11.42578125" defaultRowHeight="15" x14ac:dyDescent="0.25"/>
  <cols>
    <col min="1" max="1" width="3.7109375" style="1" customWidth="1"/>
    <col min="2" max="2" width="14" style="1" customWidth="1"/>
    <col min="3" max="3" width="13.85546875" style="1" customWidth="1"/>
    <col min="4" max="4" width="10.28515625" style="1" customWidth="1"/>
    <col min="5" max="5" width="80.7109375" style="1" customWidth="1"/>
    <col min="6" max="6" width="19.140625" style="1" customWidth="1"/>
    <col min="7" max="7" width="19.7109375" style="1" customWidth="1"/>
    <col min="8" max="8" width="20.140625" style="1" customWidth="1"/>
    <col min="9" max="9" width="24.85546875" style="1" customWidth="1"/>
    <col min="10" max="16384" width="11.42578125" style="1"/>
  </cols>
  <sheetData>
    <row r="1" spans="2:9" ht="15.75" thickBot="1" x14ac:dyDescent="0.3"/>
    <row r="2" spans="2:9" ht="32.25" customHeight="1" thickBot="1" x14ac:dyDescent="0.3">
      <c r="B2" s="95" t="s">
        <v>153</v>
      </c>
      <c r="C2" s="95"/>
      <c r="D2" s="95"/>
      <c r="E2" s="95"/>
      <c r="F2" s="96" t="s">
        <v>98</v>
      </c>
      <c r="G2" s="96"/>
      <c r="H2" s="96"/>
      <c r="I2" s="96"/>
    </row>
    <row r="3" spans="2:9" ht="27" customHeight="1" thickBot="1" x14ac:dyDescent="0.3">
      <c r="B3" s="95" t="s">
        <v>151</v>
      </c>
      <c r="C3" s="95"/>
      <c r="D3" s="95"/>
      <c r="E3" s="95"/>
      <c r="F3" s="96"/>
      <c r="G3" s="96"/>
      <c r="H3" s="96"/>
      <c r="I3" s="96"/>
    </row>
    <row r="4" spans="2:9" ht="24.95" customHeight="1" thickBot="1" x14ac:dyDescent="0.3">
      <c r="B4" s="97" t="s">
        <v>152</v>
      </c>
      <c r="C4" s="97"/>
      <c r="D4" s="97"/>
      <c r="E4" s="97"/>
      <c r="F4" s="96" t="s">
        <v>99</v>
      </c>
      <c r="G4" s="96"/>
      <c r="H4" s="96"/>
      <c r="I4" s="96"/>
    </row>
    <row r="5" spans="2:9" ht="24.95" customHeight="1" thickBot="1" x14ac:dyDescent="0.3">
      <c r="B5" s="97"/>
      <c r="C5" s="97"/>
      <c r="D5" s="97"/>
      <c r="E5" s="97"/>
      <c r="F5" s="96"/>
      <c r="G5" s="96"/>
      <c r="H5" s="96"/>
      <c r="I5" s="96"/>
    </row>
    <row r="6" spans="2:9" ht="24.95" customHeight="1" thickBot="1" x14ac:dyDescent="0.3">
      <c r="B6" s="97"/>
      <c r="C6" s="97"/>
      <c r="D6" s="97"/>
      <c r="E6" s="97"/>
      <c r="F6" s="96"/>
      <c r="G6" s="96"/>
      <c r="H6" s="96"/>
      <c r="I6" s="96"/>
    </row>
    <row r="7" spans="2:9" ht="24.95" customHeight="1" thickBot="1" x14ac:dyDescent="0.3">
      <c r="B7" s="97"/>
      <c r="C7" s="97"/>
      <c r="D7" s="97"/>
      <c r="E7" s="97"/>
      <c r="F7" s="96"/>
      <c r="G7" s="96"/>
      <c r="H7" s="96"/>
      <c r="I7" s="96"/>
    </row>
    <row r="8" spans="2:9" ht="40.5" customHeight="1" thickBot="1" x14ac:dyDescent="0.3">
      <c r="B8" s="16" t="s">
        <v>100</v>
      </c>
      <c r="C8" s="16" t="s">
        <v>101</v>
      </c>
      <c r="D8" s="16" t="s">
        <v>102</v>
      </c>
      <c r="E8" s="16" t="s">
        <v>103</v>
      </c>
      <c r="F8" s="16" t="s">
        <v>166</v>
      </c>
      <c r="G8" s="16" t="s">
        <v>116</v>
      </c>
      <c r="H8" s="16" t="s">
        <v>167</v>
      </c>
      <c r="I8" s="16" t="s">
        <v>104</v>
      </c>
    </row>
    <row r="9" spans="2:9" ht="30" x14ac:dyDescent="0.25">
      <c r="B9" s="1">
        <v>1</v>
      </c>
      <c r="C9" s="1" t="s">
        <v>105</v>
      </c>
      <c r="D9" s="1">
        <v>1</v>
      </c>
      <c r="E9" s="2" t="s">
        <v>117</v>
      </c>
      <c r="F9" s="3">
        <f>'PRESUP DISCRIMNADO POR EQUIPO '!I20</f>
        <v>0</v>
      </c>
      <c r="G9" s="3">
        <f>'PRESUP DISCRIMNADO POR EQUIPO '!K20</f>
        <v>0</v>
      </c>
      <c r="H9" s="3">
        <f>'PRESUP DISCRIMNADO POR EQUIPO '!M20</f>
        <v>0</v>
      </c>
      <c r="I9" s="3">
        <f>ROUND(Propuesta_economica[[#This Row],[RUTINA 1
2024]]+Propuesta_economica[[#This Row],[RUTINA 2 2024]]+Propuesta_economica[[#This Row],[RUTINA 3
2025]],0)</f>
        <v>0</v>
      </c>
    </row>
    <row r="10" spans="2:9" ht="27.75" customHeight="1" x14ac:dyDescent="0.25">
      <c r="B10" s="1">
        <v>2</v>
      </c>
      <c r="C10" s="1" t="s">
        <v>105</v>
      </c>
      <c r="D10" s="1">
        <v>2</v>
      </c>
      <c r="E10" s="2" t="s">
        <v>118</v>
      </c>
      <c r="F10" s="3">
        <f>'PRESUP DISCRIMNADO POR EQUIPO '!I34</f>
        <v>0</v>
      </c>
      <c r="G10" s="3">
        <f>'PRESUP DISCRIMNADO POR EQUIPO '!K34</f>
        <v>0</v>
      </c>
      <c r="H10" s="3">
        <f>'PRESUP DISCRIMNADO POR EQUIPO '!M34</f>
        <v>0</v>
      </c>
      <c r="I10" s="3">
        <f>ROUND(Propuesta_economica[[#This Row],[RUTINA 1
2024]]+Propuesta_economica[[#This Row],[RUTINA 2 2024]]+Propuesta_economica[[#This Row],[RUTINA 3
2025]],0)</f>
        <v>0</v>
      </c>
    </row>
    <row r="11" spans="2:9" ht="30" x14ac:dyDescent="0.25">
      <c r="B11" s="1">
        <v>3</v>
      </c>
      <c r="C11" s="1" t="s">
        <v>105</v>
      </c>
      <c r="D11" s="1">
        <v>3</v>
      </c>
      <c r="E11" s="2" t="s">
        <v>119</v>
      </c>
      <c r="F11" s="3">
        <f>'PRESUP DISCRIMNADO POR EQUIPO '!I48</f>
        <v>0</v>
      </c>
      <c r="G11" s="3">
        <f>'PRESUP DISCRIMNADO POR EQUIPO '!K48</f>
        <v>0</v>
      </c>
      <c r="H11" s="3">
        <f>'PRESUP DISCRIMNADO POR EQUIPO '!M48</f>
        <v>0</v>
      </c>
      <c r="I11" s="3">
        <f>ROUND(Propuesta_economica[[#This Row],[RUTINA 1
2024]]+Propuesta_economica[[#This Row],[RUTINA 2 2024]]+Propuesta_economica[[#This Row],[RUTINA 3
2025]],0)</f>
        <v>0</v>
      </c>
    </row>
    <row r="12" spans="2:9" ht="30" x14ac:dyDescent="0.25">
      <c r="B12" s="1">
        <v>4</v>
      </c>
      <c r="C12" s="1" t="s">
        <v>105</v>
      </c>
      <c r="D12" s="1">
        <v>4</v>
      </c>
      <c r="E12" s="2" t="s">
        <v>120</v>
      </c>
      <c r="F12" s="3">
        <f>'PRESUP DISCRIMNADO POR EQUIPO '!I62</f>
        <v>0</v>
      </c>
      <c r="G12" s="3">
        <f>'PRESUP DISCRIMNADO POR EQUIPO '!K62</f>
        <v>0</v>
      </c>
      <c r="H12" s="3">
        <f>'PRESUP DISCRIMNADO POR EQUIPO '!M62</f>
        <v>0</v>
      </c>
      <c r="I12" s="3">
        <f>ROUND(Propuesta_economica[[#This Row],[RUTINA 1
2024]]+Propuesta_economica[[#This Row],[RUTINA 2 2024]]+Propuesta_economica[[#This Row],[RUTINA 3
2025]],0)</f>
        <v>0</v>
      </c>
    </row>
    <row r="13" spans="2:9" ht="45" x14ac:dyDescent="0.25">
      <c r="B13" s="1">
        <v>5</v>
      </c>
      <c r="C13" s="1" t="s">
        <v>106</v>
      </c>
      <c r="D13" s="1">
        <v>5</v>
      </c>
      <c r="E13" s="2" t="s">
        <v>121</v>
      </c>
      <c r="F13" s="3">
        <f>'PRESUP DISCRIMNADO POR EQUIPO '!I76</f>
        <v>0</v>
      </c>
      <c r="G13" s="3">
        <f>'PRESUP DISCRIMNADO POR EQUIPO '!K76</f>
        <v>0</v>
      </c>
      <c r="H13" s="3">
        <f>'PRESUP DISCRIMNADO POR EQUIPO '!M76</f>
        <v>0</v>
      </c>
      <c r="I13" s="3">
        <f>ROUND(Propuesta_economica[[#This Row],[RUTINA 1
2024]]+Propuesta_economica[[#This Row],[RUTINA 2 2024]]+Propuesta_economica[[#This Row],[RUTINA 3
2025]],0)</f>
        <v>0</v>
      </c>
    </row>
    <row r="14" spans="2:9" ht="30" x14ac:dyDescent="0.25">
      <c r="B14" s="1">
        <v>6</v>
      </c>
      <c r="C14" s="1" t="s">
        <v>105</v>
      </c>
      <c r="D14" s="1">
        <v>6</v>
      </c>
      <c r="E14" s="2" t="s">
        <v>122</v>
      </c>
      <c r="F14" s="3">
        <f>'PRESUP DISCRIMNADO POR EQUIPO '!I90</f>
        <v>0</v>
      </c>
      <c r="G14" s="3">
        <f>'PRESUP DISCRIMNADO POR EQUIPO '!K90</f>
        <v>0</v>
      </c>
      <c r="H14" s="3">
        <f>'PRESUP DISCRIMNADO POR EQUIPO '!M90</f>
        <v>0</v>
      </c>
      <c r="I14" s="3">
        <f>ROUND(Propuesta_economica[[#This Row],[RUTINA 1
2024]]+Propuesta_economica[[#This Row],[RUTINA 2 2024]]+Propuesta_economica[[#This Row],[RUTINA 3
2025]],0)</f>
        <v>0</v>
      </c>
    </row>
    <row r="15" spans="2:9" ht="30" x14ac:dyDescent="0.25">
      <c r="B15" s="1">
        <v>7</v>
      </c>
      <c r="C15" s="1" t="s">
        <v>105</v>
      </c>
      <c r="D15" s="1">
        <v>7</v>
      </c>
      <c r="E15" s="2" t="s">
        <v>123</v>
      </c>
      <c r="F15" s="3">
        <f>'PRESUP DISCRIMNADO POR EQUIPO '!I119</f>
        <v>0</v>
      </c>
      <c r="G15" s="3">
        <f>'PRESUP DISCRIMNADO POR EQUIPO '!K105</f>
        <v>0</v>
      </c>
      <c r="H15" s="3">
        <f>'PRESUP DISCRIMNADO POR EQUIPO '!M105</f>
        <v>0</v>
      </c>
      <c r="I15" s="3">
        <f>ROUND(Propuesta_economica[[#This Row],[RUTINA 1
2024]]+Propuesta_economica[[#This Row],[RUTINA 2 2024]]+Propuesta_economica[[#This Row],[RUTINA 3
2025]],0)</f>
        <v>0</v>
      </c>
    </row>
    <row r="16" spans="2:9" ht="30" x14ac:dyDescent="0.25">
      <c r="B16" s="1">
        <v>8</v>
      </c>
      <c r="C16" s="1" t="s">
        <v>105</v>
      </c>
      <c r="D16" s="1">
        <v>8</v>
      </c>
      <c r="E16" s="2" t="s">
        <v>124</v>
      </c>
      <c r="F16" s="3">
        <f>'PRESUP DISCRIMNADO POR EQUIPO '!I119</f>
        <v>0</v>
      </c>
      <c r="G16" s="3">
        <f>'PRESUP DISCRIMNADO POR EQUIPO '!K119</f>
        <v>0</v>
      </c>
      <c r="H16" s="3">
        <f>'PRESUP DISCRIMNADO POR EQUIPO '!M119</f>
        <v>0</v>
      </c>
      <c r="I16" s="3">
        <f>ROUND(Propuesta_economica[[#This Row],[RUTINA 1
2024]]+Propuesta_economica[[#This Row],[RUTINA 2 2024]]+Propuesta_economica[[#This Row],[RUTINA 3
2025]],0)</f>
        <v>0</v>
      </c>
    </row>
    <row r="17" spans="2:9" ht="30" x14ac:dyDescent="0.25">
      <c r="B17" s="1">
        <v>9</v>
      </c>
      <c r="C17" s="1" t="s">
        <v>105</v>
      </c>
      <c r="D17" s="1">
        <v>9</v>
      </c>
      <c r="E17" s="2" t="s">
        <v>125</v>
      </c>
      <c r="F17" s="3">
        <f>'PRESUP DISCRIMNADO POR EQUIPO '!I134</f>
        <v>0</v>
      </c>
      <c r="G17" s="3">
        <f>'PRESUP DISCRIMNADO POR EQUIPO '!K134</f>
        <v>0</v>
      </c>
      <c r="H17" s="3">
        <f>'PRESUP DISCRIMNADO POR EQUIPO '!M134</f>
        <v>0</v>
      </c>
      <c r="I17" s="3">
        <f>ROUND(Propuesta_economica[[#This Row],[RUTINA 1
2024]]+Propuesta_economica[[#This Row],[RUTINA 2 2024]]+Propuesta_economica[[#This Row],[RUTINA 3
2025]],0)</f>
        <v>0</v>
      </c>
    </row>
    <row r="18" spans="2:9" ht="30" x14ac:dyDescent="0.25">
      <c r="B18" s="1">
        <v>10</v>
      </c>
      <c r="C18" s="1" t="s">
        <v>105</v>
      </c>
      <c r="D18" s="1">
        <v>10</v>
      </c>
      <c r="E18" s="2" t="s">
        <v>126</v>
      </c>
      <c r="F18" s="3">
        <f>'PRESUP DISCRIMNADO POR EQUIPO '!I148</f>
        <v>0</v>
      </c>
      <c r="G18" s="3">
        <f>'PRESUP DISCRIMNADO POR EQUIPO '!K148</f>
        <v>0</v>
      </c>
      <c r="H18" s="3">
        <f>'PRESUP DISCRIMNADO POR EQUIPO '!M148</f>
        <v>0</v>
      </c>
      <c r="I18" s="3">
        <f>ROUND(Propuesta_economica[[#This Row],[RUTINA 1
2024]]+Propuesta_economica[[#This Row],[RUTINA 2 2024]]+Propuesta_economica[[#This Row],[RUTINA 3
2025]],0)</f>
        <v>0</v>
      </c>
    </row>
    <row r="19" spans="2:9" ht="30" x14ac:dyDescent="0.25">
      <c r="B19" s="1">
        <v>11</v>
      </c>
      <c r="C19" s="1" t="s">
        <v>105</v>
      </c>
      <c r="D19" s="1">
        <v>11</v>
      </c>
      <c r="E19" s="2" t="s">
        <v>127</v>
      </c>
      <c r="F19" s="3">
        <f>'PRESUP DISCRIMNADO POR EQUIPO '!I163</f>
        <v>0</v>
      </c>
      <c r="G19" s="3">
        <f>'PRESUP DISCRIMNADO POR EQUIPO '!K163</f>
        <v>0</v>
      </c>
      <c r="H19" s="3">
        <f>'PRESUP DISCRIMNADO POR EQUIPO '!M163</f>
        <v>0</v>
      </c>
      <c r="I19" s="3">
        <f>ROUND(Propuesta_economica[[#This Row],[RUTINA 1
2024]]+Propuesta_economica[[#This Row],[RUTINA 2 2024]]+Propuesta_economica[[#This Row],[RUTINA 3
2025]],0)</f>
        <v>0</v>
      </c>
    </row>
    <row r="20" spans="2:9" ht="30" x14ac:dyDescent="0.25">
      <c r="B20" s="1">
        <v>12</v>
      </c>
      <c r="C20" s="1" t="s">
        <v>105</v>
      </c>
      <c r="D20" s="1">
        <v>12</v>
      </c>
      <c r="E20" s="2" t="s">
        <v>128</v>
      </c>
      <c r="F20" s="3">
        <f>'PRESUP DISCRIMNADO POR EQUIPO '!I177</f>
        <v>0</v>
      </c>
      <c r="G20" s="3">
        <f>'PRESUP DISCRIMNADO POR EQUIPO '!K177</f>
        <v>0</v>
      </c>
      <c r="H20" s="3">
        <f>'PRESUP DISCRIMNADO POR EQUIPO '!M177</f>
        <v>0</v>
      </c>
      <c r="I20" s="3">
        <f>ROUND(Propuesta_economica[[#This Row],[RUTINA 1
2024]]+Propuesta_economica[[#This Row],[RUTINA 2 2024]]+Propuesta_economica[[#This Row],[RUTINA 3
2025]],0)</f>
        <v>0</v>
      </c>
    </row>
    <row r="21" spans="2:9" ht="30" x14ac:dyDescent="0.25">
      <c r="B21" s="1">
        <v>13</v>
      </c>
      <c r="C21" s="1" t="s">
        <v>105</v>
      </c>
      <c r="D21" s="1">
        <v>13</v>
      </c>
      <c r="E21" s="2" t="s">
        <v>129</v>
      </c>
      <c r="F21" s="3">
        <f>'PRESUP DISCRIMNADO POR EQUIPO '!I191</f>
        <v>0</v>
      </c>
      <c r="G21" s="3">
        <f>'PRESUP DISCRIMNADO POR EQUIPO '!K191</f>
        <v>0</v>
      </c>
      <c r="H21" s="3">
        <f>'PRESUP DISCRIMNADO POR EQUIPO '!M191</f>
        <v>0</v>
      </c>
      <c r="I21" s="3">
        <f>ROUND(Propuesta_economica[[#This Row],[RUTINA 1
2024]]+Propuesta_economica[[#This Row],[RUTINA 2 2024]]+Propuesta_economica[[#This Row],[RUTINA 3
2025]],0)</f>
        <v>0</v>
      </c>
    </row>
    <row r="22" spans="2:9" ht="30" x14ac:dyDescent="0.25">
      <c r="B22" s="1">
        <v>14</v>
      </c>
      <c r="C22" s="1" t="s">
        <v>105</v>
      </c>
      <c r="D22" s="1">
        <v>14</v>
      </c>
      <c r="E22" s="2" t="s">
        <v>130</v>
      </c>
      <c r="F22" s="3">
        <f>'PRESUP DISCRIMNADO POR EQUIPO '!I205</f>
        <v>0</v>
      </c>
      <c r="G22" s="3">
        <f>'PRESUP DISCRIMNADO POR EQUIPO '!K205</f>
        <v>0</v>
      </c>
      <c r="H22" s="3">
        <f>'PRESUP DISCRIMNADO POR EQUIPO '!M205</f>
        <v>0</v>
      </c>
      <c r="I22" s="3">
        <f>ROUND(Propuesta_economica[[#This Row],[RUTINA 1
2024]]+Propuesta_economica[[#This Row],[RUTINA 2 2024]]+Propuesta_economica[[#This Row],[RUTINA 3
2025]],0)</f>
        <v>0</v>
      </c>
    </row>
    <row r="23" spans="2:9" ht="30" x14ac:dyDescent="0.25">
      <c r="B23" s="1">
        <v>15</v>
      </c>
      <c r="C23" s="1" t="s">
        <v>106</v>
      </c>
      <c r="D23" s="1">
        <v>15</v>
      </c>
      <c r="E23" s="2" t="s">
        <v>131</v>
      </c>
      <c r="F23" s="3">
        <f>'PRESUP DISCRIMNADO POR EQUIPO '!I214</f>
        <v>0</v>
      </c>
      <c r="G23" s="3">
        <f>'PRESUP DISCRIMNADO POR EQUIPO '!K214</f>
        <v>0</v>
      </c>
      <c r="H23" s="3">
        <f>'PRESUP DISCRIMNADO POR EQUIPO '!M214</f>
        <v>0</v>
      </c>
      <c r="I23" s="3">
        <f>ROUND(Propuesta_economica[[#This Row],[RUTINA 1
2024]]+Propuesta_economica[[#This Row],[RUTINA 2 2024]]+Propuesta_economica[[#This Row],[RUTINA 3
2025]],0)</f>
        <v>0</v>
      </c>
    </row>
    <row r="24" spans="2:9" ht="30" x14ac:dyDescent="0.25">
      <c r="B24" s="1">
        <v>16</v>
      </c>
      <c r="C24" s="1" t="s">
        <v>106</v>
      </c>
      <c r="D24" s="1">
        <v>16</v>
      </c>
      <c r="E24" s="2" t="s">
        <v>132</v>
      </c>
      <c r="F24" s="3">
        <f>'PRESUP DISCRIMNADO POR EQUIPO '!I223</f>
        <v>0</v>
      </c>
      <c r="G24" s="3">
        <f>'PRESUP DISCRIMNADO POR EQUIPO '!K223</f>
        <v>0</v>
      </c>
      <c r="H24" s="3">
        <f>'PRESUP DISCRIMNADO POR EQUIPO '!M223</f>
        <v>0</v>
      </c>
      <c r="I24" s="3">
        <f>ROUND(Propuesta_economica[[#This Row],[RUTINA 1
2024]]+Propuesta_economica[[#This Row],[RUTINA 2 2024]]+Propuesta_economica[[#This Row],[RUTINA 3
2025]],0)</f>
        <v>0</v>
      </c>
    </row>
    <row r="25" spans="2:9" ht="30" x14ac:dyDescent="0.25">
      <c r="B25" s="1">
        <v>17</v>
      </c>
      <c r="C25" s="1" t="s">
        <v>106</v>
      </c>
      <c r="D25" s="1">
        <v>17</v>
      </c>
      <c r="E25" s="2" t="s">
        <v>133</v>
      </c>
      <c r="F25" s="3">
        <f>'PRESUP DISCRIMNADO POR EQUIPO '!I232</f>
        <v>0</v>
      </c>
      <c r="G25" s="3">
        <f>'PRESUP DISCRIMNADO POR EQUIPO '!K232</f>
        <v>0</v>
      </c>
      <c r="H25" s="3">
        <f>'PRESUP DISCRIMNADO POR EQUIPO '!M232</f>
        <v>0</v>
      </c>
      <c r="I25" s="3">
        <f>ROUND(Propuesta_economica[[#This Row],[RUTINA 1
2024]]+Propuesta_economica[[#This Row],[RUTINA 2 2024]]+Propuesta_economica[[#This Row],[RUTINA 3
2025]],0)</f>
        <v>0</v>
      </c>
    </row>
    <row r="26" spans="2:9" ht="30" x14ac:dyDescent="0.25">
      <c r="B26" s="1">
        <v>18</v>
      </c>
      <c r="C26" s="1" t="s">
        <v>106</v>
      </c>
      <c r="D26" s="1">
        <v>18</v>
      </c>
      <c r="E26" s="2" t="s">
        <v>143</v>
      </c>
      <c r="F26" s="3">
        <f>'PRESUP DISCRIMNADO POR EQUIPO '!I241</f>
        <v>0</v>
      </c>
      <c r="G26" s="3">
        <f>'PRESUP DISCRIMNADO POR EQUIPO '!K241</f>
        <v>0</v>
      </c>
      <c r="H26" s="3">
        <f>'PRESUP DISCRIMNADO POR EQUIPO '!M241</f>
        <v>0</v>
      </c>
      <c r="I26" s="3">
        <f>ROUND(Propuesta_economica[[#This Row],[RUTINA 1
2024]]+Propuesta_economica[[#This Row],[RUTINA 2 2024]]+Propuesta_economica[[#This Row],[RUTINA 3
2025]],0)</f>
        <v>0</v>
      </c>
    </row>
    <row r="27" spans="2:9" ht="30" x14ac:dyDescent="0.25">
      <c r="B27" s="1">
        <v>19</v>
      </c>
      <c r="C27" s="1" t="s">
        <v>106</v>
      </c>
      <c r="D27" s="1">
        <v>19</v>
      </c>
      <c r="E27" s="2" t="s">
        <v>134</v>
      </c>
      <c r="F27" s="3">
        <f>'PRESUP DISCRIMNADO POR EQUIPO '!I250</f>
        <v>0</v>
      </c>
      <c r="G27" s="3">
        <f>'PRESUP DISCRIMNADO POR EQUIPO '!K250</f>
        <v>0</v>
      </c>
      <c r="H27" s="3">
        <f>'PRESUP DISCRIMNADO POR EQUIPO '!M250</f>
        <v>0</v>
      </c>
      <c r="I27" s="3">
        <f>ROUND(Propuesta_economica[[#This Row],[RUTINA 1
2024]]+Propuesta_economica[[#This Row],[RUTINA 2 2024]]+Propuesta_economica[[#This Row],[RUTINA 3
2025]],0)</f>
        <v>0</v>
      </c>
    </row>
    <row r="28" spans="2:9" ht="48.75" customHeight="1" x14ac:dyDescent="0.25">
      <c r="B28" s="1">
        <v>20</v>
      </c>
      <c r="C28" s="1" t="s">
        <v>106</v>
      </c>
      <c r="D28" s="1">
        <v>20</v>
      </c>
      <c r="E28" s="2" t="s">
        <v>135</v>
      </c>
      <c r="F28" s="3">
        <f>'PRESUP DISCRIMNADO POR EQUIPO '!I260</f>
        <v>0</v>
      </c>
      <c r="G28" s="3">
        <f>'PRESUP DISCRIMNADO POR EQUIPO '!K260</f>
        <v>0</v>
      </c>
      <c r="H28" s="3">
        <f>'PRESUP DISCRIMNADO POR EQUIPO '!M260</f>
        <v>0</v>
      </c>
      <c r="I28" s="3">
        <f>ROUND(Propuesta_economica[[#This Row],[RUTINA 1
2024]]+Propuesta_economica[[#This Row],[RUTINA 2 2024]]+Propuesta_economica[[#This Row],[RUTINA 3
2025]],0)</f>
        <v>0</v>
      </c>
    </row>
    <row r="29" spans="2:9" ht="46.5" customHeight="1" x14ac:dyDescent="0.25">
      <c r="B29" s="1">
        <v>21</v>
      </c>
      <c r="C29" s="1" t="s">
        <v>106</v>
      </c>
      <c r="D29" s="1">
        <v>21</v>
      </c>
      <c r="E29" s="2" t="s">
        <v>136</v>
      </c>
      <c r="F29" s="3">
        <f>'PRESUP DISCRIMNADO POR EQUIPO '!I268</f>
        <v>0</v>
      </c>
      <c r="G29" s="3">
        <f>'PRESUP DISCRIMNADO POR EQUIPO '!K268</f>
        <v>0</v>
      </c>
      <c r="H29" s="3">
        <f>'PRESUP DISCRIMNADO POR EQUIPO '!M268</f>
        <v>0</v>
      </c>
      <c r="I29" s="3">
        <f>ROUND(Propuesta_economica[[#This Row],[RUTINA 1
2024]]+Propuesta_economica[[#This Row],[RUTINA 2 2024]]+Propuesta_economica[[#This Row],[RUTINA 3
2025]],0)</f>
        <v>0</v>
      </c>
    </row>
    <row r="30" spans="2:9" ht="37.5" customHeight="1" x14ac:dyDescent="0.25">
      <c r="B30" s="1">
        <v>22</v>
      </c>
      <c r="C30" s="1" t="s">
        <v>106</v>
      </c>
      <c r="D30" s="1">
        <v>22</v>
      </c>
      <c r="E30" s="2" t="s">
        <v>137</v>
      </c>
      <c r="F30" s="3">
        <f>'PRESUP DISCRIMNADO POR EQUIPO '!I279</f>
        <v>0</v>
      </c>
      <c r="G30" s="3">
        <f>'PRESUP DISCRIMNADO POR EQUIPO '!K279</f>
        <v>0</v>
      </c>
      <c r="H30" s="3">
        <f>'PRESUP DISCRIMNADO POR EQUIPO '!M279</f>
        <v>0</v>
      </c>
      <c r="I30" s="3">
        <f>ROUND(Propuesta_economica[[#This Row],[RUTINA 1
2024]]+Propuesta_economica[[#This Row],[RUTINA 2 2024]]+Propuesta_economica[[#This Row],[RUTINA 3
2025]],0)</f>
        <v>0</v>
      </c>
    </row>
    <row r="31" spans="2:9" x14ac:dyDescent="0.25">
      <c r="H31" s="3"/>
      <c r="I31" s="3"/>
    </row>
    <row r="32" spans="2:9" hidden="1" x14ac:dyDescent="0.25">
      <c r="B32" s="4" t="s">
        <v>107</v>
      </c>
      <c r="C32" s="5" t="s">
        <v>108</v>
      </c>
      <c r="D32" s="5" t="s">
        <v>109</v>
      </c>
      <c r="E32" s="5" t="s">
        <v>110</v>
      </c>
      <c r="F32" s="5" t="s">
        <v>111</v>
      </c>
      <c r="G32" s="5" t="s">
        <v>112</v>
      </c>
      <c r="H32" s="5" t="s">
        <v>113</v>
      </c>
      <c r="I32" s="6" t="s">
        <v>114</v>
      </c>
    </row>
    <row r="33" spans="2:9" x14ac:dyDescent="0.25">
      <c r="B33" s="7" t="s">
        <v>154</v>
      </c>
      <c r="C33" s="8"/>
      <c r="D33" s="8"/>
      <c r="E33" s="8"/>
      <c r="F33" s="8"/>
      <c r="G33" s="8"/>
      <c r="H33" s="9"/>
      <c r="I33" s="14">
        <f>SUM(Propuesta_economica[VALOR TOTAL])</f>
        <v>0</v>
      </c>
    </row>
    <row r="34" spans="2:9" ht="27" customHeight="1" x14ac:dyDescent="0.25">
      <c r="B34" s="7" t="s">
        <v>144</v>
      </c>
      <c r="C34" s="8"/>
      <c r="D34" s="8"/>
      <c r="E34" s="8"/>
      <c r="F34" s="8"/>
      <c r="G34" s="8"/>
      <c r="H34" s="9"/>
      <c r="I34" s="13">
        <v>35018345</v>
      </c>
    </row>
    <row r="35" spans="2:9" ht="27" customHeight="1" x14ac:dyDescent="0.25">
      <c r="B35" s="7" t="s">
        <v>155</v>
      </c>
      <c r="C35" s="8"/>
      <c r="D35" s="8"/>
      <c r="E35" s="8"/>
      <c r="F35" s="8"/>
      <c r="G35" s="8"/>
      <c r="H35" s="9"/>
      <c r="I35" s="13">
        <f>I33+I34</f>
        <v>35018345</v>
      </c>
    </row>
    <row r="36" spans="2:9" x14ac:dyDescent="0.25">
      <c r="B36" s="7" t="s">
        <v>96</v>
      </c>
      <c r="C36" s="8"/>
      <c r="D36" s="8"/>
      <c r="E36" s="8"/>
      <c r="F36" s="8"/>
      <c r="G36" s="8"/>
      <c r="H36" s="10">
        <v>0.19</v>
      </c>
      <c r="I36" s="14">
        <f>I35*Totalidad_valores8[[#This Row],[Columna7]]</f>
        <v>6653485.5499999998</v>
      </c>
    </row>
    <row r="37" spans="2:9" ht="18" customHeight="1" x14ac:dyDescent="0.25">
      <c r="B37" s="7" t="s">
        <v>97</v>
      </c>
      <c r="C37" s="8"/>
      <c r="D37" s="8"/>
      <c r="E37" s="8"/>
      <c r="F37" s="8"/>
      <c r="G37" s="8"/>
      <c r="H37" s="9"/>
      <c r="I37" s="15">
        <f>I36+I35</f>
        <v>41671830.549999997</v>
      </c>
    </row>
    <row r="39" spans="2:9" x14ac:dyDescent="0.25">
      <c r="B39" s="11" t="s">
        <v>115</v>
      </c>
    </row>
    <row r="40" spans="2:9" s="12" customFormat="1" x14ac:dyDescent="0.25">
      <c r="B40" s="94" t="s">
        <v>168</v>
      </c>
      <c r="C40" s="94"/>
      <c r="D40" s="94"/>
      <c r="E40" s="94"/>
      <c r="F40" s="94"/>
      <c r="G40" s="94"/>
      <c r="H40" s="94"/>
      <c r="I40" s="94"/>
    </row>
    <row r="41" spans="2:9" s="12" customFormat="1" ht="53.25" customHeight="1" x14ac:dyDescent="0.25">
      <c r="B41" s="91" t="s">
        <v>156</v>
      </c>
      <c r="C41" s="92"/>
      <c r="D41" s="92"/>
      <c r="E41" s="92"/>
      <c r="F41" s="92"/>
      <c r="G41" s="92"/>
      <c r="H41" s="92"/>
      <c r="I41" s="93"/>
    </row>
    <row r="42" spans="2:9" s="12" customFormat="1" ht="35.25" customHeight="1" x14ac:dyDescent="0.25">
      <c r="B42" s="91" t="s">
        <v>157</v>
      </c>
      <c r="C42" s="92"/>
      <c r="D42" s="92"/>
      <c r="E42" s="92"/>
      <c r="F42" s="92"/>
      <c r="G42" s="92"/>
      <c r="H42" s="92"/>
      <c r="I42" s="93"/>
    </row>
    <row r="43" spans="2:9" s="12" customFormat="1" ht="21.75" customHeight="1" x14ac:dyDescent="0.25">
      <c r="B43" s="91" t="s">
        <v>150</v>
      </c>
      <c r="C43" s="92"/>
      <c r="D43" s="92"/>
      <c r="E43" s="92"/>
      <c r="F43" s="92"/>
      <c r="G43" s="92"/>
      <c r="H43" s="92"/>
      <c r="I43" s="93"/>
    </row>
    <row r="44" spans="2:9" s="12" customFormat="1" ht="19.5" customHeight="1" x14ac:dyDescent="0.25">
      <c r="B44" s="91" t="s">
        <v>145</v>
      </c>
      <c r="C44" s="92"/>
      <c r="D44" s="92"/>
      <c r="E44" s="92"/>
      <c r="F44" s="92"/>
      <c r="G44" s="92"/>
      <c r="H44" s="92"/>
      <c r="I44" s="93"/>
    </row>
    <row r="45" spans="2:9" ht="22.5" customHeight="1" x14ac:dyDescent="0.25"/>
  </sheetData>
  <mergeCells count="10">
    <mergeCell ref="B2:E2"/>
    <mergeCell ref="F2:I3"/>
    <mergeCell ref="B3:E3"/>
    <mergeCell ref="B4:E7"/>
    <mergeCell ref="F4:I7"/>
    <mergeCell ref="B44:I44"/>
    <mergeCell ref="B40:I40"/>
    <mergeCell ref="B41:I41"/>
    <mergeCell ref="B42:I42"/>
    <mergeCell ref="B43:I43"/>
  </mergeCells>
  <conditionalFormatting sqref="E8:E15">
    <cfRule type="duplicateValues" dxfId="26" priority="4"/>
  </conditionalFormatting>
  <conditionalFormatting sqref="E16">
    <cfRule type="duplicateValues" dxfId="25" priority="1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</sheetPr>
  <dimension ref="A1:Q367"/>
  <sheetViews>
    <sheetView tabSelected="1" topLeftCell="A190" zoomScale="70" zoomScaleNormal="70" zoomScaleSheetLayoutView="100" workbookViewId="0">
      <selection activeCell="M288" sqref="M288"/>
    </sheetView>
  </sheetViews>
  <sheetFormatPr baseColWidth="10" defaultColWidth="9.140625" defaultRowHeight="12.75" x14ac:dyDescent="0.25"/>
  <cols>
    <col min="1" max="1" width="2" style="17" customWidth="1"/>
    <col min="2" max="2" width="8.42578125" style="18" customWidth="1"/>
    <col min="3" max="3" width="81.7109375" style="17" customWidth="1"/>
    <col min="4" max="5" width="15.140625" style="17" customWidth="1"/>
    <col min="6" max="6" width="16.5703125" style="17" customWidth="1"/>
    <col min="7" max="7" width="10" style="19" customWidth="1"/>
    <col min="8" max="8" width="13.5703125" style="17" customWidth="1"/>
    <col min="9" max="9" width="17.140625" style="17" customWidth="1"/>
    <col min="10" max="10" width="15.28515625" style="17" customWidth="1"/>
    <col min="11" max="11" width="16.85546875" style="17" customWidth="1"/>
    <col min="12" max="12" width="14.42578125" style="17" customWidth="1"/>
    <col min="13" max="13" width="22.85546875" style="17" customWidth="1"/>
    <col min="14" max="14" width="32.7109375" style="17" customWidth="1"/>
    <col min="15" max="16" width="9.140625" style="17"/>
    <col min="17" max="17" width="21" style="17" customWidth="1"/>
    <col min="18" max="256" width="9.140625" style="17"/>
    <col min="257" max="257" width="5.5703125" style="17" customWidth="1"/>
    <col min="258" max="258" width="5" style="17" bestFit="1" customWidth="1"/>
    <col min="259" max="259" width="47.28515625" style="17" customWidth="1"/>
    <col min="260" max="260" width="7.140625" style="17" bestFit="1" customWidth="1"/>
    <col min="261" max="261" width="10" style="17" customWidth="1"/>
    <col min="262" max="262" width="6.7109375" style="17" bestFit="1" customWidth="1"/>
    <col min="263" max="263" width="25.7109375" style="17" customWidth="1"/>
    <col min="264" max="264" width="6.7109375" style="17" bestFit="1" customWidth="1"/>
    <col min="265" max="265" width="25.7109375" style="17" customWidth="1"/>
    <col min="266" max="266" width="6.7109375" style="17" bestFit="1" customWidth="1"/>
    <col min="267" max="267" width="25.7109375" style="17" customWidth="1"/>
    <col min="268" max="268" width="9.140625" style="17"/>
    <col min="269" max="269" width="10.28515625" style="17" bestFit="1" customWidth="1"/>
    <col min="270" max="512" width="9.140625" style="17"/>
    <col min="513" max="513" width="5.5703125" style="17" customWidth="1"/>
    <col min="514" max="514" width="5" style="17" bestFit="1" customWidth="1"/>
    <col min="515" max="515" width="47.28515625" style="17" customWidth="1"/>
    <col min="516" max="516" width="7.140625" style="17" bestFit="1" customWidth="1"/>
    <col min="517" max="517" width="10" style="17" customWidth="1"/>
    <col min="518" max="518" width="6.7109375" style="17" bestFit="1" customWidth="1"/>
    <col min="519" max="519" width="25.7109375" style="17" customWidth="1"/>
    <col min="520" max="520" width="6.7109375" style="17" bestFit="1" customWidth="1"/>
    <col min="521" max="521" width="25.7109375" style="17" customWidth="1"/>
    <col min="522" max="522" width="6.7109375" style="17" bestFit="1" customWidth="1"/>
    <col min="523" max="523" width="25.7109375" style="17" customWidth="1"/>
    <col min="524" max="524" width="9.140625" style="17"/>
    <col min="525" max="525" width="10.28515625" style="17" bestFit="1" customWidth="1"/>
    <col min="526" max="768" width="9.140625" style="17"/>
    <col min="769" max="769" width="5.5703125" style="17" customWidth="1"/>
    <col min="770" max="770" width="5" style="17" bestFit="1" customWidth="1"/>
    <col min="771" max="771" width="47.28515625" style="17" customWidth="1"/>
    <col min="772" max="772" width="7.140625" style="17" bestFit="1" customWidth="1"/>
    <col min="773" max="773" width="10" style="17" customWidth="1"/>
    <col min="774" max="774" width="6.7109375" style="17" bestFit="1" customWidth="1"/>
    <col min="775" max="775" width="25.7109375" style="17" customWidth="1"/>
    <col min="776" max="776" width="6.7109375" style="17" bestFit="1" customWidth="1"/>
    <col min="777" max="777" width="25.7109375" style="17" customWidth="1"/>
    <col min="778" max="778" width="6.7109375" style="17" bestFit="1" customWidth="1"/>
    <col min="779" max="779" width="25.7109375" style="17" customWidth="1"/>
    <col min="780" max="780" width="9.140625" style="17"/>
    <col min="781" max="781" width="10.28515625" style="17" bestFit="1" customWidth="1"/>
    <col min="782" max="1024" width="9.140625" style="17"/>
    <col min="1025" max="1025" width="5.5703125" style="17" customWidth="1"/>
    <col min="1026" max="1026" width="5" style="17" bestFit="1" customWidth="1"/>
    <col min="1027" max="1027" width="47.28515625" style="17" customWidth="1"/>
    <col min="1028" max="1028" width="7.140625" style="17" bestFit="1" customWidth="1"/>
    <col min="1029" max="1029" width="10" style="17" customWidth="1"/>
    <col min="1030" max="1030" width="6.7109375" style="17" bestFit="1" customWidth="1"/>
    <col min="1031" max="1031" width="25.7109375" style="17" customWidth="1"/>
    <col min="1032" max="1032" width="6.7109375" style="17" bestFit="1" customWidth="1"/>
    <col min="1033" max="1033" width="25.7109375" style="17" customWidth="1"/>
    <col min="1034" max="1034" width="6.7109375" style="17" bestFit="1" customWidth="1"/>
    <col min="1035" max="1035" width="25.7109375" style="17" customWidth="1"/>
    <col min="1036" max="1036" width="9.140625" style="17"/>
    <col min="1037" max="1037" width="10.28515625" style="17" bestFit="1" customWidth="1"/>
    <col min="1038" max="1280" width="9.140625" style="17"/>
    <col min="1281" max="1281" width="5.5703125" style="17" customWidth="1"/>
    <col min="1282" max="1282" width="5" style="17" bestFit="1" customWidth="1"/>
    <col min="1283" max="1283" width="47.28515625" style="17" customWidth="1"/>
    <col min="1284" max="1284" width="7.140625" style="17" bestFit="1" customWidth="1"/>
    <col min="1285" max="1285" width="10" style="17" customWidth="1"/>
    <col min="1286" max="1286" width="6.7109375" style="17" bestFit="1" customWidth="1"/>
    <col min="1287" max="1287" width="25.7109375" style="17" customWidth="1"/>
    <col min="1288" max="1288" width="6.7109375" style="17" bestFit="1" customWidth="1"/>
    <col min="1289" max="1289" width="25.7109375" style="17" customWidth="1"/>
    <col min="1290" max="1290" width="6.7109375" style="17" bestFit="1" customWidth="1"/>
    <col min="1291" max="1291" width="25.7109375" style="17" customWidth="1"/>
    <col min="1292" max="1292" width="9.140625" style="17"/>
    <col min="1293" max="1293" width="10.28515625" style="17" bestFit="1" customWidth="1"/>
    <col min="1294" max="1536" width="9.140625" style="17"/>
    <col min="1537" max="1537" width="5.5703125" style="17" customWidth="1"/>
    <col min="1538" max="1538" width="5" style="17" bestFit="1" customWidth="1"/>
    <col min="1539" max="1539" width="47.28515625" style="17" customWidth="1"/>
    <col min="1540" max="1540" width="7.140625" style="17" bestFit="1" customWidth="1"/>
    <col min="1541" max="1541" width="10" style="17" customWidth="1"/>
    <col min="1542" max="1542" width="6.7109375" style="17" bestFit="1" customWidth="1"/>
    <col min="1543" max="1543" width="25.7109375" style="17" customWidth="1"/>
    <col min="1544" max="1544" width="6.7109375" style="17" bestFit="1" customWidth="1"/>
    <col min="1545" max="1545" width="25.7109375" style="17" customWidth="1"/>
    <col min="1546" max="1546" width="6.7109375" style="17" bestFit="1" customWidth="1"/>
    <col min="1547" max="1547" width="25.7109375" style="17" customWidth="1"/>
    <col min="1548" max="1548" width="9.140625" style="17"/>
    <col min="1549" max="1549" width="10.28515625" style="17" bestFit="1" customWidth="1"/>
    <col min="1550" max="1792" width="9.140625" style="17"/>
    <col min="1793" max="1793" width="5.5703125" style="17" customWidth="1"/>
    <col min="1794" max="1794" width="5" style="17" bestFit="1" customWidth="1"/>
    <col min="1795" max="1795" width="47.28515625" style="17" customWidth="1"/>
    <col min="1796" max="1796" width="7.140625" style="17" bestFit="1" customWidth="1"/>
    <col min="1797" max="1797" width="10" style="17" customWidth="1"/>
    <col min="1798" max="1798" width="6.7109375" style="17" bestFit="1" customWidth="1"/>
    <col min="1799" max="1799" width="25.7109375" style="17" customWidth="1"/>
    <col min="1800" max="1800" width="6.7109375" style="17" bestFit="1" customWidth="1"/>
    <col min="1801" max="1801" width="25.7109375" style="17" customWidth="1"/>
    <col min="1802" max="1802" width="6.7109375" style="17" bestFit="1" customWidth="1"/>
    <col min="1803" max="1803" width="25.7109375" style="17" customWidth="1"/>
    <col min="1804" max="1804" width="9.140625" style="17"/>
    <col min="1805" max="1805" width="10.28515625" style="17" bestFit="1" customWidth="1"/>
    <col min="1806" max="2048" width="9.140625" style="17"/>
    <col min="2049" max="2049" width="5.5703125" style="17" customWidth="1"/>
    <col min="2050" max="2050" width="5" style="17" bestFit="1" customWidth="1"/>
    <col min="2051" max="2051" width="47.28515625" style="17" customWidth="1"/>
    <col min="2052" max="2052" width="7.140625" style="17" bestFit="1" customWidth="1"/>
    <col min="2053" max="2053" width="10" style="17" customWidth="1"/>
    <col min="2054" max="2054" width="6.7109375" style="17" bestFit="1" customWidth="1"/>
    <col min="2055" max="2055" width="25.7109375" style="17" customWidth="1"/>
    <col min="2056" max="2056" width="6.7109375" style="17" bestFit="1" customWidth="1"/>
    <col min="2057" max="2057" width="25.7109375" style="17" customWidth="1"/>
    <col min="2058" max="2058" width="6.7109375" style="17" bestFit="1" customWidth="1"/>
    <col min="2059" max="2059" width="25.7109375" style="17" customWidth="1"/>
    <col min="2060" max="2060" width="9.140625" style="17"/>
    <col min="2061" max="2061" width="10.28515625" style="17" bestFit="1" customWidth="1"/>
    <col min="2062" max="2304" width="9.140625" style="17"/>
    <col min="2305" max="2305" width="5.5703125" style="17" customWidth="1"/>
    <col min="2306" max="2306" width="5" style="17" bestFit="1" customWidth="1"/>
    <col min="2307" max="2307" width="47.28515625" style="17" customWidth="1"/>
    <col min="2308" max="2308" width="7.140625" style="17" bestFit="1" customWidth="1"/>
    <col min="2309" max="2309" width="10" style="17" customWidth="1"/>
    <col min="2310" max="2310" width="6.7109375" style="17" bestFit="1" customWidth="1"/>
    <col min="2311" max="2311" width="25.7109375" style="17" customWidth="1"/>
    <col min="2312" max="2312" width="6.7109375" style="17" bestFit="1" customWidth="1"/>
    <col min="2313" max="2313" width="25.7109375" style="17" customWidth="1"/>
    <col min="2314" max="2314" width="6.7109375" style="17" bestFit="1" customWidth="1"/>
    <col min="2315" max="2315" width="25.7109375" style="17" customWidth="1"/>
    <col min="2316" max="2316" width="9.140625" style="17"/>
    <col min="2317" max="2317" width="10.28515625" style="17" bestFit="1" customWidth="1"/>
    <col min="2318" max="2560" width="9.140625" style="17"/>
    <col min="2561" max="2561" width="5.5703125" style="17" customWidth="1"/>
    <col min="2562" max="2562" width="5" style="17" bestFit="1" customWidth="1"/>
    <col min="2563" max="2563" width="47.28515625" style="17" customWidth="1"/>
    <col min="2564" max="2564" width="7.140625" style="17" bestFit="1" customWidth="1"/>
    <col min="2565" max="2565" width="10" style="17" customWidth="1"/>
    <col min="2566" max="2566" width="6.7109375" style="17" bestFit="1" customWidth="1"/>
    <col min="2567" max="2567" width="25.7109375" style="17" customWidth="1"/>
    <col min="2568" max="2568" width="6.7109375" style="17" bestFit="1" customWidth="1"/>
    <col min="2569" max="2569" width="25.7109375" style="17" customWidth="1"/>
    <col min="2570" max="2570" width="6.7109375" style="17" bestFit="1" customWidth="1"/>
    <col min="2571" max="2571" width="25.7109375" style="17" customWidth="1"/>
    <col min="2572" max="2572" width="9.140625" style="17"/>
    <col min="2573" max="2573" width="10.28515625" style="17" bestFit="1" customWidth="1"/>
    <col min="2574" max="2816" width="9.140625" style="17"/>
    <col min="2817" max="2817" width="5.5703125" style="17" customWidth="1"/>
    <col min="2818" max="2818" width="5" style="17" bestFit="1" customWidth="1"/>
    <col min="2819" max="2819" width="47.28515625" style="17" customWidth="1"/>
    <col min="2820" max="2820" width="7.140625" style="17" bestFit="1" customWidth="1"/>
    <col min="2821" max="2821" width="10" style="17" customWidth="1"/>
    <col min="2822" max="2822" width="6.7109375" style="17" bestFit="1" customWidth="1"/>
    <col min="2823" max="2823" width="25.7109375" style="17" customWidth="1"/>
    <col min="2824" max="2824" width="6.7109375" style="17" bestFit="1" customWidth="1"/>
    <col min="2825" max="2825" width="25.7109375" style="17" customWidth="1"/>
    <col min="2826" max="2826" width="6.7109375" style="17" bestFit="1" customWidth="1"/>
    <col min="2827" max="2827" width="25.7109375" style="17" customWidth="1"/>
    <col min="2828" max="2828" width="9.140625" style="17"/>
    <col min="2829" max="2829" width="10.28515625" style="17" bestFit="1" customWidth="1"/>
    <col min="2830" max="3072" width="9.140625" style="17"/>
    <col min="3073" max="3073" width="5.5703125" style="17" customWidth="1"/>
    <col min="3074" max="3074" width="5" style="17" bestFit="1" customWidth="1"/>
    <col min="3075" max="3075" width="47.28515625" style="17" customWidth="1"/>
    <col min="3076" max="3076" width="7.140625" style="17" bestFit="1" customWidth="1"/>
    <col min="3077" max="3077" width="10" style="17" customWidth="1"/>
    <col min="3078" max="3078" width="6.7109375" style="17" bestFit="1" customWidth="1"/>
    <col min="3079" max="3079" width="25.7109375" style="17" customWidth="1"/>
    <col min="3080" max="3080" width="6.7109375" style="17" bestFit="1" customWidth="1"/>
    <col min="3081" max="3081" width="25.7109375" style="17" customWidth="1"/>
    <col min="3082" max="3082" width="6.7109375" style="17" bestFit="1" customWidth="1"/>
    <col min="3083" max="3083" width="25.7109375" style="17" customWidth="1"/>
    <col min="3084" max="3084" width="9.140625" style="17"/>
    <col min="3085" max="3085" width="10.28515625" style="17" bestFit="1" customWidth="1"/>
    <col min="3086" max="3328" width="9.140625" style="17"/>
    <col min="3329" max="3329" width="5.5703125" style="17" customWidth="1"/>
    <col min="3330" max="3330" width="5" style="17" bestFit="1" customWidth="1"/>
    <col min="3331" max="3331" width="47.28515625" style="17" customWidth="1"/>
    <col min="3332" max="3332" width="7.140625" style="17" bestFit="1" customWidth="1"/>
    <col min="3333" max="3333" width="10" style="17" customWidth="1"/>
    <col min="3334" max="3334" width="6.7109375" style="17" bestFit="1" customWidth="1"/>
    <col min="3335" max="3335" width="25.7109375" style="17" customWidth="1"/>
    <col min="3336" max="3336" width="6.7109375" style="17" bestFit="1" customWidth="1"/>
    <col min="3337" max="3337" width="25.7109375" style="17" customWidth="1"/>
    <col min="3338" max="3338" width="6.7109375" style="17" bestFit="1" customWidth="1"/>
    <col min="3339" max="3339" width="25.7109375" style="17" customWidth="1"/>
    <col min="3340" max="3340" width="9.140625" style="17"/>
    <col min="3341" max="3341" width="10.28515625" style="17" bestFit="1" customWidth="1"/>
    <col min="3342" max="3584" width="9.140625" style="17"/>
    <col min="3585" max="3585" width="5.5703125" style="17" customWidth="1"/>
    <col min="3586" max="3586" width="5" style="17" bestFit="1" customWidth="1"/>
    <col min="3587" max="3587" width="47.28515625" style="17" customWidth="1"/>
    <col min="3588" max="3588" width="7.140625" style="17" bestFit="1" customWidth="1"/>
    <col min="3589" max="3589" width="10" style="17" customWidth="1"/>
    <col min="3590" max="3590" width="6.7109375" style="17" bestFit="1" customWidth="1"/>
    <col min="3591" max="3591" width="25.7109375" style="17" customWidth="1"/>
    <col min="3592" max="3592" width="6.7109375" style="17" bestFit="1" customWidth="1"/>
    <col min="3593" max="3593" width="25.7109375" style="17" customWidth="1"/>
    <col min="3594" max="3594" width="6.7109375" style="17" bestFit="1" customWidth="1"/>
    <col min="3595" max="3595" width="25.7109375" style="17" customWidth="1"/>
    <col min="3596" max="3596" width="9.140625" style="17"/>
    <col min="3597" max="3597" width="10.28515625" style="17" bestFit="1" customWidth="1"/>
    <col min="3598" max="3840" width="9.140625" style="17"/>
    <col min="3841" max="3841" width="5.5703125" style="17" customWidth="1"/>
    <col min="3842" max="3842" width="5" style="17" bestFit="1" customWidth="1"/>
    <col min="3843" max="3843" width="47.28515625" style="17" customWidth="1"/>
    <col min="3844" max="3844" width="7.140625" style="17" bestFit="1" customWidth="1"/>
    <col min="3845" max="3845" width="10" style="17" customWidth="1"/>
    <col min="3846" max="3846" width="6.7109375" style="17" bestFit="1" customWidth="1"/>
    <col min="3847" max="3847" width="25.7109375" style="17" customWidth="1"/>
    <col min="3848" max="3848" width="6.7109375" style="17" bestFit="1" customWidth="1"/>
    <col min="3849" max="3849" width="25.7109375" style="17" customWidth="1"/>
    <col min="3850" max="3850" width="6.7109375" style="17" bestFit="1" customWidth="1"/>
    <col min="3851" max="3851" width="25.7109375" style="17" customWidth="1"/>
    <col min="3852" max="3852" width="9.140625" style="17"/>
    <col min="3853" max="3853" width="10.28515625" style="17" bestFit="1" customWidth="1"/>
    <col min="3854" max="4096" width="9.140625" style="17"/>
    <col min="4097" max="4097" width="5.5703125" style="17" customWidth="1"/>
    <col min="4098" max="4098" width="5" style="17" bestFit="1" customWidth="1"/>
    <col min="4099" max="4099" width="47.28515625" style="17" customWidth="1"/>
    <col min="4100" max="4100" width="7.140625" style="17" bestFit="1" customWidth="1"/>
    <col min="4101" max="4101" width="10" style="17" customWidth="1"/>
    <col min="4102" max="4102" width="6.7109375" style="17" bestFit="1" customWidth="1"/>
    <col min="4103" max="4103" width="25.7109375" style="17" customWidth="1"/>
    <col min="4104" max="4104" width="6.7109375" style="17" bestFit="1" customWidth="1"/>
    <col min="4105" max="4105" width="25.7109375" style="17" customWidth="1"/>
    <col min="4106" max="4106" width="6.7109375" style="17" bestFit="1" customWidth="1"/>
    <col min="4107" max="4107" width="25.7109375" style="17" customWidth="1"/>
    <col min="4108" max="4108" width="9.140625" style="17"/>
    <col min="4109" max="4109" width="10.28515625" style="17" bestFit="1" customWidth="1"/>
    <col min="4110" max="4352" width="9.140625" style="17"/>
    <col min="4353" max="4353" width="5.5703125" style="17" customWidth="1"/>
    <col min="4354" max="4354" width="5" style="17" bestFit="1" customWidth="1"/>
    <col min="4355" max="4355" width="47.28515625" style="17" customWidth="1"/>
    <col min="4356" max="4356" width="7.140625" style="17" bestFit="1" customWidth="1"/>
    <col min="4357" max="4357" width="10" style="17" customWidth="1"/>
    <col min="4358" max="4358" width="6.7109375" style="17" bestFit="1" customWidth="1"/>
    <col min="4359" max="4359" width="25.7109375" style="17" customWidth="1"/>
    <col min="4360" max="4360" width="6.7109375" style="17" bestFit="1" customWidth="1"/>
    <col min="4361" max="4361" width="25.7109375" style="17" customWidth="1"/>
    <col min="4362" max="4362" width="6.7109375" style="17" bestFit="1" customWidth="1"/>
    <col min="4363" max="4363" width="25.7109375" style="17" customWidth="1"/>
    <col min="4364" max="4364" width="9.140625" style="17"/>
    <col min="4365" max="4365" width="10.28515625" style="17" bestFit="1" customWidth="1"/>
    <col min="4366" max="4608" width="9.140625" style="17"/>
    <col min="4609" max="4609" width="5.5703125" style="17" customWidth="1"/>
    <col min="4610" max="4610" width="5" style="17" bestFit="1" customWidth="1"/>
    <col min="4611" max="4611" width="47.28515625" style="17" customWidth="1"/>
    <col min="4612" max="4612" width="7.140625" style="17" bestFit="1" customWidth="1"/>
    <col min="4613" max="4613" width="10" style="17" customWidth="1"/>
    <col min="4614" max="4614" width="6.7109375" style="17" bestFit="1" customWidth="1"/>
    <col min="4615" max="4615" width="25.7109375" style="17" customWidth="1"/>
    <col min="4616" max="4616" width="6.7109375" style="17" bestFit="1" customWidth="1"/>
    <col min="4617" max="4617" width="25.7109375" style="17" customWidth="1"/>
    <col min="4618" max="4618" width="6.7109375" style="17" bestFit="1" customWidth="1"/>
    <col min="4619" max="4619" width="25.7109375" style="17" customWidth="1"/>
    <col min="4620" max="4620" width="9.140625" style="17"/>
    <col min="4621" max="4621" width="10.28515625" style="17" bestFit="1" customWidth="1"/>
    <col min="4622" max="4864" width="9.140625" style="17"/>
    <col min="4865" max="4865" width="5.5703125" style="17" customWidth="1"/>
    <col min="4866" max="4866" width="5" style="17" bestFit="1" customWidth="1"/>
    <col min="4867" max="4867" width="47.28515625" style="17" customWidth="1"/>
    <col min="4868" max="4868" width="7.140625" style="17" bestFit="1" customWidth="1"/>
    <col min="4869" max="4869" width="10" style="17" customWidth="1"/>
    <col min="4870" max="4870" width="6.7109375" style="17" bestFit="1" customWidth="1"/>
    <col min="4871" max="4871" width="25.7109375" style="17" customWidth="1"/>
    <col min="4872" max="4872" width="6.7109375" style="17" bestFit="1" customWidth="1"/>
    <col min="4873" max="4873" width="25.7109375" style="17" customWidth="1"/>
    <col min="4874" max="4874" width="6.7109375" style="17" bestFit="1" customWidth="1"/>
    <col min="4875" max="4875" width="25.7109375" style="17" customWidth="1"/>
    <col min="4876" max="4876" width="9.140625" style="17"/>
    <col min="4877" max="4877" width="10.28515625" style="17" bestFit="1" customWidth="1"/>
    <col min="4878" max="5120" width="9.140625" style="17"/>
    <col min="5121" max="5121" width="5.5703125" style="17" customWidth="1"/>
    <col min="5122" max="5122" width="5" style="17" bestFit="1" customWidth="1"/>
    <col min="5123" max="5123" width="47.28515625" style="17" customWidth="1"/>
    <col min="5124" max="5124" width="7.140625" style="17" bestFit="1" customWidth="1"/>
    <col min="5125" max="5125" width="10" style="17" customWidth="1"/>
    <col min="5126" max="5126" width="6.7109375" style="17" bestFit="1" customWidth="1"/>
    <col min="5127" max="5127" width="25.7109375" style="17" customWidth="1"/>
    <col min="5128" max="5128" width="6.7109375" style="17" bestFit="1" customWidth="1"/>
    <col min="5129" max="5129" width="25.7109375" style="17" customWidth="1"/>
    <col min="5130" max="5130" width="6.7109375" style="17" bestFit="1" customWidth="1"/>
    <col min="5131" max="5131" width="25.7109375" style="17" customWidth="1"/>
    <col min="5132" max="5132" width="9.140625" style="17"/>
    <col min="5133" max="5133" width="10.28515625" style="17" bestFit="1" customWidth="1"/>
    <col min="5134" max="5376" width="9.140625" style="17"/>
    <col min="5377" max="5377" width="5.5703125" style="17" customWidth="1"/>
    <col min="5378" max="5378" width="5" style="17" bestFit="1" customWidth="1"/>
    <col min="5379" max="5379" width="47.28515625" style="17" customWidth="1"/>
    <col min="5380" max="5380" width="7.140625" style="17" bestFit="1" customWidth="1"/>
    <col min="5381" max="5381" width="10" style="17" customWidth="1"/>
    <col min="5382" max="5382" width="6.7109375" style="17" bestFit="1" customWidth="1"/>
    <col min="5383" max="5383" width="25.7109375" style="17" customWidth="1"/>
    <col min="5384" max="5384" width="6.7109375" style="17" bestFit="1" customWidth="1"/>
    <col min="5385" max="5385" width="25.7109375" style="17" customWidth="1"/>
    <col min="5386" max="5386" width="6.7109375" style="17" bestFit="1" customWidth="1"/>
    <col min="5387" max="5387" width="25.7109375" style="17" customWidth="1"/>
    <col min="5388" max="5388" width="9.140625" style="17"/>
    <col min="5389" max="5389" width="10.28515625" style="17" bestFit="1" customWidth="1"/>
    <col min="5390" max="5632" width="9.140625" style="17"/>
    <col min="5633" max="5633" width="5.5703125" style="17" customWidth="1"/>
    <col min="5634" max="5634" width="5" style="17" bestFit="1" customWidth="1"/>
    <col min="5635" max="5635" width="47.28515625" style="17" customWidth="1"/>
    <col min="5636" max="5636" width="7.140625" style="17" bestFit="1" customWidth="1"/>
    <col min="5637" max="5637" width="10" style="17" customWidth="1"/>
    <col min="5638" max="5638" width="6.7109375" style="17" bestFit="1" customWidth="1"/>
    <col min="5639" max="5639" width="25.7109375" style="17" customWidth="1"/>
    <col min="5640" max="5640" width="6.7109375" style="17" bestFit="1" customWidth="1"/>
    <col min="5641" max="5641" width="25.7109375" style="17" customWidth="1"/>
    <col min="5642" max="5642" width="6.7109375" style="17" bestFit="1" customWidth="1"/>
    <col min="5643" max="5643" width="25.7109375" style="17" customWidth="1"/>
    <col min="5644" max="5644" width="9.140625" style="17"/>
    <col min="5645" max="5645" width="10.28515625" style="17" bestFit="1" customWidth="1"/>
    <col min="5646" max="5888" width="9.140625" style="17"/>
    <col min="5889" max="5889" width="5.5703125" style="17" customWidth="1"/>
    <col min="5890" max="5890" width="5" style="17" bestFit="1" customWidth="1"/>
    <col min="5891" max="5891" width="47.28515625" style="17" customWidth="1"/>
    <col min="5892" max="5892" width="7.140625" style="17" bestFit="1" customWidth="1"/>
    <col min="5893" max="5893" width="10" style="17" customWidth="1"/>
    <col min="5894" max="5894" width="6.7109375" style="17" bestFit="1" customWidth="1"/>
    <col min="5895" max="5895" width="25.7109375" style="17" customWidth="1"/>
    <col min="5896" max="5896" width="6.7109375" style="17" bestFit="1" customWidth="1"/>
    <col min="5897" max="5897" width="25.7109375" style="17" customWidth="1"/>
    <col min="5898" max="5898" width="6.7109375" style="17" bestFit="1" customWidth="1"/>
    <col min="5899" max="5899" width="25.7109375" style="17" customWidth="1"/>
    <col min="5900" max="5900" width="9.140625" style="17"/>
    <col min="5901" max="5901" width="10.28515625" style="17" bestFit="1" customWidth="1"/>
    <col min="5902" max="6144" width="9.140625" style="17"/>
    <col min="6145" max="6145" width="5.5703125" style="17" customWidth="1"/>
    <col min="6146" max="6146" width="5" style="17" bestFit="1" customWidth="1"/>
    <col min="6147" max="6147" width="47.28515625" style="17" customWidth="1"/>
    <col min="6148" max="6148" width="7.140625" style="17" bestFit="1" customWidth="1"/>
    <col min="6149" max="6149" width="10" style="17" customWidth="1"/>
    <col min="6150" max="6150" width="6.7109375" style="17" bestFit="1" customWidth="1"/>
    <col min="6151" max="6151" width="25.7109375" style="17" customWidth="1"/>
    <col min="6152" max="6152" width="6.7109375" style="17" bestFit="1" customWidth="1"/>
    <col min="6153" max="6153" width="25.7109375" style="17" customWidth="1"/>
    <col min="6154" max="6154" width="6.7109375" style="17" bestFit="1" customWidth="1"/>
    <col min="6155" max="6155" width="25.7109375" style="17" customWidth="1"/>
    <col min="6156" max="6156" width="9.140625" style="17"/>
    <col min="6157" max="6157" width="10.28515625" style="17" bestFit="1" customWidth="1"/>
    <col min="6158" max="6400" width="9.140625" style="17"/>
    <col min="6401" max="6401" width="5.5703125" style="17" customWidth="1"/>
    <col min="6402" max="6402" width="5" style="17" bestFit="1" customWidth="1"/>
    <col min="6403" max="6403" width="47.28515625" style="17" customWidth="1"/>
    <col min="6404" max="6404" width="7.140625" style="17" bestFit="1" customWidth="1"/>
    <col min="6405" max="6405" width="10" style="17" customWidth="1"/>
    <col min="6406" max="6406" width="6.7109375" style="17" bestFit="1" customWidth="1"/>
    <col min="6407" max="6407" width="25.7109375" style="17" customWidth="1"/>
    <col min="6408" max="6408" width="6.7109375" style="17" bestFit="1" customWidth="1"/>
    <col min="6409" max="6409" width="25.7109375" style="17" customWidth="1"/>
    <col min="6410" max="6410" width="6.7109375" style="17" bestFit="1" customWidth="1"/>
    <col min="6411" max="6411" width="25.7109375" style="17" customWidth="1"/>
    <col min="6412" max="6412" width="9.140625" style="17"/>
    <col min="6413" max="6413" width="10.28515625" style="17" bestFit="1" customWidth="1"/>
    <col min="6414" max="6656" width="9.140625" style="17"/>
    <col min="6657" max="6657" width="5.5703125" style="17" customWidth="1"/>
    <col min="6658" max="6658" width="5" style="17" bestFit="1" customWidth="1"/>
    <col min="6659" max="6659" width="47.28515625" style="17" customWidth="1"/>
    <col min="6660" max="6660" width="7.140625" style="17" bestFit="1" customWidth="1"/>
    <col min="6661" max="6661" width="10" style="17" customWidth="1"/>
    <col min="6662" max="6662" width="6.7109375" style="17" bestFit="1" customWidth="1"/>
    <col min="6663" max="6663" width="25.7109375" style="17" customWidth="1"/>
    <col min="6664" max="6664" width="6.7109375" style="17" bestFit="1" customWidth="1"/>
    <col min="6665" max="6665" width="25.7109375" style="17" customWidth="1"/>
    <col min="6666" max="6666" width="6.7109375" style="17" bestFit="1" customWidth="1"/>
    <col min="6667" max="6667" width="25.7109375" style="17" customWidth="1"/>
    <col min="6668" max="6668" width="9.140625" style="17"/>
    <col min="6669" max="6669" width="10.28515625" style="17" bestFit="1" customWidth="1"/>
    <col min="6670" max="6912" width="9.140625" style="17"/>
    <col min="6913" max="6913" width="5.5703125" style="17" customWidth="1"/>
    <col min="6914" max="6914" width="5" style="17" bestFit="1" customWidth="1"/>
    <col min="6915" max="6915" width="47.28515625" style="17" customWidth="1"/>
    <col min="6916" max="6916" width="7.140625" style="17" bestFit="1" customWidth="1"/>
    <col min="6917" max="6917" width="10" style="17" customWidth="1"/>
    <col min="6918" max="6918" width="6.7109375" style="17" bestFit="1" customWidth="1"/>
    <col min="6919" max="6919" width="25.7109375" style="17" customWidth="1"/>
    <col min="6920" max="6920" width="6.7109375" style="17" bestFit="1" customWidth="1"/>
    <col min="6921" max="6921" width="25.7109375" style="17" customWidth="1"/>
    <col min="6922" max="6922" width="6.7109375" style="17" bestFit="1" customWidth="1"/>
    <col min="6923" max="6923" width="25.7109375" style="17" customWidth="1"/>
    <col min="6924" max="6924" width="9.140625" style="17"/>
    <col min="6925" max="6925" width="10.28515625" style="17" bestFit="1" customWidth="1"/>
    <col min="6926" max="7168" width="9.140625" style="17"/>
    <col min="7169" max="7169" width="5.5703125" style="17" customWidth="1"/>
    <col min="7170" max="7170" width="5" style="17" bestFit="1" customWidth="1"/>
    <col min="7171" max="7171" width="47.28515625" style="17" customWidth="1"/>
    <col min="7172" max="7172" width="7.140625" style="17" bestFit="1" customWidth="1"/>
    <col min="7173" max="7173" width="10" style="17" customWidth="1"/>
    <col min="7174" max="7174" width="6.7109375" style="17" bestFit="1" customWidth="1"/>
    <col min="7175" max="7175" width="25.7109375" style="17" customWidth="1"/>
    <col min="7176" max="7176" width="6.7109375" style="17" bestFit="1" customWidth="1"/>
    <col min="7177" max="7177" width="25.7109375" style="17" customWidth="1"/>
    <col min="7178" max="7178" width="6.7109375" style="17" bestFit="1" customWidth="1"/>
    <col min="7179" max="7179" width="25.7109375" style="17" customWidth="1"/>
    <col min="7180" max="7180" width="9.140625" style="17"/>
    <col min="7181" max="7181" width="10.28515625" style="17" bestFit="1" customWidth="1"/>
    <col min="7182" max="7424" width="9.140625" style="17"/>
    <col min="7425" max="7425" width="5.5703125" style="17" customWidth="1"/>
    <col min="7426" max="7426" width="5" style="17" bestFit="1" customWidth="1"/>
    <col min="7427" max="7427" width="47.28515625" style="17" customWidth="1"/>
    <col min="7428" max="7428" width="7.140625" style="17" bestFit="1" customWidth="1"/>
    <col min="7429" max="7429" width="10" style="17" customWidth="1"/>
    <col min="7430" max="7430" width="6.7109375" style="17" bestFit="1" customWidth="1"/>
    <col min="7431" max="7431" width="25.7109375" style="17" customWidth="1"/>
    <col min="7432" max="7432" width="6.7109375" style="17" bestFit="1" customWidth="1"/>
    <col min="7433" max="7433" width="25.7109375" style="17" customWidth="1"/>
    <col min="7434" max="7434" width="6.7109375" style="17" bestFit="1" customWidth="1"/>
    <col min="7435" max="7435" width="25.7109375" style="17" customWidth="1"/>
    <col min="7436" max="7436" width="9.140625" style="17"/>
    <col min="7437" max="7437" width="10.28515625" style="17" bestFit="1" customWidth="1"/>
    <col min="7438" max="7680" width="9.140625" style="17"/>
    <col min="7681" max="7681" width="5.5703125" style="17" customWidth="1"/>
    <col min="7682" max="7682" width="5" style="17" bestFit="1" customWidth="1"/>
    <col min="7683" max="7683" width="47.28515625" style="17" customWidth="1"/>
    <col min="7684" max="7684" width="7.140625" style="17" bestFit="1" customWidth="1"/>
    <col min="7685" max="7685" width="10" style="17" customWidth="1"/>
    <col min="7686" max="7686" width="6.7109375" style="17" bestFit="1" customWidth="1"/>
    <col min="7687" max="7687" width="25.7109375" style="17" customWidth="1"/>
    <col min="7688" max="7688" width="6.7109375" style="17" bestFit="1" customWidth="1"/>
    <col min="7689" max="7689" width="25.7109375" style="17" customWidth="1"/>
    <col min="7690" max="7690" width="6.7109375" style="17" bestFit="1" customWidth="1"/>
    <col min="7691" max="7691" width="25.7109375" style="17" customWidth="1"/>
    <col min="7692" max="7692" width="9.140625" style="17"/>
    <col min="7693" max="7693" width="10.28515625" style="17" bestFit="1" customWidth="1"/>
    <col min="7694" max="7936" width="9.140625" style="17"/>
    <col min="7937" max="7937" width="5.5703125" style="17" customWidth="1"/>
    <col min="7938" max="7938" width="5" style="17" bestFit="1" customWidth="1"/>
    <col min="7939" max="7939" width="47.28515625" style="17" customWidth="1"/>
    <col min="7940" max="7940" width="7.140625" style="17" bestFit="1" customWidth="1"/>
    <col min="7941" max="7941" width="10" style="17" customWidth="1"/>
    <col min="7942" max="7942" width="6.7109375" style="17" bestFit="1" customWidth="1"/>
    <col min="7943" max="7943" width="25.7109375" style="17" customWidth="1"/>
    <col min="7944" max="7944" width="6.7109375" style="17" bestFit="1" customWidth="1"/>
    <col min="7945" max="7945" width="25.7109375" style="17" customWidth="1"/>
    <col min="7946" max="7946" width="6.7109375" style="17" bestFit="1" customWidth="1"/>
    <col min="7947" max="7947" width="25.7109375" style="17" customWidth="1"/>
    <col min="7948" max="7948" width="9.140625" style="17"/>
    <col min="7949" max="7949" width="10.28515625" style="17" bestFit="1" customWidth="1"/>
    <col min="7950" max="8192" width="9.140625" style="17"/>
    <col min="8193" max="8193" width="5.5703125" style="17" customWidth="1"/>
    <col min="8194" max="8194" width="5" style="17" bestFit="1" customWidth="1"/>
    <col min="8195" max="8195" width="47.28515625" style="17" customWidth="1"/>
    <col min="8196" max="8196" width="7.140625" style="17" bestFit="1" customWidth="1"/>
    <col min="8197" max="8197" width="10" style="17" customWidth="1"/>
    <col min="8198" max="8198" width="6.7109375" style="17" bestFit="1" customWidth="1"/>
    <col min="8199" max="8199" width="25.7109375" style="17" customWidth="1"/>
    <col min="8200" max="8200" width="6.7109375" style="17" bestFit="1" customWidth="1"/>
    <col min="8201" max="8201" width="25.7109375" style="17" customWidth="1"/>
    <col min="8202" max="8202" width="6.7109375" style="17" bestFit="1" customWidth="1"/>
    <col min="8203" max="8203" width="25.7109375" style="17" customWidth="1"/>
    <col min="8204" max="8204" width="9.140625" style="17"/>
    <col min="8205" max="8205" width="10.28515625" style="17" bestFit="1" customWidth="1"/>
    <col min="8206" max="8448" width="9.140625" style="17"/>
    <col min="8449" max="8449" width="5.5703125" style="17" customWidth="1"/>
    <col min="8450" max="8450" width="5" style="17" bestFit="1" customWidth="1"/>
    <col min="8451" max="8451" width="47.28515625" style="17" customWidth="1"/>
    <col min="8452" max="8452" width="7.140625" style="17" bestFit="1" customWidth="1"/>
    <col min="8453" max="8453" width="10" style="17" customWidth="1"/>
    <col min="8454" max="8454" width="6.7109375" style="17" bestFit="1" customWidth="1"/>
    <col min="8455" max="8455" width="25.7109375" style="17" customWidth="1"/>
    <col min="8456" max="8456" width="6.7109375" style="17" bestFit="1" customWidth="1"/>
    <col min="8457" max="8457" width="25.7109375" style="17" customWidth="1"/>
    <col min="8458" max="8458" width="6.7109375" style="17" bestFit="1" customWidth="1"/>
    <col min="8459" max="8459" width="25.7109375" style="17" customWidth="1"/>
    <col min="8460" max="8460" width="9.140625" style="17"/>
    <col min="8461" max="8461" width="10.28515625" style="17" bestFit="1" customWidth="1"/>
    <col min="8462" max="8704" width="9.140625" style="17"/>
    <col min="8705" max="8705" width="5.5703125" style="17" customWidth="1"/>
    <col min="8706" max="8706" width="5" style="17" bestFit="1" customWidth="1"/>
    <col min="8707" max="8707" width="47.28515625" style="17" customWidth="1"/>
    <col min="8708" max="8708" width="7.140625" style="17" bestFit="1" customWidth="1"/>
    <col min="8709" max="8709" width="10" style="17" customWidth="1"/>
    <col min="8710" max="8710" width="6.7109375" style="17" bestFit="1" customWidth="1"/>
    <col min="8711" max="8711" width="25.7109375" style="17" customWidth="1"/>
    <col min="8712" max="8712" width="6.7109375" style="17" bestFit="1" customWidth="1"/>
    <col min="8713" max="8713" width="25.7109375" style="17" customWidth="1"/>
    <col min="8714" max="8714" width="6.7109375" style="17" bestFit="1" customWidth="1"/>
    <col min="8715" max="8715" width="25.7109375" style="17" customWidth="1"/>
    <col min="8716" max="8716" width="9.140625" style="17"/>
    <col min="8717" max="8717" width="10.28515625" style="17" bestFit="1" customWidth="1"/>
    <col min="8718" max="8960" width="9.140625" style="17"/>
    <col min="8961" max="8961" width="5.5703125" style="17" customWidth="1"/>
    <col min="8962" max="8962" width="5" style="17" bestFit="1" customWidth="1"/>
    <col min="8963" max="8963" width="47.28515625" style="17" customWidth="1"/>
    <col min="8964" max="8964" width="7.140625" style="17" bestFit="1" customWidth="1"/>
    <col min="8965" max="8965" width="10" style="17" customWidth="1"/>
    <col min="8966" max="8966" width="6.7109375" style="17" bestFit="1" customWidth="1"/>
    <col min="8967" max="8967" width="25.7109375" style="17" customWidth="1"/>
    <col min="8968" max="8968" width="6.7109375" style="17" bestFit="1" customWidth="1"/>
    <col min="8969" max="8969" width="25.7109375" style="17" customWidth="1"/>
    <col min="8970" max="8970" width="6.7109375" style="17" bestFit="1" customWidth="1"/>
    <col min="8971" max="8971" width="25.7109375" style="17" customWidth="1"/>
    <col min="8972" max="8972" width="9.140625" style="17"/>
    <col min="8973" max="8973" width="10.28515625" style="17" bestFit="1" customWidth="1"/>
    <col min="8974" max="9216" width="9.140625" style="17"/>
    <col min="9217" max="9217" width="5.5703125" style="17" customWidth="1"/>
    <col min="9218" max="9218" width="5" style="17" bestFit="1" customWidth="1"/>
    <col min="9219" max="9219" width="47.28515625" style="17" customWidth="1"/>
    <col min="9220" max="9220" width="7.140625" style="17" bestFit="1" customWidth="1"/>
    <col min="9221" max="9221" width="10" style="17" customWidth="1"/>
    <col min="9222" max="9222" width="6.7109375" style="17" bestFit="1" customWidth="1"/>
    <col min="9223" max="9223" width="25.7109375" style="17" customWidth="1"/>
    <col min="9224" max="9224" width="6.7109375" style="17" bestFit="1" customWidth="1"/>
    <col min="9225" max="9225" width="25.7109375" style="17" customWidth="1"/>
    <col min="9226" max="9226" width="6.7109375" style="17" bestFit="1" customWidth="1"/>
    <col min="9227" max="9227" width="25.7109375" style="17" customWidth="1"/>
    <col min="9228" max="9228" width="9.140625" style="17"/>
    <col min="9229" max="9229" width="10.28515625" style="17" bestFit="1" customWidth="1"/>
    <col min="9230" max="9472" width="9.140625" style="17"/>
    <col min="9473" max="9473" width="5.5703125" style="17" customWidth="1"/>
    <col min="9474" max="9474" width="5" style="17" bestFit="1" customWidth="1"/>
    <col min="9475" max="9475" width="47.28515625" style="17" customWidth="1"/>
    <col min="9476" max="9476" width="7.140625" style="17" bestFit="1" customWidth="1"/>
    <col min="9477" max="9477" width="10" style="17" customWidth="1"/>
    <col min="9478" max="9478" width="6.7109375" style="17" bestFit="1" customWidth="1"/>
    <col min="9479" max="9479" width="25.7109375" style="17" customWidth="1"/>
    <col min="9480" max="9480" width="6.7109375" style="17" bestFit="1" customWidth="1"/>
    <col min="9481" max="9481" width="25.7109375" style="17" customWidth="1"/>
    <col min="9482" max="9482" width="6.7109375" style="17" bestFit="1" customWidth="1"/>
    <col min="9483" max="9483" width="25.7109375" style="17" customWidth="1"/>
    <col min="9484" max="9484" width="9.140625" style="17"/>
    <col min="9485" max="9485" width="10.28515625" style="17" bestFit="1" customWidth="1"/>
    <col min="9486" max="9728" width="9.140625" style="17"/>
    <col min="9729" max="9729" width="5.5703125" style="17" customWidth="1"/>
    <col min="9730" max="9730" width="5" style="17" bestFit="1" customWidth="1"/>
    <col min="9731" max="9731" width="47.28515625" style="17" customWidth="1"/>
    <col min="9732" max="9732" width="7.140625" style="17" bestFit="1" customWidth="1"/>
    <col min="9733" max="9733" width="10" style="17" customWidth="1"/>
    <col min="9734" max="9734" width="6.7109375" style="17" bestFit="1" customWidth="1"/>
    <col min="9735" max="9735" width="25.7109375" style="17" customWidth="1"/>
    <col min="9736" max="9736" width="6.7109375" style="17" bestFit="1" customWidth="1"/>
    <col min="9737" max="9737" width="25.7109375" style="17" customWidth="1"/>
    <col min="9738" max="9738" width="6.7109375" style="17" bestFit="1" customWidth="1"/>
    <col min="9739" max="9739" width="25.7109375" style="17" customWidth="1"/>
    <col min="9740" max="9740" width="9.140625" style="17"/>
    <col min="9741" max="9741" width="10.28515625" style="17" bestFit="1" customWidth="1"/>
    <col min="9742" max="9984" width="9.140625" style="17"/>
    <col min="9985" max="9985" width="5.5703125" style="17" customWidth="1"/>
    <col min="9986" max="9986" width="5" style="17" bestFit="1" customWidth="1"/>
    <col min="9987" max="9987" width="47.28515625" style="17" customWidth="1"/>
    <col min="9988" max="9988" width="7.140625" style="17" bestFit="1" customWidth="1"/>
    <col min="9989" max="9989" width="10" style="17" customWidth="1"/>
    <col min="9990" max="9990" width="6.7109375" style="17" bestFit="1" customWidth="1"/>
    <col min="9991" max="9991" width="25.7109375" style="17" customWidth="1"/>
    <col min="9992" max="9992" width="6.7109375" style="17" bestFit="1" customWidth="1"/>
    <col min="9993" max="9993" width="25.7109375" style="17" customWidth="1"/>
    <col min="9994" max="9994" width="6.7109375" style="17" bestFit="1" customWidth="1"/>
    <col min="9995" max="9995" width="25.7109375" style="17" customWidth="1"/>
    <col min="9996" max="9996" width="9.140625" style="17"/>
    <col min="9997" max="9997" width="10.28515625" style="17" bestFit="1" customWidth="1"/>
    <col min="9998" max="10240" width="9.140625" style="17"/>
    <col min="10241" max="10241" width="5.5703125" style="17" customWidth="1"/>
    <col min="10242" max="10242" width="5" style="17" bestFit="1" customWidth="1"/>
    <col min="10243" max="10243" width="47.28515625" style="17" customWidth="1"/>
    <col min="10244" max="10244" width="7.140625" style="17" bestFit="1" customWidth="1"/>
    <col min="10245" max="10245" width="10" style="17" customWidth="1"/>
    <col min="10246" max="10246" width="6.7109375" style="17" bestFit="1" customWidth="1"/>
    <col min="10247" max="10247" width="25.7109375" style="17" customWidth="1"/>
    <col min="10248" max="10248" width="6.7109375" style="17" bestFit="1" customWidth="1"/>
    <col min="10249" max="10249" width="25.7109375" style="17" customWidth="1"/>
    <col min="10250" max="10250" width="6.7109375" style="17" bestFit="1" customWidth="1"/>
    <col min="10251" max="10251" width="25.7109375" style="17" customWidth="1"/>
    <col min="10252" max="10252" width="9.140625" style="17"/>
    <col min="10253" max="10253" width="10.28515625" style="17" bestFit="1" customWidth="1"/>
    <col min="10254" max="10496" width="9.140625" style="17"/>
    <col min="10497" max="10497" width="5.5703125" style="17" customWidth="1"/>
    <col min="10498" max="10498" width="5" style="17" bestFit="1" customWidth="1"/>
    <col min="10499" max="10499" width="47.28515625" style="17" customWidth="1"/>
    <col min="10500" max="10500" width="7.140625" style="17" bestFit="1" customWidth="1"/>
    <col min="10501" max="10501" width="10" style="17" customWidth="1"/>
    <col min="10502" max="10502" width="6.7109375" style="17" bestFit="1" customWidth="1"/>
    <col min="10503" max="10503" width="25.7109375" style="17" customWidth="1"/>
    <col min="10504" max="10504" width="6.7109375" style="17" bestFit="1" customWidth="1"/>
    <col min="10505" max="10505" width="25.7109375" style="17" customWidth="1"/>
    <col min="10506" max="10506" width="6.7109375" style="17" bestFit="1" customWidth="1"/>
    <col min="10507" max="10507" width="25.7109375" style="17" customWidth="1"/>
    <col min="10508" max="10508" width="9.140625" style="17"/>
    <col min="10509" max="10509" width="10.28515625" style="17" bestFit="1" customWidth="1"/>
    <col min="10510" max="10752" width="9.140625" style="17"/>
    <col min="10753" max="10753" width="5.5703125" style="17" customWidth="1"/>
    <col min="10754" max="10754" width="5" style="17" bestFit="1" customWidth="1"/>
    <col min="10755" max="10755" width="47.28515625" style="17" customWidth="1"/>
    <col min="10756" max="10756" width="7.140625" style="17" bestFit="1" customWidth="1"/>
    <col min="10757" max="10757" width="10" style="17" customWidth="1"/>
    <col min="10758" max="10758" width="6.7109375" style="17" bestFit="1" customWidth="1"/>
    <col min="10759" max="10759" width="25.7109375" style="17" customWidth="1"/>
    <col min="10760" max="10760" width="6.7109375" style="17" bestFit="1" customWidth="1"/>
    <col min="10761" max="10761" width="25.7109375" style="17" customWidth="1"/>
    <col min="10762" max="10762" width="6.7109375" style="17" bestFit="1" customWidth="1"/>
    <col min="10763" max="10763" width="25.7109375" style="17" customWidth="1"/>
    <col min="10764" max="10764" width="9.140625" style="17"/>
    <col min="10765" max="10765" width="10.28515625" style="17" bestFit="1" customWidth="1"/>
    <col min="10766" max="11008" width="9.140625" style="17"/>
    <col min="11009" max="11009" width="5.5703125" style="17" customWidth="1"/>
    <col min="11010" max="11010" width="5" style="17" bestFit="1" customWidth="1"/>
    <col min="11011" max="11011" width="47.28515625" style="17" customWidth="1"/>
    <col min="11012" max="11012" width="7.140625" style="17" bestFit="1" customWidth="1"/>
    <col min="11013" max="11013" width="10" style="17" customWidth="1"/>
    <col min="11014" max="11014" width="6.7109375" style="17" bestFit="1" customWidth="1"/>
    <col min="11015" max="11015" width="25.7109375" style="17" customWidth="1"/>
    <col min="11016" max="11016" width="6.7109375" style="17" bestFit="1" customWidth="1"/>
    <col min="11017" max="11017" width="25.7109375" style="17" customWidth="1"/>
    <col min="11018" max="11018" width="6.7109375" style="17" bestFit="1" customWidth="1"/>
    <col min="11019" max="11019" width="25.7109375" style="17" customWidth="1"/>
    <col min="11020" max="11020" width="9.140625" style="17"/>
    <col min="11021" max="11021" width="10.28515625" style="17" bestFit="1" customWidth="1"/>
    <col min="11022" max="11264" width="9.140625" style="17"/>
    <col min="11265" max="11265" width="5.5703125" style="17" customWidth="1"/>
    <col min="11266" max="11266" width="5" style="17" bestFit="1" customWidth="1"/>
    <col min="11267" max="11267" width="47.28515625" style="17" customWidth="1"/>
    <col min="11268" max="11268" width="7.140625" style="17" bestFit="1" customWidth="1"/>
    <col min="11269" max="11269" width="10" style="17" customWidth="1"/>
    <col min="11270" max="11270" width="6.7109375" style="17" bestFit="1" customWidth="1"/>
    <col min="11271" max="11271" width="25.7109375" style="17" customWidth="1"/>
    <col min="11272" max="11272" width="6.7109375" style="17" bestFit="1" customWidth="1"/>
    <col min="11273" max="11273" width="25.7109375" style="17" customWidth="1"/>
    <col min="11274" max="11274" width="6.7109375" style="17" bestFit="1" customWidth="1"/>
    <col min="11275" max="11275" width="25.7109375" style="17" customWidth="1"/>
    <col min="11276" max="11276" width="9.140625" style="17"/>
    <col min="11277" max="11277" width="10.28515625" style="17" bestFit="1" customWidth="1"/>
    <col min="11278" max="11520" width="9.140625" style="17"/>
    <col min="11521" max="11521" width="5.5703125" style="17" customWidth="1"/>
    <col min="11522" max="11522" width="5" style="17" bestFit="1" customWidth="1"/>
    <col min="11523" max="11523" width="47.28515625" style="17" customWidth="1"/>
    <col min="11524" max="11524" width="7.140625" style="17" bestFit="1" customWidth="1"/>
    <col min="11525" max="11525" width="10" style="17" customWidth="1"/>
    <col min="11526" max="11526" width="6.7109375" style="17" bestFit="1" customWidth="1"/>
    <col min="11527" max="11527" width="25.7109375" style="17" customWidth="1"/>
    <col min="11528" max="11528" width="6.7109375" style="17" bestFit="1" customWidth="1"/>
    <col min="11529" max="11529" width="25.7109375" style="17" customWidth="1"/>
    <col min="11530" max="11530" width="6.7109375" style="17" bestFit="1" customWidth="1"/>
    <col min="11531" max="11531" width="25.7109375" style="17" customWidth="1"/>
    <col min="11532" max="11532" width="9.140625" style="17"/>
    <col min="11533" max="11533" width="10.28515625" style="17" bestFit="1" customWidth="1"/>
    <col min="11534" max="11776" width="9.140625" style="17"/>
    <col min="11777" max="11777" width="5.5703125" style="17" customWidth="1"/>
    <col min="11778" max="11778" width="5" style="17" bestFit="1" customWidth="1"/>
    <col min="11779" max="11779" width="47.28515625" style="17" customWidth="1"/>
    <col min="11780" max="11780" width="7.140625" style="17" bestFit="1" customWidth="1"/>
    <col min="11781" max="11781" width="10" style="17" customWidth="1"/>
    <col min="11782" max="11782" width="6.7109375" style="17" bestFit="1" customWidth="1"/>
    <col min="11783" max="11783" width="25.7109375" style="17" customWidth="1"/>
    <col min="11784" max="11784" width="6.7109375" style="17" bestFit="1" customWidth="1"/>
    <col min="11785" max="11785" width="25.7109375" style="17" customWidth="1"/>
    <col min="11786" max="11786" width="6.7109375" style="17" bestFit="1" customWidth="1"/>
    <col min="11787" max="11787" width="25.7109375" style="17" customWidth="1"/>
    <col min="11788" max="11788" width="9.140625" style="17"/>
    <col min="11789" max="11789" width="10.28515625" style="17" bestFit="1" customWidth="1"/>
    <col min="11790" max="12032" width="9.140625" style="17"/>
    <col min="12033" max="12033" width="5.5703125" style="17" customWidth="1"/>
    <col min="12034" max="12034" width="5" style="17" bestFit="1" customWidth="1"/>
    <col min="12035" max="12035" width="47.28515625" style="17" customWidth="1"/>
    <col min="12036" max="12036" width="7.140625" style="17" bestFit="1" customWidth="1"/>
    <col min="12037" max="12037" width="10" style="17" customWidth="1"/>
    <col min="12038" max="12038" width="6.7109375" style="17" bestFit="1" customWidth="1"/>
    <col min="12039" max="12039" width="25.7109375" style="17" customWidth="1"/>
    <col min="12040" max="12040" width="6.7109375" style="17" bestFit="1" customWidth="1"/>
    <col min="12041" max="12041" width="25.7109375" style="17" customWidth="1"/>
    <col min="12042" max="12042" width="6.7109375" style="17" bestFit="1" customWidth="1"/>
    <col min="12043" max="12043" width="25.7109375" style="17" customWidth="1"/>
    <col min="12044" max="12044" width="9.140625" style="17"/>
    <col min="12045" max="12045" width="10.28515625" style="17" bestFit="1" customWidth="1"/>
    <col min="12046" max="12288" width="9.140625" style="17"/>
    <col min="12289" max="12289" width="5.5703125" style="17" customWidth="1"/>
    <col min="12290" max="12290" width="5" style="17" bestFit="1" customWidth="1"/>
    <col min="12291" max="12291" width="47.28515625" style="17" customWidth="1"/>
    <col min="12292" max="12292" width="7.140625" style="17" bestFit="1" customWidth="1"/>
    <col min="12293" max="12293" width="10" style="17" customWidth="1"/>
    <col min="12294" max="12294" width="6.7109375" style="17" bestFit="1" customWidth="1"/>
    <col min="12295" max="12295" width="25.7109375" style="17" customWidth="1"/>
    <col min="12296" max="12296" width="6.7109375" style="17" bestFit="1" customWidth="1"/>
    <col min="12297" max="12297" width="25.7109375" style="17" customWidth="1"/>
    <col min="12298" max="12298" width="6.7109375" style="17" bestFit="1" customWidth="1"/>
    <col min="12299" max="12299" width="25.7109375" style="17" customWidth="1"/>
    <col min="12300" max="12300" width="9.140625" style="17"/>
    <col min="12301" max="12301" width="10.28515625" style="17" bestFit="1" customWidth="1"/>
    <col min="12302" max="12544" width="9.140625" style="17"/>
    <col min="12545" max="12545" width="5.5703125" style="17" customWidth="1"/>
    <col min="12546" max="12546" width="5" style="17" bestFit="1" customWidth="1"/>
    <col min="12547" max="12547" width="47.28515625" style="17" customWidth="1"/>
    <col min="12548" max="12548" width="7.140625" style="17" bestFit="1" customWidth="1"/>
    <col min="12549" max="12549" width="10" style="17" customWidth="1"/>
    <col min="12550" max="12550" width="6.7109375" style="17" bestFit="1" customWidth="1"/>
    <col min="12551" max="12551" width="25.7109375" style="17" customWidth="1"/>
    <col min="12552" max="12552" width="6.7109375" style="17" bestFit="1" customWidth="1"/>
    <col min="12553" max="12553" width="25.7109375" style="17" customWidth="1"/>
    <col min="12554" max="12554" width="6.7109375" style="17" bestFit="1" customWidth="1"/>
    <col min="12555" max="12555" width="25.7109375" style="17" customWidth="1"/>
    <col min="12556" max="12556" width="9.140625" style="17"/>
    <col min="12557" max="12557" width="10.28515625" style="17" bestFit="1" customWidth="1"/>
    <col min="12558" max="12800" width="9.140625" style="17"/>
    <col min="12801" max="12801" width="5.5703125" style="17" customWidth="1"/>
    <col min="12802" max="12802" width="5" style="17" bestFit="1" customWidth="1"/>
    <col min="12803" max="12803" width="47.28515625" style="17" customWidth="1"/>
    <col min="12804" max="12804" width="7.140625" style="17" bestFit="1" customWidth="1"/>
    <col min="12805" max="12805" width="10" style="17" customWidth="1"/>
    <col min="12806" max="12806" width="6.7109375" style="17" bestFit="1" customWidth="1"/>
    <col min="12807" max="12807" width="25.7109375" style="17" customWidth="1"/>
    <col min="12808" max="12808" width="6.7109375" style="17" bestFit="1" customWidth="1"/>
    <col min="12809" max="12809" width="25.7109375" style="17" customWidth="1"/>
    <col min="12810" max="12810" width="6.7109375" style="17" bestFit="1" customWidth="1"/>
    <col min="12811" max="12811" width="25.7109375" style="17" customWidth="1"/>
    <col min="12812" max="12812" width="9.140625" style="17"/>
    <col min="12813" max="12813" width="10.28515625" style="17" bestFit="1" customWidth="1"/>
    <col min="12814" max="13056" width="9.140625" style="17"/>
    <col min="13057" max="13057" width="5.5703125" style="17" customWidth="1"/>
    <col min="13058" max="13058" width="5" style="17" bestFit="1" customWidth="1"/>
    <col min="13059" max="13059" width="47.28515625" style="17" customWidth="1"/>
    <col min="13060" max="13060" width="7.140625" style="17" bestFit="1" customWidth="1"/>
    <col min="13061" max="13061" width="10" style="17" customWidth="1"/>
    <col min="13062" max="13062" width="6.7109375" style="17" bestFit="1" customWidth="1"/>
    <col min="13063" max="13063" width="25.7109375" style="17" customWidth="1"/>
    <col min="13064" max="13064" width="6.7109375" style="17" bestFit="1" customWidth="1"/>
    <col min="13065" max="13065" width="25.7109375" style="17" customWidth="1"/>
    <col min="13066" max="13066" width="6.7109375" style="17" bestFit="1" customWidth="1"/>
    <col min="13067" max="13067" width="25.7109375" style="17" customWidth="1"/>
    <col min="13068" max="13068" width="9.140625" style="17"/>
    <col min="13069" max="13069" width="10.28515625" style="17" bestFit="1" customWidth="1"/>
    <col min="13070" max="13312" width="9.140625" style="17"/>
    <col min="13313" max="13313" width="5.5703125" style="17" customWidth="1"/>
    <col min="13314" max="13314" width="5" style="17" bestFit="1" customWidth="1"/>
    <col min="13315" max="13315" width="47.28515625" style="17" customWidth="1"/>
    <col min="13316" max="13316" width="7.140625" style="17" bestFit="1" customWidth="1"/>
    <col min="13317" max="13317" width="10" style="17" customWidth="1"/>
    <col min="13318" max="13318" width="6.7109375" style="17" bestFit="1" customWidth="1"/>
    <col min="13319" max="13319" width="25.7109375" style="17" customWidth="1"/>
    <col min="13320" max="13320" width="6.7109375" style="17" bestFit="1" customWidth="1"/>
    <col min="13321" max="13321" width="25.7109375" style="17" customWidth="1"/>
    <col min="13322" max="13322" width="6.7109375" style="17" bestFit="1" customWidth="1"/>
    <col min="13323" max="13323" width="25.7109375" style="17" customWidth="1"/>
    <col min="13324" max="13324" width="9.140625" style="17"/>
    <col min="13325" max="13325" width="10.28515625" style="17" bestFit="1" customWidth="1"/>
    <col min="13326" max="13568" width="9.140625" style="17"/>
    <col min="13569" max="13569" width="5.5703125" style="17" customWidth="1"/>
    <col min="13570" max="13570" width="5" style="17" bestFit="1" customWidth="1"/>
    <col min="13571" max="13571" width="47.28515625" style="17" customWidth="1"/>
    <col min="13572" max="13572" width="7.140625" style="17" bestFit="1" customWidth="1"/>
    <col min="13573" max="13573" width="10" style="17" customWidth="1"/>
    <col min="13574" max="13574" width="6.7109375" style="17" bestFit="1" customWidth="1"/>
    <col min="13575" max="13575" width="25.7109375" style="17" customWidth="1"/>
    <col min="13576" max="13576" width="6.7109375" style="17" bestFit="1" customWidth="1"/>
    <col min="13577" max="13577" width="25.7109375" style="17" customWidth="1"/>
    <col min="13578" max="13578" width="6.7109375" style="17" bestFit="1" customWidth="1"/>
    <col min="13579" max="13579" width="25.7109375" style="17" customWidth="1"/>
    <col min="13580" max="13580" width="9.140625" style="17"/>
    <col min="13581" max="13581" width="10.28515625" style="17" bestFit="1" customWidth="1"/>
    <col min="13582" max="13824" width="9.140625" style="17"/>
    <col min="13825" max="13825" width="5.5703125" style="17" customWidth="1"/>
    <col min="13826" max="13826" width="5" style="17" bestFit="1" customWidth="1"/>
    <col min="13827" max="13827" width="47.28515625" style="17" customWidth="1"/>
    <col min="13828" max="13828" width="7.140625" style="17" bestFit="1" customWidth="1"/>
    <col min="13829" max="13829" width="10" style="17" customWidth="1"/>
    <col min="13830" max="13830" width="6.7109375" style="17" bestFit="1" customWidth="1"/>
    <col min="13831" max="13831" width="25.7109375" style="17" customWidth="1"/>
    <col min="13832" max="13832" width="6.7109375" style="17" bestFit="1" customWidth="1"/>
    <col min="13833" max="13833" width="25.7109375" style="17" customWidth="1"/>
    <col min="13834" max="13834" width="6.7109375" style="17" bestFit="1" customWidth="1"/>
    <col min="13835" max="13835" width="25.7109375" style="17" customWidth="1"/>
    <col min="13836" max="13836" width="9.140625" style="17"/>
    <col min="13837" max="13837" width="10.28515625" style="17" bestFit="1" customWidth="1"/>
    <col min="13838" max="14080" width="9.140625" style="17"/>
    <col min="14081" max="14081" width="5.5703125" style="17" customWidth="1"/>
    <col min="14082" max="14082" width="5" style="17" bestFit="1" customWidth="1"/>
    <col min="14083" max="14083" width="47.28515625" style="17" customWidth="1"/>
    <col min="14084" max="14084" width="7.140625" style="17" bestFit="1" customWidth="1"/>
    <col min="14085" max="14085" width="10" style="17" customWidth="1"/>
    <col min="14086" max="14086" width="6.7109375" style="17" bestFit="1" customWidth="1"/>
    <col min="14087" max="14087" width="25.7109375" style="17" customWidth="1"/>
    <col min="14088" max="14088" width="6.7109375" style="17" bestFit="1" customWidth="1"/>
    <col min="14089" max="14089" width="25.7109375" style="17" customWidth="1"/>
    <col min="14090" max="14090" width="6.7109375" style="17" bestFit="1" customWidth="1"/>
    <col min="14091" max="14091" width="25.7109375" style="17" customWidth="1"/>
    <col min="14092" max="14092" width="9.140625" style="17"/>
    <col min="14093" max="14093" width="10.28515625" style="17" bestFit="1" customWidth="1"/>
    <col min="14094" max="14336" width="9.140625" style="17"/>
    <col min="14337" max="14337" width="5.5703125" style="17" customWidth="1"/>
    <col min="14338" max="14338" width="5" style="17" bestFit="1" customWidth="1"/>
    <col min="14339" max="14339" width="47.28515625" style="17" customWidth="1"/>
    <col min="14340" max="14340" width="7.140625" style="17" bestFit="1" customWidth="1"/>
    <col min="14341" max="14341" width="10" style="17" customWidth="1"/>
    <col min="14342" max="14342" width="6.7109375" style="17" bestFit="1" customWidth="1"/>
    <col min="14343" max="14343" width="25.7109375" style="17" customWidth="1"/>
    <col min="14344" max="14344" width="6.7109375" style="17" bestFit="1" customWidth="1"/>
    <col min="14345" max="14345" width="25.7109375" style="17" customWidth="1"/>
    <col min="14346" max="14346" width="6.7109375" style="17" bestFit="1" customWidth="1"/>
    <col min="14347" max="14347" width="25.7109375" style="17" customWidth="1"/>
    <col min="14348" max="14348" width="9.140625" style="17"/>
    <col min="14349" max="14349" width="10.28515625" style="17" bestFit="1" customWidth="1"/>
    <col min="14350" max="14592" width="9.140625" style="17"/>
    <col min="14593" max="14593" width="5.5703125" style="17" customWidth="1"/>
    <col min="14594" max="14594" width="5" style="17" bestFit="1" customWidth="1"/>
    <col min="14595" max="14595" width="47.28515625" style="17" customWidth="1"/>
    <col min="14596" max="14596" width="7.140625" style="17" bestFit="1" customWidth="1"/>
    <col min="14597" max="14597" width="10" style="17" customWidth="1"/>
    <col min="14598" max="14598" width="6.7109375" style="17" bestFit="1" customWidth="1"/>
    <col min="14599" max="14599" width="25.7109375" style="17" customWidth="1"/>
    <col min="14600" max="14600" width="6.7109375" style="17" bestFit="1" customWidth="1"/>
    <col min="14601" max="14601" width="25.7109375" style="17" customWidth="1"/>
    <col min="14602" max="14602" width="6.7109375" style="17" bestFit="1" customWidth="1"/>
    <col min="14603" max="14603" width="25.7109375" style="17" customWidth="1"/>
    <col min="14604" max="14604" width="9.140625" style="17"/>
    <col min="14605" max="14605" width="10.28515625" style="17" bestFit="1" customWidth="1"/>
    <col min="14606" max="14848" width="9.140625" style="17"/>
    <col min="14849" max="14849" width="5.5703125" style="17" customWidth="1"/>
    <col min="14850" max="14850" width="5" style="17" bestFit="1" customWidth="1"/>
    <col min="14851" max="14851" width="47.28515625" style="17" customWidth="1"/>
    <col min="14852" max="14852" width="7.140625" style="17" bestFit="1" customWidth="1"/>
    <col min="14853" max="14853" width="10" style="17" customWidth="1"/>
    <col min="14854" max="14854" width="6.7109375" style="17" bestFit="1" customWidth="1"/>
    <col min="14855" max="14855" width="25.7109375" style="17" customWidth="1"/>
    <col min="14856" max="14856" width="6.7109375" style="17" bestFit="1" customWidth="1"/>
    <col min="14857" max="14857" width="25.7109375" style="17" customWidth="1"/>
    <col min="14858" max="14858" width="6.7109375" style="17" bestFit="1" customWidth="1"/>
    <col min="14859" max="14859" width="25.7109375" style="17" customWidth="1"/>
    <col min="14860" max="14860" width="9.140625" style="17"/>
    <col min="14861" max="14861" width="10.28515625" style="17" bestFit="1" customWidth="1"/>
    <col min="14862" max="15104" width="9.140625" style="17"/>
    <col min="15105" max="15105" width="5.5703125" style="17" customWidth="1"/>
    <col min="15106" max="15106" width="5" style="17" bestFit="1" customWidth="1"/>
    <col min="15107" max="15107" width="47.28515625" style="17" customWidth="1"/>
    <col min="15108" max="15108" width="7.140625" style="17" bestFit="1" customWidth="1"/>
    <col min="15109" max="15109" width="10" style="17" customWidth="1"/>
    <col min="15110" max="15110" width="6.7109375" style="17" bestFit="1" customWidth="1"/>
    <col min="15111" max="15111" width="25.7109375" style="17" customWidth="1"/>
    <col min="15112" max="15112" width="6.7109375" style="17" bestFit="1" customWidth="1"/>
    <col min="15113" max="15113" width="25.7109375" style="17" customWidth="1"/>
    <col min="15114" max="15114" width="6.7109375" style="17" bestFit="1" customWidth="1"/>
    <col min="15115" max="15115" width="25.7109375" style="17" customWidth="1"/>
    <col min="15116" max="15116" width="9.140625" style="17"/>
    <col min="15117" max="15117" width="10.28515625" style="17" bestFit="1" customWidth="1"/>
    <col min="15118" max="15360" width="9.140625" style="17"/>
    <col min="15361" max="15361" width="5.5703125" style="17" customWidth="1"/>
    <col min="15362" max="15362" width="5" style="17" bestFit="1" customWidth="1"/>
    <col min="15363" max="15363" width="47.28515625" style="17" customWidth="1"/>
    <col min="15364" max="15364" width="7.140625" style="17" bestFit="1" customWidth="1"/>
    <col min="15365" max="15365" width="10" style="17" customWidth="1"/>
    <col min="15366" max="15366" width="6.7109375" style="17" bestFit="1" customWidth="1"/>
    <col min="15367" max="15367" width="25.7109375" style="17" customWidth="1"/>
    <col min="15368" max="15368" width="6.7109375" style="17" bestFit="1" customWidth="1"/>
    <col min="15369" max="15369" width="25.7109375" style="17" customWidth="1"/>
    <col min="15370" max="15370" width="6.7109375" style="17" bestFit="1" customWidth="1"/>
    <col min="15371" max="15371" width="25.7109375" style="17" customWidth="1"/>
    <col min="15372" max="15372" width="9.140625" style="17"/>
    <col min="15373" max="15373" width="10.28515625" style="17" bestFit="1" customWidth="1"/>
    <col min="15374" max="15616" width="9.140625" style="17"/>
    <col min="15617" max="15617" width="5.5703125" style="17" customWidth="1"/>
    <col min="15618" max="15618" width="5" style="17" bestFit="1" customWidth="1"/>
    <col min="15619" max="15619" width="47.28515625" style="17" customWidth="1"/>
    <col min="15620" max="15620" width="7.140625" style="17" bestFit="1" customWidth="1"/>
    <col min="15621" max="15621" width="10" style="17" customWidth="1"/>
    <col min="15622" max="15622" width="6.7109375" style="17" bestFit="1" customWidth="1"/>
    <col min="15623" max="15623" width="25.7109375" style="17" customWidth="1"/>
    <col min="15624" max="15624" width="6.7109375" style="17" bestFit="1" customWidth="1"/>
    <col min="15625" max="15625" width="25.7109375" style="17" customWidth="1"/>
    <col min="15626" max="15626" width="6.7109375" style="17" bestFit="1" customWidth="1"/>
    <col min="15627" max="15627" width="25.7109375" style="17" customWidth="1"/>
    <col min="15628" max="15628" width="9.140625" style="17"/>
    <col min="15629" max="15629" width="10.28515625" style="17" bestFit="1" customWidth="1"/>
    <col min="15630" max="15872" width="9.140625" style="17"/>
    <col min="15873" max="15873" width="5.5703125" style="17" customWidth="1"/>
    <col min="15874" max="15874" width="5" style="17" bestFit="1" customWidth="1"/>
    <col min="15875" max="15875" width="47.28515625" style="17" customWidth="1"/>
    <col min="15876" max="15876" width="7.140625" style="17" bestFit="1" customWidth="1"/>
    <col min="15877" max="15877" width="10" style="17" customWidth="1"/>
    <col min="15878" max="15878" width="6.7109375" style="17" bestFit="1" customWidth="1"/>
    <col min="15879" max="15879" width="25.7109375" style="17" customWidth="1"/>
    <col min="15880" max="15880" width="6.7109375" style="17" bestFit="1" customWidth="1"/>
    <col min="15881" max="15881" width="25.7109375" style="17" customWidth="1"/>
    <col min="15882" max="15882" width="6.7109375" style="17" bestFit="1" customWidth="1"/>
    <col min="15883" max="15883" width="25.7109375" style="17" customWidth="1"/>
    <col min="15884" max="15884" width="9.140625" style="17"/>
    <col min="15885" max="15885" width="10.28515625" style="17" bestFit="1" customWidth="1"/>
    <col min="15886" max="16128" width="9.140625" style="17"/>
    <col min="16129" max="16129" width="5.5703125" style="17" customWidth="1"/>
    <col min="16130" max="16130" width="5" style="17" bestFit="1" customWidth="1"/>
    <col min="16131" max="16131" width="47.28515625" style="17" customWidth="1"/>
    <col min="16132" max="16132" width="7.140625" style="17" bestFit="1" customWidth="1"/>
    <col min="16133" max="16133" width="10" style="17" customWidth="1"/>
    <col min="16134" max="16134" width="6.7109375" style="17" bestFit="1" customWidth="1"/>
    <col min="16135" max="16135" width="25.7109375" style="17" customWidth="1"/>
    <col min="16136" max="16136" width="6.7109375" style="17" bestFit="1" customWidth="1"/>
    <col min="16137" max="16137" width="25.7109375" style="17" customWidth="1"/>
    <col min="16138" max="16138" width="6.7109375" style="17" bestFit="1" customWidth="1"/>
    <col min="16139" max="16139" width="25.7109375" style="17" customWidth="1"/>
    <col min="16140" max="16140" width="9.140625" style="17"/>
    <col min="16141" max="16141" width="10.28515625" style="17" bestFit="1" customWidth="1"/>
    <col min="16142" max="16384" width="9.140625" style="17"/>
  </cols>
  <sheetData>
    <row r="1" spans="1:14" ht="15" customHeight="1" x14ac:dyDescent="0.25"/>
    <row r="2" spans="1:14" ht="22.5" customHeight="1" x14ac:dyDescent="0.25">
      <c r="B2" s="112" t="s">
        <v>151</v>
      </c>
      <c r="C2" s="112"/>
      <c r="D2" s="112"/>
      <c r="E2" s="112"/>
      <c r="F2" s="112"/>
      <c r="G2" s="112"/>
      <c r="H2" s="112"/>
      <c r="I2" s="112"/>
      <c r="J2" s="113"/>
      <c r="K2" s="103" t="s">
        <v>146</v>
      </c>
      <c r="L2" s="104"/>
      <c r="M2" s="105"/>
    </row>
    <row r="3" spans="1:14" ht="38.25" customHeight="1" x14ac:dyDescent="0.2">
      <c r="B3" s="114" t="s">
        <v>158</v>
      </c>
      <c r="C3" s="114"/>
      <c r="D3" s="114"/>
      <c r="E3" s="114"/>
      <c r="F3" s="114"/>
      <c r="G3" s="114"/>
      <c r="H3" s="114"/>
      <c r="I3" s="114"/>
      <c r="J3" s="115"/>
      <c r="K3" s="106"/>
      <c r="L3" s="107"/>
      <c r="M3" s="108"/>
    </row>
    <row r="4" spans="1:14" ht="12.75" customHeight="1" x14ac:dyDescent="0.25">
      <c r="B4" s="112" t="s">
        <v>0</v>
      </c>
      <c r="C4" s="112"/>
      <c r="D4" s="112"/>
      <c r="E4" s="112"/>
      <c r="F4" s="112"/>
      <c r="G4" s="112"/>
      <c r="H4" s="112"/>
      <c r="I4" s="112"/>
      <c r="J4" s="113"/>
      <c r="K4" s="103" t="s">
        <v>99</v>
      </c>
      <c r="L4" s="104"/>
      <c r="M4" s="105"/>
    </row>
    <row r="5" spans="1:14" ht="27.75" customHeight="1" x14ac:dyDescent="0.25">
      <c r="B5" s="112" t="s">
        <v>1</v>
      </c>
      <c r="C5" s="112"/>
      <c r="D5" s="112"/>
      <c r="E5" s="112"/>
      <c r="F5" s="112"/>
      <c r="G5" s="112"/>
      <c r="H5" s="112"/>
      <c r="I5" s="112"/>
      <c r="J5" s="113"/>
      <c r="K5" s="106"/>
      <c r="L5" s="107"/>
      <c r="M5" s="108"/>
    </row>
    <row r="6" spans="1:14" ht="32.2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109"/>
      <c r="L6" s="110"/>
      <c r="M6" s="111"/>
    </row>
    <row r="7" spans="1:14" ht="13.5" thickBot="1" x14ac:dyDescent="0.3">
      <c r="A7" s="18"/>
      <c r="B7" s="21"/>
      <c r="C7" s="19"/>
      <c r="D7" s="21"/>
      <c r="E7" s="21"/>
      <c r="F7" s="21"/>
      <c r="H7" s="21"/>
      <c r="I7" s="21"/>
      <c r="J7" s="117"/>
      <c r="K7" s="117"/>
      <c r="L7" s="117"/>
      <c r="M7" s="117"/>
      <c r="N7" s="22"/>
    </row>
    <row r="8" spans="1:14" ht="51" customHeight="1" thickBot="1" x14ac:dyDescent="0.3">
      <c r="A8" s="23"/>
      <c r="B8" s="24" t="s">
        <v>142</v>
      </c>
      <c r="C8" s="24" t="s">
        <v>3</v>
      </c>
      <c r="D8" s="98" t="s">
        <v>163</v>
      </c>
      <c r="E8" s="98" t="s">
        <v>161</v>
      </c>
      <c r="F8" s="98" t="s">
        <v>162</v>
      </c>
      <c r="G8" s="99" t="s">
        <v>4</v>
      </c>
      <c r="H8" s="99" t="s">
        <v>159</v>
      </c>
      <c r="I8" s="99"/>
      <c r="J8" s="99" t="s">
        <v>5</v>
      </c>
      <c r="K8" s="99"/>
      <c r="L8" s="99" t="s">
        <v>160</v>
      </c>
      <c r="M8" s="99"/>
      <c r="N8" s="25"/>
    </row>
    <row r="9" spans="1:14" ht="26.25" thickBot="1" x14ac:dyDescent="0.3">
      <c r="A9" s="23"/>
      <c r="B9" s="24">
        <v>1</v>
      </c>
      <c r="C9" s="26" t="s">
        <v>6</v>
      </c>
      <c r="D9" s="98"/>
      <c r="E9" s="98"/>
      <c r="F9" s="98"/>
      <c r="G9" s="99"/>
      <c r="H9" s="24" t="s">
        <v>7</v>
      </c>
      <c r="I9" s="27" t="s">
        <v>8</v>
      </c>
      <c r="J9" s="24" t="s">
        <v>7</v>
      </c>
      <c r="K9" s="27" t="s">
        <v>8</v>
      </c>
      <c r="L9" s="24" t="s">
        <v>7</v>
      </c>
      <c r="M9" s="28" t="s">
        <v>8</v>
      </c>
      <c r="N9" s="29"/>
    </row>
    <row r="10" spans="1:14" ht="25.5" x14ac:dyDescent="0.25">
      <c r="A10" s="23"/>
      <c r="B10" s="30">
        <f>+B9+0.01</f>
        <v>1.01</v>
      </c>
      <c r="C10" s="31" t="s">
        <v>9</v>
      </c>
      <c r="D10" s="84"/>
      <c r="E10" s="32">
        <v>1.1312</v>
      </c>
      <c r="F10" s="33">
        <f>+D10*E10</f>
        <v>0</v>
      </c>
      <c r="G10" s="34" t="s">
        <v>10</v>
      </c>
      <c r="H10" s="35">
        <v>1</v>
      </c>
      <c r="I10" s="36">
        <f>D10*H10</f>
        <v>0</v>
      </c>
      <c r="J10" s="35">
        <v>1</v>
      </c>
      <c r="K10" s="36">
        <f>D10*J10</f>
        <v>0</v>
      </c>
      <c r="L10" s="35">
        <v>1</v>
      </c>
      <c r="M10" s="37">
        <f>F10*L10</f>
        <v>0</v>
      </c>
      <c r="N10" s="29"/>
    </row>
    <row r="11" spans="1:14" ht="15" customHeight="1" x14ac:dyDescent="0.25">
      <c r="A11" s="23"/>
      <c r="B11" s="38">
        <f t="shared" ref="B11:B19" si="0">+B10+0.01</f>
        <v>1.02</v>
      </c>
      <c r="C11" s="39" t="s">
        <v>11</v>
      </c>
      <c r="D11" s="85"/>
      <c r="E11" s="32">
        <f t="shared" ref="E11:E19" si="1">$E$10</f>
        <v>1.1312</v>
      </c>
      <c r="F11" s="33">
        <f t="shared" ref="F11:F18" si="2">+D11*E11</f>
        <v>0</v>
      </c>
      <c r="G11" s="40" t="s">
        <v>10</v>
      </c>
      <c r="H11" s="35">
        <v>2</v>
      </c>
      <c r="I11" s="36">
        <f t="shared" ref="I11:I19" si="3">D11*H11</f>
        <v>0</v>
      </c>
      <c r="J11" s="35">
        <v>2</v>
      </c>
      <c r="K11" s="36">
        <f t="shared" ref="K11:K19" si="4">D11*J11</f>
        <v>0</v>
      </c>
      <c r="L11" s="35">
        <v>2</v>
      </c>
      <c r="M11" s="37">
        <f t="shared" ref="M11:M19" si="5">F11*L11</f>
        <v>0</v>
      </c>
      <c r="N11" s="29"/>
    </row>
    <row r="12" spans="1:14" ht="15" customHeight="1" x14ac:dyDescent="0.25">
      <c r="A12" s="23"/>
      <c r="B12" s="38">
        <f t="shared" si="0"/>
        <v>1.03</v>
      </c>
      <c r="C12" s="31" t="s">
        <v>12</v>
      </c>
      <c r="D12" s="85"/>
      <c r="E12" s="32">
        <f t="shared" si="1"/>
        <v>1.1312</v>
      </c>
      <c r="F12" s="33">
        <f t="shared" si="2"/>
        <v>0</v>
      </c>
      <c r="G12" s="40" t="s">
        <v>10</v>
      </c>
      <c r="H12" s="35">
        <v>1</v>
      </c>
      <c r="I12" s="36">
        <f t="shared" si="3"/>
        <v>0</v>
      </c>
      <c r="J12" s="35">
        <v>1</v>
      </c>
      <c r="K12" s="36">
        <f t="shared" si="4"/>
        <v>0</v>
      </c>
      <c r="L12" s="35">
        <v>1</v>
      </c>
      <c r="M12" s="37">
        <f t="shared" si="5"/>
        <v>0</v>
      </c>
      <c r="N12" s="29"/>
    </row>
    <row r="13" spans="1:14" ht="15" customHeight="1" x14ac:dyDescent="0.25">
      <c r="A13" s="23"/>
      <c r="B13" s="38">
        <f t="shared" si="0"/>
        <v>1.04</v>
      </c>
      <c r="C13" s="31" t="s">
        <v>13</v>
      </c>
      <c r="D13" s="86"/>
      <c r="E13" s="32">
        <f t="shared" si="1"/>
        <v>1.1312</v>
      </c>
      <c r="F13" s="33">
        <f t="shared" si="2"/>
        <v>0</v>
      </c>
      <c r="G13" s="40" t="s">
        <v>10</v>
      </c>
      <c r="H13" s="35">
        <v>1</v>
      </c>
      <c r="I13" s="36">
        <f t="shared" si="3"/>
        <v>0</v>
      </c>
      <c r="J13" s="35">
        <v>1</v>
      </c>
      <c r="K13" s="36">
        <f t="shared" si="4"/>
        <v>0</v>
      </c>
      <c r="L13" s="35">
        <v>1</v>
      </c>
      <c r="M13" s="37">
        <f t="shared" si="5"/>
        <v>0</v>
      </c>
      <c r="N13" s="29"/>
    </row>
    <row r="14" spans="1:14" ht="15" customHeight="1" x14ac:dyDescent="0.25">
      <c r="A14" s="23"/>
      <c r="B14" s="38">
        <f t="shared" si="0"/>
        <v>1.05</v>
      </c>
      <c r="C14" s="31" t="s">
        <v>14</v>
      </c>
      <c r="D14" s="86"/>
      <c r="E14" s="32">
        <f t="shared" si="1"/>
        <v>1.1312</v>
      </c>
      <c r="F14" s="33">
        <f t="shared" si="2"/>
        <v>0</v>
      </c>
      <c r="G14" s="40" t="s">
        <v>15</v>
      </c>
      <c r="H14" s="35">
        <v>5</v>
      </c>
      <c r="I14" s="36">
        <f t="shared" si="3"/>
        <v>0</v>
      </c>
      <c r="J14" s="35">
        <v>5</v>
      </c>
      <c r="K14" s="36">
        <f t="shared" si="4"/>
        <v>0</v>
      </c>
      <c r="L14" s="35">
        <v>5</v>
      </c>
      <c r="M14" s="37">
        <f t="shared" si="5"/>
        <v>0</v>
      </c>
      <c r="N14" s="29"/>
    </row>
    <row r="15" spans="1:14" ht="15" customHeight="1" x14ac:dyDescent="0.25">
      <c r="A15" s="23"/>
      <c r="B15" s="38">
        <f t="shared" si="0"/>
        <v>1.06</v>
      </c>
      <c r="C15" s="31" t="s">
        <v>16</v>
      </c>
      <c r="D15" s="87"/>
      <c r="E15" s="32">
        <f t="shared" si="1"/>
        <v>1.1312</v>
      </c>
      <c r="F15" s="33">
        <f t="shared" si="2"/>
        <v>0</v>
      </c>
      <c r="G15" s="40" t="s">
        <v>10</v>
      </c>
      <c r="H15" s="35">
        <v>1</v>
      </c>
      <c r="I15" s="36">
        <f t="shared" si="3"/>
        <v>0</v>
      </c>
      <c r="J15" s="35">
        <v>0</v>
      </c>
      <c r="K15" s="36">
        <f t="shared" si="4"/>
        <v>0</v>
      </c>
      <c r="L15" s="35">
        <v>1</v>
      </c>
      <c r="M15" s="37">
        <f t="shared" si="5"/>
        <v>0</v>
      </c>
      <c r="N15" s="29"/>
    </row>
    <row r="16" spans="1:14" ht="15" customHeight="1" x14ac:dyDescent="0.25">
      <c r="A16" s="23"/>
      <c r="B16" s="38">
        <f t="shared" si="0"/>
        <v>1.07</v>
      </c>
      <c r="C16" s="31" t="s">
        <v>17</v>
      </c>
      <c r="D16" s="87"/>
      <c r="E16" s="32">
        <f t="shared" si="1"/>
        <v>1.1312</v>
      </c>
      <c r="F16" s="33">
        <f t="shared" si="2"/>
        <v>0</v>
      </c>
      <c r="G16" s="40" t="s">
        <v>10</v>
      </c>
      <c r="H16" s="35">
        <v>0</v>
      </c>
      <c r="I16" s="36">
        <f t="shared" si="3"/>
        <v>0</v>
      </c>
      <c r="J16" s="35">
        <v>1</v>
      </c>
      <c r="K16" s="36">
        <f t="shared" si="4"/>
        <v>0</v>
      </c>
      <c r="L16" s="35">
        <v>0</v>
      </c>
      <c r="M16" s="37">
        <f t="shared" si="5"/>
        <v>0</v>
      </c>
      <c r="N16" s="29"/>
    </row>
    <row r="17" spans="1:14" ht="15" customHeight="1" x14ac:dyDescent="0.25">
      <c r="A17" s="23"/>
      <c r="B17" s="38">
        <f t="shared" si="0"/>
        <v>1.08</v>
      </c>
      <c r="C17" s="90" t="s">
        <v>169</v>
      </c>
      <c r="D17" s="87"/>
      <c r="E17" s="32">
        <f t="shared" si="1"/>
        <v>1.1312</v>
      </c>
      <c r="F17" s="33">
        <f t="shared" si="2"/>
        <v>0</v>
      </c>
      <c r="G17" s="40" t="s">
        <v>10</v>
      </c>
      <c r="H17" s="35">
        <v>1</v>
      </c>
      <c r="I17" s="36">
        <f t="shared" si="3"/>
        <v>0</v>
      </c>
      <c r="J17" s="35">
        <v>1</v>
      </c>
      <c r="K17" s="36">
        <f t="shared" si="4"/>
        <v>0</v>
      </c>
      <c r="L17" s="35">
        <v>1</v>
      </c>
      <c r="M17" s="37">
        <f t="shared" si="5"/>
        <v>0</v>
      </c>
      <c r="N17" s="29"/>
    </row>
    <row r="18" spans="1:14" ht="15" customHeight="1" x14ac:dyDescent="0.25">
      <c r="A18" s="23"/>
      <c r="B18" s="38">
        <f t="shared" si="0"/>
        <v>1.0900000000000001</v>
      </c>
      <c r="C18" s="90" t="s">
        <v>170</v>
      </c>
      <c r="D18" s="87"/>
      <c r="E18" s="32">
        <f t="shared" si="1"/>
        <v>1.1312</v>
      </c>
      <c r="F18" s="41">
        <f t="shared" si="2"/>
        <v>0</v>
      </c>
      <c r="G18" s="40" t="s">
        <v>10</v>
      </c>
      <c r="H18" s="35">
        <v>6</v>
      </c>
      <c r="I18" s="36">
        <f t="shared" si="3"/>
        <v>0</v>
      </c>
      <c r="J18" s="35">
        <v>0</v>
      </c>
      <c r="K18" s="36">
        <f t="shared" si="4"/>
        <v>0</v>
      </c>
      <c r="L18" s="35">
        <v>0</v>
      </c>
      <c r="M18" s="37">
        <f t="shared" si="5"/>
        <v>0</v>
      </c>
      <c r="N18" s="29"/>
    </row>
    <row r="19" spans="1:14" ht="15.75" customHeight="1" thickBot="1" x14ac:dyDescent="0.3">
      <c r="A19" s="23"/>
      <c r="B19" s="42">
        <f t="shared" si="0"/>
        <v>1.1000000000000001</v>
      </c>
      <c r="C19" s="43" t="s">
        <v>18</v>
      </c>
      <c r="D19" s="87"/>
      <c r="E19" s="32">
        <f t="shared" si="1"/>
        <v>1.1312</v>
      </c>
      <c r="F19" s="44">
        <f t="shared" ref="F19" si="6">+D19*E19</f>
        <v>0</v>
      </c>
      <c r="G19" s="45" t="s">
        <v>10</v>
      </c>
      <c r="H19" s="46">
        <v>1</v>
      </c>
      <c r="I19" s="36">
        <f t="shared" si="3"/>
        <v>0</v>
      </c>
      <c r="J19" s="46">
        <v>0</v>
      </c>
      <c r="K19" s="36">
        <f t="shared" si="4"/>
        <v>0</v>
      </c>
      <c r="L19" s="46">
        <v>1</v>
      </c>
      <c r="M19" s="37">
        <f t="shared" si="5"/>
        <v>0</v>
      </c>
      <c r="N19" s="29"/>
    </row>
    <row r="20" spans="1:14" ht="28.5" customHeight="1" thickBot="1" x14ac:dyDescent="0.3">
      <c r="A20" s="23"/>
      <c r="B20" s="100"/>
      <c r="C20" s="101"/>
      <c r="D20" s="101"/>
      <c r="E20" s="101"/>
      <c r="F20" s="101"/>
      <c r="G20" s="101"/>
      <c r="H20" s="47" t="s">
        <v>138</v>
      </c>
      <c r="I20" s="48">
        <f>ROUND(SUM(I10:I19),0)</f>
        <v>0</v>
      </c>
      <c r="J20" s="47" t="s">
        <v>139</v>
      </c>
      <c r="K20" s="48">
        <f>ROUND(SUM(K10:K19),0)</f>
        <v>0</v>
      </c>
      <c r="L20" s="47" t="s">
        <v>140</v>
      </c>
      <c r="M20" s="49">
        <f>ROUND(SUM(M10:M19),0)</f>
        <v>0</v>
      </c>
      <c r="N20" s="29"/>
    </row>
    <row r="21" spans="1:14" ht="28.5" customHeight="1" thickBot="1" x14ac:dyDescent="0.3">
      <c r="A21" s="23"/>
      <c r="B21" s="50"/>
      <c r="C21" s="51"/>
      <c r="D21" s="51"/>
      <c r="E21" s="51"/>
      <c r="F21" s="51"/>
      <c r="G21" s="51"/>
      <c r="H21" s="118" t="s">
        <v>20</v>
      </c>
      <c r="I21" s="119"/>
      <c r="J21" s="119"/>
      <c r="K21" s="119"/>
      <c r="L21" s="119"/>
      <c r="M21" s="52">
        <f>I20+K20+M20</f>
        <v>0</v>
      </c>
      <c r="N21" s="29"/>
    </row>
    <row r="22" spans="1:14" ht="33" customHeight="1" thickBot="1" x14ac:dyDescent="0.3">
      <c r="A22" s="23"/>
      <c r="B22" s="24" t="s">
        <v>142</v>
      </c>
      <c r="C22" s="24" t="s">
        <v>3</v>
      </c>
      <c r="D22" s="98" t="str">
        <f>D8</f>
        <v>VALOR UNITARIO 2024</v>
      </c>
      <c r="E22" s="98" t="str">
        <f>$E$8</f>
        <v>FACTOR CORREC 2025 (Proyectado)</v>
      </c>
      <c r="F22" s="98" t="str">
        <f>$F$8</f>
        <v>VALOR UNITARIO CORREGIDO 2025</v>
      </c>
      <c r="G22" s="99" t="s">
        <v>4</v>
      </c>
      <c r="H22" s="99" t="s">
        <v>159</v>
      </c>
      <c r="I22" s="99"/>
      <c r="J22" s="99" t="s">
        <v>5</v>
      </c>
      <c r="K22" s="99"/>
      <c r="L22" s="99" t="s">
        <v>160</v>
      </c>
      <c r="M22" s="99"/>
      <c r="N22" s="29"/>
    </row>
    <row r="23" spans="1:14" ht="30.75" customHeight="1" thickBot="1" x14ac:dyDescent="0.3">
      <c r="A23" s="23"/>
      <c r="B23" s="24">
        <v>2</v>
      </c>
      <c r="C23" s="26" t="s">
        <v>21</v>
      </c>
      <c r="D23" s="98"/>
      <c r="E23" s="98"/>
      <c r="F23" s="98"/>
      <c r="G23" s="99"/>
      <c r="H23" s="24" t="s">
        <v>7</v>
      </c>
      <c r="I23" s="27" t="s">
        <v>8</v>
      </c>
      <c r="J23" s="24" t="s">
        <v>7</v>
      </c>
      <c r="K23" s="27" t="s">
        <v>8</v>
      </c>
      <c r="L23" s="24" t="s">
        <v>7</v>
      </c>
      <c r="M23" s="28" t="s">
        <v>8</v>
      </c>
      <c r="N23" s="29"/>
    </row>
    <row r="24" spans="1:14" ht="25.5" x14ac:dyDescent="0.25">
      <c r="A24" s="23"/>
      <c r="B24" s="30">
        <f>+B23+0.01</f>
        <v>2.0099999999999998</v>
      </c>
      <c r="C24" s="53" t="s">
        <v>9</v>
      </c>
      <c r="D24" s="84"/>
      <c r="E24" s="32">
        <f t="shared" ref="E24:E33" si="7">$E$10</f>
        <v>1.1312</v>
      </c>
      <c r="F24" s="41">
        <f>+D24*E24</f>
        <v>0</v>
      </c>
      <c r="G24" s="40" t="s">
        <v>10</v>
      </c>
      <c r="H24" s="35">
        <v>1</v>
      </c>
      <c r="I24" s="54">
        <f>D24*H24</f>
        <v>0</v>
      </c>
      <c r="J24" s="35">
        <v>1</v>
      </c>
      <c r="K24" s="54">
        <f>D24*J24</f>
        <v>0</v>
      </c>
      <c r="L24" s="35">
        <v>1</v>
      </c>
      <c r="M24" s="55">
        <f>F24*L24</f>
        <v>0</v>
      </c>
      <c r="N24" s="29"/>
    </row>
    <row r="25" spans="1:14" ht="15" customHeight="1" x14ac:dyDescent="0.25">
      <c r="A25" s="23"/>
      <c r="B25" s="38">
        <f t="shared" ref="B25:B33" si="8">+B24+0.01</f>
        <v>2.0199999999999996</v>
      </c>
      <c r="C25" s="39" t="s">
        <v>22</v>
      </c>
      <c r="D25" s="85"/>
      <c r="E25" s="32">
        <f t="shared" si="7"/>
        <v>1.1312</v>
      </c>
      <c r="F25" s="41">
        <f t="shared" ref="F25:F32" si="9">+D25*E25</f>
        <v>0</v>
      </c>
      <c r="G25" s="40" t="s">
        <v>10</v>
      </c>
      <c r="H25" s="35">
        <v>1</v>
      </c>
      <c r="I25" s="54">
        <f t="shared" ref="I25:I33" si="10">D25*H25</f>
        <v>0</v>
      </c>
      <c r="J25" s="35">
        <v>1</v>
      </c>
      <c r="K25" s="54">
        <f t="shared" ref="K25:K33" si="11">D25*J25</f>
        <v>0</v>
      </c>
      <c r="L25" s="35">
        <v>1</v>
      </c>
      <c r="M25" s="55">
        <f t="shared" ref="M25:M33" si="12">F25*L25</f>
        <v>0</v>
      </c>
      <c r="N25" s="29"/>
    </row>
    <row r="26" spans="1:14" ht="15" customHeight="1" x14ac:dyDescent="0.25">
      <c r="A26" s="23"/>
      <c r="B26" s="38">
        <f t="shared" si="8"/>
        <v>2.0299999999999994</v>
      </c>
      <c r="C26" s="31" t="s">
        <v>23</v>
      </c>
      <c r="D26" s="85"/>
      <c r="E26" s="32">
        <f t="shared" si="7"/>
        <v>1.1312</v>
      </c>
      <c r="F26" s="41">
        <f t="shared" si="9"/>
        <v>0</v>
      </c>
      <c r="G26" s="40" t="s">
        <v>10</v>
      </c>
      <c r="H26" s="35">
        <v>1</v>
      </c>
      <c r="I26" s="54">
        <f t="shared" si="10"/>
        <v>0</v>
      </c>
      <c r="J26" s="35">
        <v>1</v>
      </c>
      <c r="K26" s="54">
        <f t="shared" si="11"/>
        <v>0</v>
      </c>
      <c r="L26" s="35">
        <v>1</v>
      </c>
      <c r="M26" s="55">
        <f t="shared" si="12"/>
        <v>0</v>
      </c>
      <c r="N26" s="29"/>
    </row>
    <row r="27" spans="1:14" ht="15" customHeight="1" x14ac:dyDescent="0.25">
      <c r="A27" s="23"/>
      <c r="B27" s="38">
        <f t="shared" si="8"/>
        <v>2.0399999999999991</v>
      </c>
      <c r="C27" s="31" t="s">
        <v>24</v>
      </c>
      <c r="D27" s="86"/>
      <c r="E27" s="32">
        <f t="shared" si="7"/>
        <v>1.1312</v>
      </c>
      <c r="F27" s="41">
        <f>+D27*E27</f>
        <v>0</v>
      </c>
      <c r="G27" s="40" t="s">
        <v>10</v>
      </c>
      <c r="H27" s="35">
        <v>1</v>
      </c>
      <c r="I27" s="54">
        <f t="shared" si="10"/>
        <v>0</v>
      </c>
      <c r="J27" s="35">
        <v>1</v>
      </c>
      <c r="K27" s="54">
        <f t="shared" si="11"/>
        <v>0</v>
      </c>
      <c r="L27" s="35">
        <v>1</v>
      </c>
      <c r="M27" s="55">
        <f t="shared" si="12"/>
        <v>0</v>
      </c>
      <c r="N27" s="29"/>
    </row>
    <row r="28" spans="1:14" ht="15" customHeight="1" x14ac:dyDescent="0.25">
      <c r="A28" s="23"/>
      <c r="B28" s="38">
        <f t="shared" si="8"/>
        <v>2.0499999999999989</v>
      </c>
      <c r="C28" s="31" t="s">
        <v>14</v>
      </c>
      <c r="D28" s="86"/>
      <c r="E28" s="32">
        <f t="shared" si="7"/>
        <v>1.1312</v>
      </c>
      <c r="F28" s="41">
        <f t="shared" si="9"/>
        <v>0</v>
      </c>
      <c r="G28" s="40" t="s">
        <v>15</v>
      </c>
      <c r="H28" s="35">
        <v>7</v>
      </c>
      <c r="I28" s="54">
        <f t="shared" si="10"/>
        <v>0</v>
      </c>
      <c r="J28" s="35">
        <v>7</v>
      </c>
      <c r="K28" s="54">
        <f t="shared" si="11"/>
        <v>0</v>
      </c>
      <c r="L28" s="35">
        <v>7</v>
      </c>
      <c r="M28" s="55">
        <f t="shared" si="12"/>
        <v>0</v>
      </c>
      <c r="N28" s="29"/>
    </row>
    <row r="29" spans="1:14" ht="15" customHeight="1" x14ac:dyDescent="0.25">
      <c r="A29" s="23"/>
      <c r="B29" s="38">
        <f t="shared" si="8"/>
        <v>2.0599999999999987</v>
      </c>
      <c r="C29" s="31" t="s">
        <v>25</v>
      </c>
      <c r="D29" s="87"/>
      <c r="E29" s="32">
        <f t="shared" si="7"/>
        <v>1.1312</v>
      </c>
      <c r="F29" s="41">
        <f t="shared" si="9"/>
        <v>0</v>
      </c>
      <c r="G29" s="40" t="s">
        <v>10</v>
      </c>
      <c r="H29" s="35">
        <v>2</v>
      </c>
      <c r="I29" s="54">
        <f t="shared" si="10"/>
        <v>0</v>
      </c>
      <c r="J29" s="35">
        <v>0</v>
      </c>
      <c r="K29" s="54">
        <f t="shared" si="11"/>
        <v>0</v>
      </c>
      <c r="L29" s="35">
        <v>2</v>
      </c>
      <c r="M29" s="55">
        <f t="shared" si="12"/>
        <v>0</v>
      </c>
      <c r="N29" s="29"/>
    </row>
    <row r="30" spans="1:14" ht="15" customHeight="1" x14ac:dyDescent="0.25">
      <c r="A30" s="23"/>
      <c r="B30" s="38">
        <f t="shared" si="8"/>
        <v>2.0699999999999985</v>
      </c>
      <c r="C30" s="31" t="s">
        <v>17</v>
      </c>
      <c r="D30" s="87"/>
      <c r="E30" s="32">
        <f t="shared" si="7"/>
        <v>1.1312</v>
      </c>
      <c r="F30" s="41">
        <f t="shared" si="9"/>
        <v>0</v>
      </c>
      <c r="G30" s="40" t="s">
        <v>10</v>
      </c>
      <c r="H30" s="35">
        <v>0</v>
      </c>
      <c r="I30" s="54">
        <f t="shared" si="10"/>
        <v>0</v>
      </c>
      <c r="J30" s="35">
        <v>1</v>
      </c>
      <c r="K30" s="54">
        <f t="shared" si="11"/>
        <v>0</v>
      </c>
      <c r="L30" s="35">
        <v>0</v>
      </c>
      <c r="M30" s="55">
        <f t="shared" si="12"/>
        <v>0</v>
      </c>
      <c r="N30" s="29"/>
    </row>
    <row r="31" spans="1:14" ht="15" customHeight="1" x14ac:dyDescent="0.25">
      <c r="A31" s="23"/>
      <c r="B31" s="38">
        <f t="shared" si="8"/>
        <v>2.0799999999999983</v>
      </c>
      <c r="C31" s="90" t="s">
        <v>169</v>
      </c>
      <c r="D31" s="87"/>
      <c r="E31" s="32">
        <f t="shared" si="7"/>
        <v>1.1312</v>
      </c>
      <c r="F31" s="41">
        <f t="shared" si="9"/>
        <v>0</v>
      </c>
      <c r="G31" s="40" t="s">
        <v>10</v>
      </c>
      <c r="H31" s="35">
        <v>1</v>
      </c>
      <c r="I31" s="54">
        <f t="shared" si="10"/>
        <v>0</v>
      </c>
      <c r="J31" s="35">
        <v>1</v>
      </c>
      <c r="K31" s="54">
        <f t="shared" si="11"/>
        <v>0</v>
      </c>
      <c r="L31" s="35">
        <v>1</v>
      </c>
      <c r="M31" s="55">
        <f t="shared" si="12"/>
        <v>0</v>
      </c>
      <c r="N31" s="29"/>
    </row>
    <row r="32" spans="1:14" ht="15" customHeight="1" x14ac:dyDescent="0.25">
      <c r="A32" s="23"/>
      <c r="B32" s="38">
        <f t="shared" si="8"/>
        <v>2.0899999999999981</v>
      </c>
      <c r="C32" s="90" t="s">
        <v>170</v>
      </c>
      <c r="D32" s="87"/>
      <c r="E32" s="32">
        <f t="shared" si="7"/>
        <v>1.1312</v>
      </c>
      <c r="F32" s="41">
        <f t="shared" si="9"/>
        <v>0</v>
      </c>
      <c r="G32" s="40" t="s">
        <v>10</v>
      </c>
      <c r="H32" s="35">
        <v>8</v>
      </c>
      <c r="I32" s="54">
        <f t="shared" si="10"/>
        <v>0</v>
      </c>
      <c r="J32" s="35">
        <v>0</v>
      </c>
      <c r="K32" s="54">
        <f t="shared" si="11"/>
        <v>0</v>
      </c>
      <c r="L32" s="35">
        <v>0</v>
      </c>
      <c r="M32" s="55">
        <f t="shared" si="12"/>
        <v>0</v>
      </c>
      <c r="N32" s="29"/>
    </row>
    <row r="33" spans="1:14" ht="15" customHeight="1" thickBot="1" x14ac:dyDescent="0.3">
      <c r="A33" s="23"/>
      <c r="B33" s="42">
        <f t="shared" si="8"/>
        <v>2.0999999999999979</v>
      </c>
      <c r="C33" s="43" t="s">
        <v>18</v>
      </c>
      <c r="D33" s="87"/>
      <c r="E33" s="32">
        <f t="shared" si="7"/>
        <v>1.1312</v>
      </c>
      <c r="F33" s="56">
        <f>+D33*E33</f>
        <v>0</v>
      </c>
      <c r="G33" s="45" t="s">
        <v>10</v>
      </c>
      <c r="H33" s="35">
        <v>1</v>
      </c>
      <c r="I33" s="54">
        <f t="shared" si="10"/>
        <v>0</v>
      </c>
      <c r="J33" s="35">
        <v>0</v>
      </c>
      <c r="K33" s="54">
        <f t="shared" si="11"/>
        <v>0</v>
      </c>
      <c r="L33" s="35">
        <v>1</v>
      </c>
      <c r="M33" s="55">
        <f t="shared" si="12"/>
        <v>0</v>
      </c>
      <c r="N33" s="29"/>
    </row>
    <row r="34" spans="1:14" ht="26.25" thickBot="1" x14ac:dyDescent="0.3">
      <c r="A34" s="23"/>
      <c r="B34" s="100"/>
      <c r="C34" s="101"/>
      <c r="D34" s="101"/>
      <c r="E34" s="101"/>
      <c r="F34" s="101"/>
      <c r="G34" s="102"/>
      <c r="H34" s="47" t="s">
        <v>138</v>
      </c>
      <c r="I34" s="48">
        <f>ROUND(SUM(I24:I33),0)</f>
        <v>0</v>
      </c>
      <c r="J34" s="47" t="s">
        <v>139</v>
      </c>
      <c r="K34" s="48">
        <f>ROUND(SUM(K24:K33),0)</f>
        <v>0</v>
      </c>
      <c r="L34" s="47" t="s">
        <v>141</v>
      </c>
      <c r="M34" s="49">
        <f>ROUND(SUM(M24:M33),0)</f>
        <v>0</v>
      </c>
      <c r="N34" s="29"/>
    </row>
    <row r="35" spans="1:14" ht="28.5" customHeight="1" thickBot="1" x14ac:dyDescent="0.3">
      <c r="A35" s="23"/>
      <c r="B35" s="50"/>
      <c r="C35" s="51"/>
      <c r="D35" s="51"/>
      <c r="E35" s="51"/>
      <c r="F35" s="51"/>
      <c r="G35" s="57"/>
      <c r="H35" s="118" t="s">
        <v>20</v>
      </c>
      <c r="I35" s="119"/>
      <c r="J35" s="119"/>
      <c r="K35" s="119"/>
      <c r="L35" s="119"/>
      <c r="M35" s="52">
        <f>I34+K34+M34</f>
        <v>0</v>
      </c>
      <c r="N35" s="29"/>
    </row>
    <row r="36" spans="1:14" ht="31.5" customHeight="1" thickBot="1" x14ac:dyDescent="0.3">
      <c r="A36" s="23"/>
      <c r="B36" s="24" t="s">
        <v>142</v>
      </c>
      <c r="C36" s="24" t="s">
        <v>3</v>
      </c>
      <c r="D36" s="98" t="str">
        <f>D22</f>
        <v>VALOR UNITARIO 2024</v>
      </c>
      <c r="E36" s="98" t="str">
        <f>$E$8</f>
        <v>FACTOR CORREC 2025 (Proyectado)</v>
      </c>
      <c r="F36" s="98" t="str">
        <f>$F$8</f>
        <v>VALOR UNITARIO CORREGIDO 2025</v>
      </c>
      <c r="G36" s="99" t="s">
        <v>4</v>
      </c>
      <c r="H36" s="99" t="s">
        <v>159</v>
      </c>
      <c r="I36" s="99"/>
      <c r="J36" s="99" t="s">
        <v>5</v>
      </c>
      <c r="K36" s="99"/>
      <c r="L36" s="99" t="s">
        <v>160</v>
      </c>
      <c r="M36" s="99"/>
      <c r="N36" s="29"/>
    </row>
    <row r="37" spans="1:14" ht="26.25" thickBot="1" x14ac:dyDescent="0.3">
      <c r="A37" s="18"/>
      <c r="B37" s="24">
        <v>3</v>
      </c>
      <c r="C37" s="26" t="s">
        <v>26</v>
      </c>
      <c r="D37" s="98"/>
      <c r="E37" s="98"/>
      <c r="F37" s="98"/>
      <c r="G37" s="99"/>
      <c r="H37" s="24" t="s">
        <v>7</v>
      </c>
      <c r="I37" s="27" t="s">
        <v>8</v>
      </c>
      <c r="J37" s="24" t="s">
        <v>7</v>
      </c>
      <c r="K37" s="27" t="s">
        <v>8</v>
      </c>
      <c r="L37" s="24" t="s">
        <v>7</v>
      </c>
      <c r="M37" s="28" t="s">
        <v>8</v>
      </c>
      <c r="N37" s="29"/>
    </row>
    <row r="38" spans="1:14" ht="25.5" x14ac:dyDescent="0.25">
      <c r="A38" s="18"/>
      <c r="B38" s="38">
        <f>+B37+0.01</f>
        <v>3.01</v>
      </c>
      <c r="C38" s="53" t="s">
        <v>9</v>
      </c>
      <c r="D38" s="84"/>
      <c r="E38" s="32">
        <f t="shared" ref="E38:E47" si="13">$E$10</f>
        <v>1.1312</v>
      </c>
      <c r="F38" s="41">
        <f t="shared" ref="F38:F47" si="14">+D38*E38</f>
        <v>0</v>
      </c>
      <c r="G38" s="34" t="s">
        <v>10</v>
      </c>
      <c r="H38" s="58">
        <v>1</v>
      </c>
      <c r="I38" s="36">
        <f>D38*H38</f>
        <v>0</v>
      </c>
      <c r="J38" s="58">
        <v>1</v>
      </c>
      <c r="K38" s="36">
        <f>D38*J38</f>
        <v>0</v>
      </c>
      <c r="L38" s="58">
        <v>1</v>
      </c>
      <c r="M38" s="59">
        <f>F38*L38</f>
        <v>0</v>
      </c>
      <c r="N38" s="29"/>
    </row>
    <row r="39" spans="1:14" ht="15" customHeight="1" x14ac:dyDescent="0.25">
      <c r="A39" s="18"/>
      <c r="B39" s="38">
        <f t="shared" ref="B39:B47" si="15">+B38+0.01</f>
        <v>3.0199999999999996</v>
      </c>
      <c r="C39" s="31" t="s">
        <v>27</v>
      </c>
      <c r="D39" s="85"/>
      <c r="E39" s="32">
        <f t="shared" si="13"/>
        <v>1.1312</v>
      </c>
      <c r="F39" s="41">
        <f t="shared" si="14"/>
        <v>0</v>
      </c>
      <c r="G39" s="40" t="s">
        <v>10</v>
      </c>
      <c r="H39" s="35">
        <v>1</v>
      </c>
      <c r="I39" s="36">
        <f t="shared" ref="I39:I47" si="16">D39*H39</f>
        <v>0</v>
      </c>
      <c r="J39" s="35">
        <v>1</v>
      </c>
      <c r="K39" s="36">
        <f t="shared" ref="K39:K46" si="17">D39*J39</f>
        <v>0</v>
      </c>
      <c r="L39" s="35">
        <v>1</v>
      </c>
      <c r="M39" s="59">
        <f t="shared" ref="M39:M47" si="18">F39*L39</f>
        <v>0</v>
      </c>
      <c r="N39" s="29"/>
    </row>
    <row r="40" spans="1:14" ht="15" customHeight="1" x14ac:dyDescent="0.25">
      <c r="A40" s="18"/>
      <c r="B40" s="38">
        <f t="shared" si="15"/>
        <v>3.0299999999999994</v>
      </c>
      <c r="C40" s="31" t="s">
        <v>28</v>
      </c>
      <c r="D40" s="85"/>
      <c r="E40" s="32">
        <f t="shared" si="13"/>
        <v>1.1312</v>
      </c>
      <c r="F40" s="41">
        <f t="shared" si="14"/>
        <v>0</v>
      </c>
      <c r="G40" s="40" t="s">
        <v>10</v>
      </c>
      <c r="H40" s="35">
        <v>1</v>
      </c>
      <c r="I40" s="36">
        <f t="shared" si="16"/>
        <v>0</v>
      </c>
      <c r="J40" s="35">
        <v>1</v>
      </c>
      <c r="K40" s="36">
        <f t="shared" si="17"/>
        <v>0</v>
      </c>
      <c r="L40" s="35">
        <v>1</v>
      </c>
      <c r="M40" s="59">
        <f t="shared" si="18"/>
        <v>0</v>
      </c>
      <c r="N40" s="29"/>
    </row>
    <row r="41" spans="1:14" ht="15" customHeight="1" x14ac:dyDescent="0.25">
      <c r="A41" s="18"/>
      <c r="B41" s="38">
        <f t="shared" si="15"/>
        <v>3.0399999999999991</v>
      </c>
      <c r="C41" s="31" t="s">
        <v>29</v>
      </c>
      <c r="D41" s="86"/>
      <c r="E41" s="32">
        <f t="shared" si="13"/>
        <v>1.1312</v>
      </c>
      <c r="F41" s="41">
        <f t="shared" si="14"/>
        <v>0</v>
      </c>
      <c r="G41" s="40" t="s">
        <v>10</v>
      </c>
      <c r="H41" s="35">
        <v>1</v>
      </c>
      <c r="I41" s="36">
        <f t="shared" si="16"/>
        <v>0</v>
      </c>
      <c r="J41" s="35">
        <v>1</v>
      </c>
      <c r="K41" s="36">
        <f t="shared" si="17"/>
        <v>0</v>
      </c>
      <c r="L41" s="35">
        <v>1</v>
      </c>
      <c r="M41" s="59">
        <f t="shared" si="18"/>
        <v>0</v>
      </c>
      <c r="N41" s="29"/>
    </row>
    <row r="42" spans="1:14" ht="15" customHeight="1" x14ac:dyDescent="0.25">
      <c r="A42" s="18"/>
      <c r="B42" s="38">
        <f t="shared" si="15"/>
        <v>3.0499999999999989</v>
      </c>
      <c r="C42" s="31" t="s">
        <v>14</v>
      </c>
      <c r="D42" s="86"/>
      <c r="E42" s="32">
        <f t="shared" si="13"/>
        <v>1.1312</v>
      </c>
      <c r="F42" s="41">
        <f t="shared" si="14"/>
        <v>0</v>
      </c>
      <c r="G42" s="40" t="s">
        <v>15</v>
      </c>
      <c r="H42" s="35">
        <v>3</v>
      </c>
      <c r="I42" s="36">
        <f t="shared" si="16"/>
        <v>0</v>
      </c>
      <c r="J42" s="35">
        <v>3</v>
      </c>
      <c r="K42" s="36">
        <f t="shared" si="17"/>
        <v>0</v>
      </c>
      <c r="L42" s="35">
        <v>3</v>
      </c>
      <c r="M42" s="59">
        <f t="shared" si="18"/>
        <v>0</v>
      </c>
      <c r="N42" s="29"/>
    </row>
    <row r="43" spans="1:14" ht="15" customHeight="1" x14ac:dyDescent="0.25">
      <c r="A43" s="18"/>
      <c r="B43" s="38">
        <f t="shared" si="15"/>
        <v>3.0599999999999987</v>
      </c>
      <c r="C43" s="31" t="s">
        <v>30</v>
      </c>
      <c r="D43" s="87"/>
      <c r="E43" s="32">
        <f t="shared" si="13"/>
        <v>1.1312</v>
      </c>
      <c r="F43" s="41">
        <f t="shared" si="14"/>
        <v>0</v>
      </c>
      <c r="G43" s="40" t="s">
        <v>10</v>
      </c>
      <c r="H43" s="35">
        <v>1</v>
      </c>
      <c r="I43" s="36">
        <f t="shared" si="16"/>
        <v>0</v>
      </c>
      <c r="J43" s="35">
        <v>0</v>
      </c>
      <c r="K43" s="36">
        <f t="shared" si="17"/>
        <v>0</v>
      </c>
      <c r="L43" s="35">
        <v>1</v>
      </c>
      <c r="M43" s="59">
        <f t="shared" si="18"/>
        <v>0</v>
      </c>
      <c r="N43" s="29"/>
    </row>
    <row r="44" spans="1:14" ht="15" customHeight="1" x14ac:dyDescent="0.25">
      <c r="A44" s="18"/>
      <c r="B44" s="38">
        <f t="shared" si="15"/>
        <v>3.0699999999999985</v>
      </c>
      <c r="C44" s="31" t="s">
        <v>17</v>
      </c>
      <c r="D44" s="87"/>
      <c r="E44" s="32">
        <f t="shared" si="13"/>
        <v>1.1312</v>
      </c>
      <c r="F44" s="41">
        <f t="shared" si="14"/>
        <v>0</v>
      </c>
      <c r="G44" s="40" t="s">
        <v>10</v>
      </c>
      <c r="H44" s="35">
        <v>0</v>
      </c>
      <c r="I44" s="36">
        <f t="shared" si="16"/>
        <v>0</v>
      </c>
      <c r="J44" s="35">
        <v>1</v>
      </c>
      <c r="K44" s="36">
        <f t="shared" si="17"/>
        <v>0</v>
      </c>
      <c r="L44" s="35">
        <v>0</v>
      </c>
      <c r="M44" s="59">
        <f t="shared" si="18"/>
        <v>0</v>
      </c>
      <c r="N44" s="29"/>
    </row>
    <row r="45" spans="1:14" ht="15" customHeight="1" x14ac:dyDescent="0.25">
      <c r="A45" s="23"/>
      <c r="B45" s="38">
        <f t="shared" si="15"/>
        <v>3.0799999999999983</v>
      </c>
      <c r="C45" s="90" t="s">
        <v>169</v>
      </c>
      <c r="D45" s="87"/>
      <c r="E45" s="32">
        <f t="shared" si="13"/>
        <v>1.1312</v>
      </c>
      <c r="F45" s="41">
        <f t="shared" si="14"/>
        <v>0</v>
      </c>
      <c r="G45" s="40" t="s">
        <v>10</v>
      </c>
      <c r="H45" s="35">
        <v>1</v>
      </c>
      <c r="I45" s="36">
        <f t="shared" si="16"/>
        <v>0</v>
      </c>
      <c r="J45" s="35">
        <v>1</v>
      </c>
      <c r="K45" s="36">
        <f t="shared" si="17"/>
        <v>0</v>
      </c>
      <c r="L45" s="35">
        <v>1</v>
      </c>
      <c r="M45" s="59">
        <f t="shared" si="18"/>
        <v>0</v>
      </c>
      <c r="N45" s="29"/>
    </row>
    <row r="46" spans="1:14" ht="15" customHeight="1" x14ac:dyDescent="0.25">
      <c r="A46" s="23"/>
      <c r="B46" s="38">
        <f t="shared" si="15"/>
        <v>3.0899999999999981</v>
      </c>
      <c r="C46" s="90" t="s">
        <v>170</v>
      </c>
      <c r="D46" s="87"/>
      <c r="E46" s="32">
        <f t="shared" si="13"/>
        <v>1.1312</v>
      </c>
      <c r="F46" s="41">
        <f t="shared" si="14"/>
        <v>0</v>
      </c>
      <c r="G46" s="40" t="s">
        <v>10</v>
      </c>
      <c r="H46" s="35">
        <v>3</v>
      </c>
      <c r="I46" s="36">
        <f t="shared" si="16"/>
        <v>0</v>
      </c>
      <c r="J46" s="35">
        <v>0</v>
      </c>
      <c r="K46" s="36">
        <f t="shared" si="17"/>
        <v>0</v>
      </c>
      <c r="L46" s="35">
        <v>0</v>
      </c>
      <c r="M46" s="59">
        <f t="shared" si="18"/>
        <v>0</v>
      </c>
      <c r="N46" s="29"/>
    </row>
    <row r="47" spans="1:14" ht="15" customHeight="1" thickBot="1" x14ac:dyDescent="0.3">
      <c r="A47" s="18"/>
      <c r="B47" s="38">
        <f t="shared" si="15"/>
        <v>3.0999999999999979</v>
      </c>
      <c r="C47" s="31" t="s">
        <v>18</v>
      </c>
      <c r="D47" s="87"/>
      <c r="E47" s="32">
        <f t="shared" si="13"/>
        <v>1.1312</v>
      </c>
      <c r="F47" s="41">
        <f t="shared" si="14"/>
        <v>0</v>
      </c>
      <c r="G47" s="40" t="s">
        <v>10</v>
      </c>
      <c r="H47" s="35">
        <v>1</v>
      </c>
      <c r="I47" s="36">
        <f t="shared" si="16"/>
        <v>0</v>
      </c>
      <c r="J47" s="35">
        <v>0</v>
      </c>
      <c r="K47" s="36">
        <f>D47*J47</f>
        <v>0</v>
      </c>
      <c r="L47" s="35">
        <v>1</v>
      </c>
      <c r="M47" s="59">
        <f t="shared" si="18"/>
        <v>0</v>
      </c>
      <c r="N47" s="29"/>
    </row>
    <row r="48" spans="1:14" ht="26.25" thickBot="1" x14ac:dyDescent="0.3">
      <c r="A48" s="18"/>
      <c r="B48" s="100"/>
      <c r="C48" s="101"/>
      <c r="D48" s="101"/>
      <c r="E48" s="101"/>
      <c r="F48" s="101"/>
      <c r="G48" s="102"/>
      <c r="H48" s="47" t="s">
        <v>138</v>
      </c>
      <c r="I48" s="48">
        <f>ROUND(SUM(I38:I47),0)</f>
        <v>0</v>
      </c>
      <c r="J48" s="47" t="s">
        <v>139</v>
      </c>
      <c r="K48" s="48">
        <f>ROUND(SUM(K38:K47),0)</f>
        <v>0</v>
      </c>
      <c r="L48" s="47" t="s">
        <v>141</v>
      </c>
      <c r="M48" s="49">
        <f>ROUND(SUM(M38:M47),0)</f>
        <v>0</v>
      </c>
      <c r="N48" s="29"/>
    </row>
    <row r="49" spans="1:14" ht="28.5" customHeight="1" thickBot="1" x14ac:dyDescent="0.3">
      <c r="A49" s="23"/>
      <c r="B49" s="50"/>
      <c r="C49" s="51"/>
      <c r="D49" s="51"/>
      <c r="E49" s="51"/>
      <c r="F49" s="51"/>
      <c r="G49" s="57"/>
      <c r="H49" s="118" t="s">
        <v>20</v>
      </c>
      <c r="I49" s="119"/>
      <c r="J49" s="119"/>
      <c r="K49" s="119"/>
      <c r="L49" s="119"/>
      <c r="M49" s="52">
        <f>I48+K48+M48</f>
        <v>0</v>
      </c>
      <c r="N49" s="29"/>
    </row>
    <row r="50" spans="1:14" ht="30" customHeight="1" thickBot="1" x14ac:dyDescent="0.3">
      <c r="A50" s="18"/>
      <c r="B50" s="24" t="s">
        <v>142</v>
      </c>
      <c r="C50" s="24" t="s">
        <v>3</v>
      </c>
      <c r="D50" s="98" t="str">
        <f>D36</f>
        <v>VALOR UNITARIO 2024</v>
      </c>
      <c r="E50" s="98" t="str">
        <f>$E$8</f>
        <v>FACTOR CORREC 2025 (Proyectado)</v>
      </c>
      <c r="F50" s="98" t="str">
        <f>$F$8</f>
        <v>VALOR UNITARIO CORREGIDO 2025</v>
      </c>
      <c r="G50" s="99" t="s">
        <v>4</v>
      </c>
      <c r="H50" s="99" t="s">
        <v>159</v>
      </c>
      <c r="I50" s="99"/>
      <c r="J50" s="99" t="s">
        <v>5</v>
      </c>
      <c r="K50" s="99"/>
      <c r="L50" s="99" t="s">
        <v>160</v>
      </c>
      <c r="M50" s="99"/>
      <c r="N50" s="29"/>
    </row>
    <row r="51" spans="1:14" ht="26.25" thickBot="1" x14ac:dyDescent="0.3">
      <c r="A51" s="18"/>
      <c r="B51" s="24">
        <v>4</v>
      </c>
      <c r="C51" s="26" t="s">
        <v>31</v>
      </c>
      <c r="D51" s="98"/>
      <c r="E51" s="98"/>
      <c r="F51" s="98"/>
      <c r="G51" s="99"/>
      <c r="H51" s="24" t="s">
        <v>7</v>
      </c>
      <c r="I51" s="27" t="s">
        <v>8</v>
      </c>
      <c r="J51" s="24" t="s">
        <v>7</v>
      </c>
      <c r="K51" s="27" t="s">
        <v>8</v>
      </c>
      <c r="L51" s="24" t="s">
        <v>7</v>
      </c>
      <c r="M51" s="28" t="s">
        <v>8</v>
      </c>
      <c r="N51" s="29"/>
    </row>
    <row r="52" spans="1:14" ht="25.5" x14ac:dyDescent="0.25">
      <c r="A52" s="18"/>
      <c r="B52" s="30">
        <f>+B51+0.01</f>
        <v>4.01</v>
      </c>
      <c r="C52" s="31" t="s">
        <v>9</v>
      </c>
      <c r="D52" s="84"/>
      <c r="E52" s="32">
        <f t="shared" ref="E52:E61" si="19">$E$10</f>
        <v>1.1312</v>
      </c>
      <c r="F52" s="41">
        <f t="shared" ref="F52:F61" si="20">+D52*E52</f>
        <v>0</v>
      </c>
      <c r="G52" s="34" t="s">
        <v>10</v>
      </c>
      <c r="H52" s="58">
        <v>1</v>
      </c>
      <c r="I52" s="36">
        <f>D52*H52</f>
        <v>0</v>
      </c>
      <c r="J52" s="58">
        <v>1</v>
      </c>
      <c r="K52" s="36">
        <f>D52*J52</f>
        <v>0</v>
      </c>
      <c r="L52" s="58">
        <v>1</v>
      </c>
      <c r="M52" s="59">
        <f>F52*L52</f>
        <v>0</v>
      </c>
      <c r="N52" s="29"/>
    </row>
    <row r="53" spans="1:14" ht="15" customHeight="1" x14ac:dyDescent="0.25">
      <c r="A53" s="18"/>
      <c r="B53" s="38">
        <f t="shared" ref="B53:B61" si="21">+B52+0.01</f>
        <v>4.0199999999999996</v>
      </c>
      <c r="C53" s="31" t="s">
        <v>32</v>
      </c>
      <c r="D53" s="85"/>
      <c r="E53" s="32">
        <f t="shared" si="19"/>
        <v>1.1312</v>
      </c>
      <c r="F53" s="41">
        <f t="shared" si="20"/>
        <v>0</v>
      </c>
      <c r="G53" s="40" t="s">
        <v>10</v>
      </c>
      <c r="H53" s="35">
        <v>2</v>
      </c>
      <c r="I53" s="36">
        <f t="shared" ref="I53:I61" si="22">D53*H53</f>
        <v>0</v>
      </c>
      <c r="J53" s="35">
        <v>2</v>
      </c>
      <c r="K53" s="36">
        <f t="shared" ref="K53:K60" si="23">D53*J53</f>
        <v>0</v>
      </c>
      <c r="L53" s="35">
        <v>2</v>
      </c>
      <c r="M53" s="59">
        <f t="shared" ref="M53:M61" si="24">F53*L53</f>
        <v>0</v>
      </c>
      <c r="N53" s="29"/>
    </row>
    <row r="54" spans="1:14" ht="15" customHeight="1" x14ac:dyDescent="0.25">
      <c r="A54" s="23"/>
      <c r="B54" s="38">
        <f t="shared" si="21"/>
        <v>4.0299999999999994</v>
      </c>
      <c r="C54" s="31" t="s">
        <v>33</v>
      </c>
      <c r="D54" s="85"/>
      <c r="E54" s="32">
        <f t="shared" si="19"/>
        <v>1.1312</v>
      </c>
      <c r="F54" s="41">
        <f t="shared" si="20"/>
        <v>0</v>
      </c>
      <c r="G54" s="40" t="s">
        <v>10</v>
      </c>
      <c r="H54" s="35">
        <v>2</v>
      </c>
      <c r="I54" s="36">
        <f t="shared" si="22"/>
        <v>0</v>
      </c>
      <c r="J54" s="35">
        <v>2</v>
      </c>
      <c r="K54" s="36">
        <f t="shared" si="23"/>
        <v>0</v>
      </c>
      <c r="L54" s="35">
        <v>2</v>
      </c>
      <c r="M54" s="59">
        <f t="shared" si="24"/>
        <v>0</v>
      </c>
      <c r="N54" s="29"/>
    </row>
    <row r="55" spans="1:14" ht="15" customHeight="1" x14ac:dyDescent="0.25">
      <c r="A55" s="23"/>
      <c r="B55" s="38">
        <f t="shared" si="21"/>
        <v>4.0399999999999991</v>
      </c>
      <c r="C55" s="31" t="s">
        <v>34</v>
      </c>
      <c r="D55" s="86"/>
      <c r="E55" s="32">
        <f t="shared" si="19"/>
        <v>1.1312</v>
      </c>
      <c r="F55" s="41">
        <f t="shared" si="20"/>
        <v>0</v>
      </c>
      <c r="G55" s="40" t="s">
        <v>10</v>
      </c>
      <c r="H55" s="35">
        <v>1</v>
      </c>
      <c r="I55" s="36">
        <f t="shared" si="22"/>
        <v>0</v>
      </c>
      <c r="J55" s="35">
        <v>1</v>
      </c>
      <c r="K55" s="36">
        <f t="shared" si="23"/>
        <v>0</v>
      </c>
      <c r="L55" s="35">
        <v>1</v>
      </c>
      <c r="M55" s="59">
        <f t="shared" si="24"/>
        <v>0</v>
      </c>
      <c r="N55" s="29"/>
    </row>
    <row r="56" spans="1:14" ht="15" customHeight="1" x14ac:dyDescent="0.25">
      <c r="A56" s="18"/>
      <c r="B56" s="38">
        <f t="shared" si="21"/>
        <v>4.0499999999999989</v>
      </c>
      <c r="C56" s="31" t="s">
        <v>14</v>
      </c>
      <c r="D56" s="86"/>
      <c r="E56" s="32">
        <f t="shared" si="19"/>
        <v>1.1312</v>
      </c>
      <c r="F56" s="41">
        <f t="shared" si="20"/>
        <v>0</v>
      </c>
      <c r="G56" s="40" t="s">
        <v>15</v>
      </c>
      <c r="H56" s="35">
        <v>6</v>
      </c>
      <c r="I56" s="36">
        <f t="shared" si="22"/>
        <v>0</v>
      </c>
      <c r="J56" s="35">
        <v>6</v>
      </c>
      <c r="K56" s="36">
        <f t="shared" si="23"/>
        <v>0</v>
      </c>
      <c r="L56" s="35">
        <v>6</v>
      </c>
      <c r="M56" s="59">
        <f t="shared" si="24"/>
        <v>0</v>
      </c>
      <c r="N56" s="29"/>
    </row>
    <row r="57" spans="1:14" ht="15" customHeight="1" x14ac:dyDescent="0.25">
      <c r="A57" s="18"/>
      <c r="B57" s="38">
        <f t="shared" si="21"/>
        <v>4.0599999999999987</v>
      </c>
      <c r="C57" s="31" t="s">
        <v>30</v>
      </c>
      <c r="D57" s="87"/>
      <c r="E57" s="32">
        <f t="shared" si="19"/>
        <v>1.1312</v>
      </c>
      <c r="F57" s="41">
        <f t="shared" si="20"/>
        <v>0</v>
      </c>
      <c r="G57" s="40" t="s">
        <v>10</v>
      </c>
      <c r="H57" s="35">
        <v>1</v>
      </c>
      <c r="I57" s="36">
        <f t="shared" si="22"/>
        <v>0</v>
      </c>
      <c r="J57" s="35">
        <v>0</v>
      </c>
      <c r="K57" s="36">
        <f t="shared" si="23"/>
        <v>0</v>
      </c>
      <c r="L57" s="35">
        <v>1</v>
      </c>
      <c r="M57" s="59">
        <f t="shared" si="24"/>
        <v>0</v>
      </c>
      <c r="N57" s="29"/>
    </row>
    <row r="58" spans="1:14" ht="15" customHeight="1" x14ac:dyDescent="0.25">
      <c r="A58" s="18"/>
      <c r="B58" s="38">
        <f t="shared" si="21"/>
        <v>4.0699999999999985</v>
      </c>
      <c r="C58" s="31" t="s">
        <v>17</v>
      </c>
      <c r="D58" s="87"/>
      <c r="E58" s="32">
        <f t="shared" si="19"/>
        <v>1.1312</v>
      </c>
      <c r="F58" s="41">
        <f t="shared" si="20"/>
        <v>0</v>
      </c>
      <c r="G58" s="40" t="s">
        <v>10</v>
      </c>
      <c r="H58" s="35">
        <v>0</v>
      </c>
      <c r="I58" s="36">
        <f t="shared" si="22"/>
        <v>0</v>
      </c>
      <c r="J58" s="35">
        <v>1</v>
      </c>
      <c r="K58" s="36">
        <f t="shared" si="23"/>
        <v>0</v>
      </c>
      <c r="L58" s="35">
        <v>0</v>
      </c>
      <c r="M58" s="59">
        <f t="shared" si="24"/>
        <v>0</v>
      </c>
      <c r="N58" s="29"/>
    </row>
    <row r="59" spans="1:14" ht="15" customHeight="1" x14ac:dyDescent="0.25">
      <c r="A59" s="23"/>
      <c r="B59" s="38">
        <f t="shared" si="21"/>
        <v>4.0799999999999983</v>
      </c>
      <c r="C59" s="90" t="s">
        <v>169</v>
      </c>
      <c r="D59" s="87"/>
      <c r="E59" s="32">
        <f t="shared" si="19"/>
        <v>1.1312</v>
      </c>
      <c r="F59" s="41">
        <f t="shared" si="20"/>
        <v>0</v>
      </c>
      <c r="G59" s="40" t="s">
        <v>10</v>
      </c>
      <c r="H59" s="35">
        <v>1</v>
      </c>
      <c r="I59" s="36">
        <f t="shared" si="22"/>
        <v>0</v>
      </c>
      <c r="J59" s="35">
        <v>1</v>
      </c>
      <c r="K59" s="36">
        <f t="shared" si="23"/>
        <v>0</v>
      </c>
      <c r="L59" s="35">
        <v>1</v>
      </c>
      <c r="M59" s="59">
        <f t="shared" si="24"/>
        <v>0</v>
      </c>
      <c r="N59" s="29"/>
    </row>
    <row r="60" spans="1:14" ht="15" customHeight="1" x14ac:dyDescent="0.25">
      <c r="A60" s="23"/>
      <c r="B60" s="38">
        <f t="shared" si="21"/>
        <v>4.0899999999999981</v>
      </c>
      <c r="C60" s="90" t="s">
        <v>170</v>
      </c>
      <c r="D60" s="87"/>
      <c r="E60" s="32">
        <f t="shared" si="19"/>
        <v>1.1312</v>
      </c>
      <c r="F60" s="41">
        <f t="shared" si="20"/>
        <v>0</v>
      </c>
      <c r="G60" s="40" t="s">
        <v>10</v>
      </c>
      <c r="H60" s="35">
        <v>7</v>
      </c>
      <c r="I60" s="36">
        <f t="shared" si="22"/>
        <v>0</v>
      </c>
      <c r="J60" s="35">
        <v>0</v>
      </c>
      <c r="K60" s="36">
        <f t="shared" si="23"/>
        <v>0</v>
      </c>
      <c r="L60" s="35">
        <v>0</v>
      </c>
      <c r="M60" s="59">
        <f t="shared" si="24"/>
        <v>0</v>
      </c>
      <c r="N60" s="29"/>
    </row>
    <row r="61" spans="1:14" ht="15" customHeight="1" thickBot="1" x14ac:dyDescent="0.3">
      <c r="A61" s="18"/>
      <c r="B61" s="38">
        <f t="shared" si="21"/>
        <v>4.0999999999999979</v>
      </c>
      <c r="C61" s="31" t="s">
        <v>18</v>
      </c>
      <c r="D61" s="87"/>
      <c r="E61" s="32">
        <f t="shared" si="19"/>
        <v>1.1312</v>
      </c>
      <c r="F61" s="41">
        <f t="shared" si="20"/>
        <v>0</v>
      </c>
      <c r="G61" s="40" t="s">
        <v>10</v>
      </c>
      <c r="H61" s="35">
        <v>1</v>
      </c>
      <c r="I61" s="36">
        <f t="shared" si="22"/>
        <v>0</v>
      </c>
      <c r="J61" s="35">
        <v>0</v>
      </c>
      <c r="K61" s="36">
        <f>D61*J61</f>
        <v>0</v>
      </c>
      <c r="L61" s="35">
        <v>1</v>
      </c>
      <c r="M61" s="59">
        <f t="shared" si="24"/>
        <v>0</v>
      </c>
      <c r="N61" s="29"/>
    </row>
    <row r="62" spans="1:14" ht="31.5" customHeight="1" thickBot="1" x14ac:dyDescent="0.3">
      <c r="A62" s="18"/>
      <c r="B62" s="100"/>
      <c r="C62" s="101"/>
      <c r="D62" s="101"/>
      <c r="E62" s="101"/>
      <c r="F62" s="101"/>
      <c r="G62" s="102"/>
      <c r="H62" s="47" t="s">
        <v>138</v>
      </c>
      <c r="I62" s="48">
        <f>ROUND(SUM(I52:I61),0)</f>
        <v>0</v>
      </c>
      <c r="J62" s="47" t="s">
        <v>139</v>
      </c>
      <c r="K62" s="48">
        <f>ROUND(SUM(K52:K61),0)</f>
        <v>0</v>
      </c>
      <c r="L62" s="47" t="s">
        <v>141</v>
      </c>
      <c r="M62" s="49">
        <f>ROUND(SUM(M52:M61),0)</f>
        <v>0</v>
      </c>
      <c r="N62" s="29"/>
    </row>
    <row r="63" spans="1:14" ht="28.5" customHeight="1" thickBot="1" x14ac:dyDescent="0.3">
      <c r="A63" s="23"/>
      <c r="B63" s="50"/>
      <c r="C63" s="51"/>
      <c r="D63" s="51"/>
      <c r="E63" s="51"/>
      <c r="F63" s="51"/>
      <c r="G63" s="57"/>
      <c r="H63" s="118" t="s">
        <v>20</v>
      </c>
      <c r="I63" s="119"/>
      <c r="J63" s="119"/>
      <c r="K63" s="119"/>
      <c r="L63" s="119"/>
      <c r="M63" s="52">
        <f>I62+K62+M62</f>
        <v>0</v>
      </c>
      <c r="N63" s="29"/>
    </row>
    <row r="64" spans="1:14" ht="27" customHeight="1" thickBot="1" x14ac:dyDescent="0.3">
      <c r="A64" s="18"/>
      <c r="B64" s="24" t="s">
        <v>142</v>
      </c>
      <c r="C64" s="24" t="s">
        <v>3</v>
      </c>
      <c r="D64" s="98" t="str">
        <f>D50</f>
        <v>VALOR UNITARIO 2024</v>
      </c>
      <c r="E64" s="98" t="str">
        <f>$E$8</f>
        <v>FACTOR CORREC 2025 (Proyectado)</v>
      </c>
      <c r="F64" s="98" t="str">
        <f>$F$8</f>
        <v>VALOR UNITARIO CORREGIDO 2025</v>
      </c>
      <c r="G64" s="99" t="s">
        <v>4</v>
      </c>
      <c r="H64" s="99" t="s">
        <v>159</v>
      </c>
      <c r="I64" s="99"/>
      <c r="J64" s="99" t="s">
        <v>5</v>
      </c>
      <c r="K64" s="99"/>
      <c r="L64" s="99" t="s">
        <v>160</v>
      </c>
      <c r="M64" s="99"/>
      <c r="N64" s="29"/>
    </row>
    <row r="65" spans="1:14" ht="39" thickBot="1" x14ac:dyDescent="0.3">
      <c r="A65" s="18"/>
      <c r="B65" s="24">
        <v>5</v>
      </c>
      <c r="C65" s="26" t="s">
        <v>35</v>
      </c>
      <c r="D65" s="98"/>
      <c r="E65" s="98"/>
      <c r="F65" s="98"/>
      <c r="G65" s="99"/>
      <c r="H65" s="24" t="s">
        <v>7</v>
      </c>
      <c r="I65" s="27" t="s">
        <v>8</v>
      </c>
      <c r="J65" s="24" t="s">
        <v>7</v>
      </c>
      <c r="K65" s="27" t="s">
        <v>8</v>
      </c>
      <c r="L65" s="24" t="s">
        <v>7</v>
      </c>
      <c r="M65" s="28" t="s">
        <v>8</v>
      </c>
      <c r="N65" s="29"/>
    </row>
    <row r="66" spans="1:14" ht="25.5" x14ac:dyDescent="0.25">
      <c r="A66" s="18"/>
      <c r="B66" s="30">
        <f>+B65+0.01</f>
        <v>5.01</v>
      </c>
      <c r="C66" s="53" t="s">
        <v>9</v>
      </c>
      <c r="D66" s="84"/>
      <c r="E66" s="32">
        <f t="shared" ref="E66:E75" si="25">$E$10</f>
        <v>1.1312</v>
      </c>
      <c r="F66" s="41">
        <f t="shared" ref="F66:F75" si="26">+D66*E66</f>
        <v>0</v>
      </c>
      <c r="G66" s="34" t="s">
        <v>10</v>
      </c>
      <c r="H66" s="58">
        <v>1</v>
      </c>
      <c r="I66" s="36">
        <f>D66*H66</f>
        <v>0</v>
      </c>
      <c r="J66" s="58">
        <v>1</v>
      </c>
      <c r="K66" s="36">
        <f>D66*J66</f>
        <v>0</v>
      </c>
      <c r="L66" s="58">
        <v>1</v>
      </c>
      <c r="M66" s="59">
        <f>F66*L66</f>
        <v>0</v>
      </c>
      <c r="N66" s="29"/>
    </row>
    <row r="67" spans="1:14" ht="15" customHeight="1" x14ac:dyDescent="0.25">
      <c r="B67" s="38">
        <f t="shared" ref="B67:B75" si="27">+B66+0.01</f>
        <v>5.0199999999999996</v>
      </c>
      <c r="C67" s="39" t="s">
        <v>36</v>
      </c>
      <c r="D67" s="85"/>
      <c r="E67" s="32">
        <f t="shared" si="25"/>
        <v>1.1312</v>
      </c>
      <c r="F67" s="41">
        <f t="shared" si="26"/>
        <v>0</v>
      </c>
      <c r="G67" s="40" t="s">
        <v>10</v>
      </c>
      <c r="H67" s="35">
        <v>3</v>
      </c>
      <c r="I67" s="36">
        <f t="shared" ref="I67:I75" si="28">D67*H67</f>
        <v>0</v>
      </c>
      <c r="J67" s="35">
        <v>3</v>
      </c>
      <c r="K67" s="36">
        <f t="shared" ref="K67:K75" si="29">D67*J67</f>
        <v>0</v>
      </c>
      <c r="L67" s="35">
        <v>3</v>
      </c>
      <c r="M67" s="59">
        <f t="shared" ref="M67:M75" si="30">F67*L67</f>
        <v>0</v>
      </c>
      <c r="N67" s="29"/>
    </row>
    <row r="68" spans="1:14" ht="15" customHeight="1" x14ac:dyDescent="0.25">
      <c r="B68" s="38">
        <f t="shared" si="27"/>
        <v>5.0299999999999994</v>
      </c>
      <c r="C68" s="31" t="s">
        <v>12</v>
      </c>
      <c r="D68" s="85"/>
      <c r="E68" s="32">
        <f t="shared" si="25"/>
        <v>1.1312</v>
      </c>
      <c r="F68" s="41">
        <f t="shared" si="26"/>
        <v>0</v>
      </c>
      <c r="G68" s="40" t="s">
        <v>10</v>
      </c>
      <c r="H68" s="35">
        <v>1</v>
      </c>
      <c r="I68" s="36">
        <f t="shared" si="28"/>
        <v>0</v>
      </c>
      <c r="J68" s="35">
        <v>1</v>
      </c>
      <c r="K68" s="36">
        <f t="shared" si="29"/>
        <v>0</v>
      </c>
      <c r="L68" s="35">
        <v>1</v>
      </c>
      <c r="M68" s="59">
        <f t="shared" si="30"/>
        <v>0</v>
      </c>
      <c r="N68" s="29"/>
    </row>
    <row r="69" spans="1:14" ht="15" customHeight="1" x14ac:dyDescent="0.25">
      <c r="B69" s="38">
        <f t="shared" si="27"/>
        <v>5.0399999999999991</v>
      </c>
      <c r="C69" s="31" t="s">
        <v>37</v>
      </c>
      <c r="D69" s="86"/>
      <c r="E69" s="32">
        <f t="shared" si="25"/>
        <v>1.1312</v>
      </c>
      <c r="F69" s="41">
        <f t="shared" si="26"/>
        <v>0</v>
      </c>
      <c r="G69" s="40" t="s">
        <v>10</v>
      </c>
      <c r="H69" s="35">
        <v>1</v>
      </c>
      <c r="I69" s="36">
        <f t="shared" si="28"/>
        <v>0</v>
      </c>
      <c r="J69" s="35">
        <v>1</v>
      </c>
      <c r="K69" s="36">
        <f t="shared" si="29"/>
        <v>0</v>
      </c>
      <c r="L69" s="35">
        <v>1</v>
      </c>
      <c r="M69" s="59">
        <f t="shared" si="30"/>
        <v>0</v>
      </c>
      <c r="N69" s="29"/>
    </row>
    <row r="70" spans="1:14" ht="15" customHeight="1" x14ac:dyDescent="0.25">
      <c r="A70" s="21"/>
      <c r="B70" s="38">
        <f t="shared" si="27"/>
        <v>5.0499999999999989</v>
      </c>
      <c r="C70" s="31" t="s">
        <v>14</v>
      </c>
      <c r="D70" s="86"/>
      <c r="E70" s="32">
        <f t="shared" si="25"/>
        <v>1.1312</v>
      </c>
      <c r="F70" s="41">
        <f t="shared" si="26"/>
        <v>0</v>
      </c>
      <c r="G70" s="40" t="s">
        <v>15</v>
      </c>
      <c r="H70" s="35">
        <v>3</v>
      </c>
      <c r="I70" s="36">
        <f t="shared" si="28"/>
        <v>0</v>
      </c>
      <c r="J70" s="35">
        <v>3</v>
      </c>
      <c r="K70" s="36">
        <f t="shared" si="29"/>
        <v>0</v>
      </c>
      <c r="L70" s="35">
        <v>3</v>
      </c>
      <c r="M70" s="59">
        <f t="shared" si="30"/>
        <v>0</v>
      </c>
      <c r="N70" s="29"/>
    </row>
    <row r="71" spans="1:14" ht="15" customHeight="1" x14ac:dyDescent="0.25">
      <c r="A71" s="19"/>
      <c r="B71" s="38">
        <f t="shared" si="27"/>
        <v>5.0599999999999987</v>
      </c>
      <c r="C71" s="31" t="s">
        <v>38</v>
      </c>
      <c r="D71" s="87"/>
      <c r="E71" s="32">
        <f t="shared" si="25"/>
        <v>1.1312</v>
      </c>
      <c r="F71" s="41">
        <f t="shared" si="26"/>
        <v>0</v>
      </c>
      <c r="G71" s="40" t="s">
        <v>10</v>
      </c>
      <c r="H71" s="35">
        <v>1</v>
      </c>
      <c r="I71" s="36">
        <f t="shared" si="28"/>
        <v>0</v>
      </c>
      <c r="J71" s="35">
        <v>0</v>
      </c>
      <c r="K71" s="36">
        <f t="shared" si="29"/>
        <v>0</v>
      </c>
      <c r="L71" s="35">
        <v>1</v>
      </c>
      <c r="M71" s="59">
        <f t="shared" si="30"/>
        <v>0</v>
      </c>
      <c r="N71" s="29"/>
    </row>
    <row r="72" spans="1:14" ht="15" customHeight="1" x14ac:dyDescent="0.25">
      <c r="A72" s="19"/>
      <c r="B72" s="38">
        <f t="shared" si="27"/>
        <v>5.0699999999999985</v>
      </c>
      <c r="C72" s="31" t="s">
        <v>17</v>
      </c>
      <c r="D72" s="87"/>
      <c r="E72" s="32">
        <f t="shared" si="25"/>
        <v>1.1312</v>
      </c>
      <c r="F72" s="41">
        <f t="shared" si="26"/>
        <v>0</v>
      </c>
      <c r="G72" s="40" t="s">
        <v>10</v>
      </c>
      <c r="H72" s="35">
        <v>0</v>
      </c>
      <c r="I72" s="36">
        <f t="shared" si="28"/>
        <v>0</v>
      </c>
      <c r="J72" s="35">
        <v>1</v>
      </c>
      <c r="K72" s="36">
        <f t="shared" si="29"/>
        <v>0</v>
      </c>
      <c r="L72" s="35">
        <v>0</v>
      </c>
      <c r="M72" s="59">
        <f t="shared" si="30"/>
        <v>0</v>
      </c>
      <c r="N72" s="29"/>
    </row>
    <row r="73" spans="1:14" ht="15" customHeight="1" x14ac:dyDescent="0.25">
      <c r="A73" s="23"/>
      <c r="B73" s="38">
        <f t="shared" si="27"/>
        <v>5.0799999999999983</v>
      </c>
      <c r="C73" s="90" t="s">
        <v>169</v>
      </c>
      <c r="D73" s="87"/>
      <c r="E73" s="32">
        <f t="shared" si="25"/>
        <v>1.1312</v>
      </c>
      <c r="F73" s="41">
        <f t="shared" si="26"/>
        <v>0</v>
      </c>
      <c r="G73" s="40" t="s">
        <v>10</v>
      </c>
      <c r="H73" s="35">
        <v>1</v>
      </c>
      <c r="I73" s="36">
        <f t="shared" si="28"/>
        <v>0</v>
      </c>
      <c r="J73" s="35">
        <v>1</v>
      </c>
      <c r="K73" s="36">
        <f t="shared" si="29"/>
        <v>0</v>
      </c>
      <c r="L73" s="35">
        <v>1</v>
      </c>
      <c r="M73" s="59">
        <f t="shared" si="30"/>
        <v>0</v>
      </c>
      <c r="N73" s="29"/>
    </row>
    <row r="74" spans="1:14" ht="15" customHeight="1" x14ac:dyDescent="0.25">
      <c r="A74" s="23"/>
      <c r="B74" s="38">
        <f t="shared" si="27"/>
        <v>5.0899999999999981</v>
      </c>
      <c r="C74" s="90" t="s">
        <v>170</v>
      </c>
      <c r="D74" s="87"/>
      <c r="E74" s="32">
        <f t="shared" si="25"/>
        <v>1.1312</v>
      </c>
      <c r="F74" s="41">
        <f t="shared" si="26"/>
        <v>0</v>
      </c>
      <c r="G74" s="40" t="s">
        <v>10</v>
      </c>
      <c r="H74" s="35">
        <v>3</v>
      </c>
      <c r="I74" s="36">
        <f t="shared" si="28"/>
        <v>0</v>
      </c>
      <c r="J74" s="35">
        <v>0</v>
      </c>
      <c r="K74" s="36">
        <f t="shared" si="29"/>
        <v>0</v>
      </c>
      <c r="L74" s="35">
        <v>0</v>
      </c>
      <c r="M74" s="59">
        <f t="shared" si="30"/>
        <v>0</v>
      </c>
      <c r="N74" s="29"/>
    </row>
    <row r="75" spans="1:14" ht="15" customHeight="1" thickBot="1" x14ac:dyDescent="0.3">
      <c r="A75" s="19"/>
      <c r="B75" s="38">
        <f t="shared" si="27"/>
        <v>5.0999999999999979</v>
      </c>
      <c r="C75" s="31" t="s">
        <v>18</v>
      </c>
      <c r="D75" s="87"/>
      <c r="E75" s="32">
        <f t="shared" si="25"/>
        <v>1.1312</v>
      </c>
      <c r="F75" s="41">
        <f t="shared" si="26"/>
        <v>0</v>
      </c>
      <c r="G75" s="40" t="s">
        <v>10</v>
      </c>
      <c r="H75" s="35">
        <v>1</v>
      </c>
      <c r="I75" s="36">
        <f t="shared" si="28"/>
        <v>0</v>
      </c>
      <c r="J75" s="35">
        <v>0</v>
      </c>
      <c r="K75" s="36">
        <f t="shared" si="29"/>
        <v>0</v>
      </c>
      <c r="L75" s="35">
        <v>1</v>
      </c>
      <c r="M75" s="59">
        <f t="shared" si="30"/>
        <v>0</v>
      </c>
      <c r="N75" s="29"/>
    </row>
    <row r="76" spans="1:14" ht="33.75" customHeight="1" thickBot="1" x14ac:dyDescent="0.3">
      <c r="A76" s="19"/>
      <c r="B76" s="100"/>
      <c r="C76" s="101"/>
      <c r="D76" s="101"/>
      <c r="E76" s="101"/>
      <c r="F76" s="101"/>
      <c r="G76" s="102"/>
      <c r="H76" s="47" t="s">
        <v>138</v>
      </c>
      <c r="I76" s="48">
        <f>ROUND(SUM(I66:I75),0)</f>
        <v>0</v>
      </c>
      <c r="J76" s="47" t="s">
        <v>139</v>
      </c>
      <c r="K76" s="48">
        <f>ROUND(SUM(K66:K75),0)</f>
        <v>0</v>
      </c>
      <c r="L76" s="60" t="s">
        <v>19</v>
      </c>
      <c r="M76" s="49">
        <f>ROUND(SUM(M66:M75),0)</f>
        <v>0</v>
      </c>
      <c r="N76" s="29"/>
    </row>
    <row r="77" spans="1:14" ht="28.5" customHeight="1" thickBot="1" x14ac:dyDescent="0.3">
      <c r="A77" s="23"/>
      <c r="B77" s="50"/>
      <c r="C77" s="51"/>
      <c r="D77" s="51"/>
      <c r="E77" s="51"/>
      <c r="F77" s="51"/>
      <c r="G77" s="57"/>
      <c r="H77" s="118" t="s">
        <v>20</v>
      </c>
      <c r="I77" s="119"/>
      <c r="J77" s="119"/>
      <c r="K77" s="119"/>
      <c r="L77" s="119"/>
      <c r="M77" s="52">
        <f>I76+K76+M76</f>
        <v>0</v>
      </c>
      <c r="N77" s="29"/>
    </row>
    <row r="78" spans="1:14" ht="30" customHeight="1" thickBot="1" x14ac:dyDescent="0.3">
      <c r="A78" s="19"/>
      <c r="B78" s="24" t="s">
        <v>142</v>
      </c>
      <c r="C78" s="24" t="s">
        <v>3</v>
      </c>
      <c r="D78" s="98" t="str">
        <f>D64</f>
        <v>VALOR UNITARIO 2024</v>
      </c>
      <c r="E78" s="98" t="str">
        <f>$E$8</f>
        <v>FACTOR CORREC 2025 (Proyectado)</v>
      </c>
      <c r="F78" s="98" t="str">
        <f>$F$8</f>
        <v>VALOR UNITARIO CORREGIDO 2025</v>
      </c>
      <c r="G78" s="99" t="s">
        <v>4</v>
      </c>
      <c r="H78" s="99" t="s">
        <v>159</v>
      </c>
      <c r="I78" s="99"/>
      <c r="J78" s="99" t="s">
        <v>5</v>
      </c>
      <c r="K78" s="99"/>
      <c r="L78" s="99" t="s">
        <v>160</v>
      </c>
      <c r="M78" s="99"/>
      <c r="N78" s="29"/>
    </row>
    <row r="79" spans="1:14" ht="26.25" thickBot="1" x14ac:dyDescent="0.3">
      <c r="A79" s="19"/>
      <c r="B79" s="24">
        <v>6</v>
      </c>
      <c r="C79" s="26" t="s">
        <v>39</v>
      </c>
      <c r="D79" s="98"/>
      <c r="E79" s="98"/>
      <c r="F79" s="98"/>
      <c r="G79" s="99"/>
      <c r="H79" s="24" t="s">
        <v>7</v>
      </c>
      <c r="I79" s="27" t="s">
        <v>8</v>
      </c>
      <c r="J79" s="24" t="s">
        <v>7</v>
      </c>
      <c r="K79" s="27" t="s">
        <v>8</v>
      </c>
      <c r="L79" s="24" t="s">
        <v>7</v>
      </c>
      <c r="M79" s="28" t="s">
        <v>8</v>
      </c>
      <c r="N79" s="29"/>
    </row>
    <row r="80" spans="1:14" ht="25.5" x14ac:dyDescent="0.25">
      <c r="A80" s="19"/>
      <c r="B80" s="30">
        <f>+B79+0.01</f>
        <v>6.01</v>
      </c>
      <c r="C80" s="53" t="s">
        <v>9</v>
      </c>
      <c r="D80" s="84"/>
      <c r="E80" s="32">
        <f t="shared" ref="E80:E89" si="31">$E$10</f>
        <v>1.1312</v>
      </c>
      <c r="F80" s="41">
        <f t="shared" ref="F80:F89" si="32">+D80*E80</f>
        <v>0</v>
      </c>
      <c r="G80" s="34" t="s">
        <v>10</v>
      </c>
      <c r="H80" s="58">
        <v>1</v>
      </c>
      <c r="I80" s="36">
        <f>D80*H80</f>
        <v>0</v>
      </c>
      <c r="J80" s="58">
        <v>1</v>
      </c>
      <c r="K80" s="36">
        <f>D80*J80</f>
        <v>0</v>
      </c>
      <c r="L80" s="58">
        <v>1</v>
      </c>
      <c r="M80" s="59">
        <f t="shared" ref="M80:M89" si="33">F80*L80</f>
        <v>0</v>
      </c>
      <c r="N80" s="29"/>
    </row>
    <row r="81" spans="1:14" ht="15" customHeight="1" x14ac:dyDescent="0.25">
      <c r="A81" s="19"/>
      <c r="B81" s="38">
        <f t="shared" ref="B81:B89" si="34">+B80+0.01</f>
        <v>6.02</v>
      </c>
      <c r="C81" s="39" t="s">
        <v>40</v>
      </c>
      <c r="D81" s="85"/>
      <c r="E81" s="32">
        <f t="shared" si="31"/>
        <v>1.1312</v>
      </c>
      <c r="F81" s="41">
        <f t="shared" si="32"/>
        <v>0</v>
      </c>
      <c r="G81" s="40" t="s">
        <v>10</v>
      </c>
      <c r="H81" s="35">
        <v>3</v>
      </c>
      <c r="I81" s="36">
        <f t="shared" ref="I81:I88" si="35">D81*H81</f>
        <v>0</v>
      </c>
      <c r="J81" s="35">
        <v>3</v>
      </c>
      <c r="K81" s="36">
        <f t="shared" ref="K81:K89" si="36">D81*J81</f>
        <v>0</v>
      </c>
      <c r="L81" s="35">
        <v>3</v>
      </c>
      <c r="M81" s="59">
        <f t="shared" si="33"/>
        <v>0</v>
      </c>
      <c r="N81" s="29"/>
    </row>
    <row r="82" spans="1:14" ht="15" customHeight="1" x14ac:dyDescent="0.25">
      <c r="A82" s="19"/>
      <c r="B82" s="38">
        <f t="shared" si="34"/>
        <v>6.0299999999999994</v>
      </c>
      <c r="C82" s="31" t="s">
        <v>41</v>
      </c>
      <c r="D82" s="85"/>
      <c r="E82" s="32">
        <f t="shared" si="31"/>
        <v>1.1312</v>
      </c>
      <c r="F82" s="41">
        <f t="shared" si="32"/>
        <v>0</v>
      </c>
      <c r="G82" s="40" t="s">
        <v>10</v>
      </c>
      <c r="H82" s="35">
        <v>3</v>
      </c>
      <c r="I82" s="36">
        <f t="shared" si="35"/>
        <v>0</v>
      </c>
      <c r="J82" s="35">
        <v>1</v>
      </c>
      <c r="K82" s="36">
        <f t="shared" si="36"/>
        <v>0</v>
      </c>
      <c r="L82" s="35">
        <v>1</v>
      </c>
      <c r="M82" s="59">
        <f t="shared" si="33"/>
        <v>0</v>
      </c>
      <c r="N82" s="29"/>
    </row>
    <row r="83" spans="1:14" ht="15" customHeight="1" x14ac:dyDescent="0.25">
      <c r="A83" s="19"/>
      <c r="B83" s="38">
        <f t="shared" si="34"/>
        <v>6.0399999999999991</v>
      </c>
      <c r="C83" s="31" t="s">
        <v>42</v>
      </c>
      <c r="D83" s="86"/>
      <c r="E83" s="32">
        <f t="shared" si="31"/>
        <v>1.1312</v>
      </c>
      <c r="F83" s="41">
        <f t="shared" si="32"/>
        <v>0</v>
      </c>
      <c r="G83" s="40" t="s">
        <v>10</v>
      </c>
      <c r="H83" s="35">
        <v>1</v>
      </c>
      <c r="I83" s="36">
        <f t="shared" si="35"/>
        <v>0</v>
      </c>
      <c r="J83" s="35">
        <v>1</v>
      </c>
      <c r="K83" s="36">
        <f t="shared" si="36"/>
        <v>0</v>
      </c>
      <c r="L83" s="35">
        <v>1</v>
      </c>
      <c r="M83" s="59">
        <f t="shared" si="33"/>
        <v>0</v>
      </c>
      <c r="N83" s="29"/>
    </row>
    <row r="84" spans="1:14" ht="15" customHeight="1" x14ac:dyDescent="0.25">
      <c r="A84" s="19"/>
      <c r="B84" s="38">
        <f t="shared" si="34"/>
        <v>6.0499999999999989</v>
      </c>
      <c r="C84" s="31" t="s">
        <v>14</v>
      </c>
      <c r="D84" s="86"/>
      <c r="E84" s="32">
        <f t="shared" si="31"/>
        <v>1.1312</v>
      </c>
      <c r="F84" s="41">
        <f t="shared" si="32"/>
        <v>0</v>
      </c>
      <c r="G84" s="40" t="s">
        <v>15</v>
      </c>
      <c r="H84" s="35">
        <v>5</v>
      </c>
      <c r="I84" s="36">
        <f t="shared" si="35"/>
        <v>0</v>
      </c>
      <c r="J84" s="35">
        <v>5</v>
      </c>
      <c r="K84" s="36">
        <f t="shared" si="36"/>
        <v>0</v>
      </c>
      <c r="L84" s="35">
        <v>5</v>
      </c>
      <c r="M84" s="59">
        <f t="shared" si="33"/>
        <v>0</v>
      </c>
      <c r="N84" s="29"/>
    </row>
    <row r="85" spans="1:14" ht="15" customHeight="1" x14ac:dyDescent="0.25">
      <c r="A85" s="19"/>
      <c r="B85" s="38">
        <f t="shared" si="34"/>
        <v>6.0599999999999987</v>
      </c>
      <c r="C85" s="31" t="s">
        <v>43</v>
      </c>
      <c r="D85" s="87"/>
      <c r="E85" s="32">
        <f t="shared" si="31"/>
        <v>1.1312</v>
      </c>
      <c r="F85" s="41">
        <f t="shared" si="32"/>
        <v>0</v>
      </c>
      <c r="G85" s="40" t="s">
        <v>10</v>
      </c>
      <c r="H85" s="35">
        <v>1</v>
      </c>
      <c r="I85" s="36">
        <f t="shared" si="35"/>
        <v>0</v>
      </c>
      <c r="J85" s="35">
        <v>0</v>
      </c>
      <c r="K85" s="36">
        <f t="shared" si="36"/>
        <v>0</v>
      </c>
      <c r="L85" s="35">
        <v>1</v>
      </c>
      <c r="M85" s="59">
        <f t="shared" si="33"/>
        <v>0</v>
      </c>
      <c r="N85" s="29"/>
    </row>
    <row r="86" spans="1:14" ht="15" customHeight="1" x14ac:dyDescent="0.25">
      <c r="A86" s="19"/>
      <c r="B86" s="38">
        <f t="shared" si="34"/>
        <v>6.0699999999999985</v>
      </c>
      <c r="C86" s="31" t="s">
        <v>17</v>
      </c>
      <c r="D86" s="87"/>
      <c r="E86" s="32">
        <f t="shared" si="31"/>
        <v>1.1312</v>
      </c>
      <c r="F86" s="41">
        <f t="shared" si="32"/>
        <v>0</v>
      </c>
      <c r="G86" s="40" t="s">
        <v>10</v>
      </c>
      <c r="H86" s="35">
        <v>0</v>
      </c>
      <c r="I86" s="36">
        <f t="shared" si="35"/>
        <v>0</v>
      </c>
      <c r="J86" s="35">
        <v>0</v>
      </c>
      <c r="K86" s="36">
        <f t="shared" si="36"/>
        <v>0</v>
      </c>
      <c r="L86" s="35">
        <v>0</v>
      </c>
      <c r="M86" s="59">
        <f t="shared" si="33"/>
        <v>0</v>
      </c>
      <c r="N86" s="29"/>
    </row>
    <row r="87" spans="1:14" ht="15" customHeight="1" x14ac:dyDescent="0.25">
      <c r="A87" s="23"/>
      <c r="B87" s="38">
        <f t="shared" si="34"/>
        <v>6.0799999999999983</v>
      </c>
      <c r="C87" s="90" t="s">
        <v>169</v>
      </c>
      <c r="D87" s="87"/>
      <c r="E87" s="32">
        <f t="shared" si="31"/>
        <v>1.1312</v>
      </c>
      <c r="F87" s="41">
        <f t="shared" si="32"/>
        <v>0</v>
      </c>
      <c r="G87" s="40" t="s">
        <v>10</v>
      </c>
      <c r="H87" s="35">
        <v>1</v>
      </c>
      <c r="I87" s="36">
        <f t="shared" si="35"/>
        <v>0</v>
      </c>
      <c r="J87" s="35">
        <v>1</v>
      </c>
      <c r="K87" s="36">
        <f t="shared" si="36"/>
        <v>0</v>
      </c>
      <c r="L87" s="35">
        <v>1</v>
      </c>
      <c r="M87" s="59">
        <f t="shared" si="33"/>
        <v>0</v>
      </c>
      <c r="N87" s="29"/>
    </row>
    <row r="88" spans="1:14" ht="15" customHeight="1" x14ac:dyDescent="0.25">
      <c r="A88" s="23"/>
      <c r="B88" s="38">
        <f t="shared" si="34"/>
        <v>6.0899999999999981</v>
      </c>
      <c r="C88" s="90" t="s">
        <v>170</v>
      </c>
      <c r="D88" s="87"/>
      <c r="E88" s="32">
        <f t="shared" si="31"/>
        <v>1.1312</v>
      </c>
      <c r="F88" s="41">
        <f t="shared" si="32"/>
        <v>0</v>
      </c>
      <c r="G88" s="40" t="s">
        <v>10</v>
      </c>
      <c r="H88" s="35">
        <v>6</v>
      </c>
      <c r="I88" s="36">
        <f t="shared" si="35"/>
        <v>0</v>
      </c>
      <c r="J88" s="35">
        <v>0</v>
      </c>
      <c r="K88" s="36">
        <f t="shared" si="36"/>
        <v>0</v>
      </c>
      <c r="L88" s="35">
        <v>0</v>
      </c>
      <c r="M88" s="59">
        <f t="shared" si="33"/>
        <v>0</v>
      </c>
      <c r="N88" s="29"/>
    </row>
    <row r="89" spans="1:14" ht="15" customHeight="1" thickBot="1" x14ac:dyDescent="0.3">
      <c r="A89" s="19"/>
      <c r="B89" s="38">
        <f t="shared" si="34"/>
        <v>6.0999999999999979</v>
      </c>
      <c r="C89" s="31" t="s">
        <v>18</v>
      </c>
      <c r="D89" s="87"/>
      <c r="E89" s="32">
        <f t="shared" si="31"/>
        <v>1.1312</v>
      </c>
      <c r="F89" s="41">
        <f t="shared" si="32"/>
        <v>0</v>
      </c>
      <c r="G89" s="40" t="s">
        <v>10</v>
      </c>
      <c r="H89" s="35">
        <v>1</v>
      </c>
      <c r="I89" s="36">
        <f>D89*H89</f>
        <v>0</v>
      </c>
      <c r="J89" s="35">
        <v>0</v>
      </c>
      <c r="K89" s="36">
        <f t="shared" si="36"/>
        <v>0</v>
      </c>
      <c r="L89" s="35">
        <v>1</v>
      </c>
      <c r="M89" s="59">
        <f t="shared" si="33"/>
        <v>0</v>
      </c>
      <c r="N89" s="29"/>
    </row>
    <row r="90" spans="1:14" ht="30.75" customHeight="1" thickBot="1" x14ac:dyDescent="0.3">
      <c r="A90" s="19"/>
      <c r="B90" s="100"/>
      <c r="C90" s="101"/>
      <c r="D90" s="101"/>
      <c r="E90" s="101"/>
      <c r="F90" s="101"/>
      <c r="G90" s="102"/>
      <c r="H90" s="47" t="s">
        <v>138</v>
      </c>
      <c r="I90" s="48">
        <f>ROUND(SUM(I80:I89),0)</f>
        <v>0</v>
      </c>
      <c r="J90" s="47" t="s">
        <v>139</v>
      </c>
      <c r="K90" s="48">
        <f>ROUND(SUM(K80:K89),0)</f>
        <v>0</v>
      </c>
      <c r="L90" s="47" t="s">
        <v>141</v>
      </c>
      <c r="M90" s="49">
        <f>ROUND(SUM(M80:M89),0)</f>
        <v>0</v>
      </c>
      <c r="N90" s="29"/>
    </row>
    <row r="91" spans="1:14" ht="28.5" customHeight="1" thickBot="1" x14ac:dyDescent="0.3">
      <c r="A91" s="23"/>
      <c r="B91" s="50"/>
      <c r="C91" s="51"/>
      <c r="D91" s="51"/>
      <c r="E91" s="51"/>
      <c r="F91" s="51"/>
      <c r="G91" s="57"/>
      <c r="H91" s="118" t="s">
        <v>20</v>
      </c>
      <c r="I91" s="119"/>
      <c r="J91" s="119"/>
      <c r="K91" s="119"/>
      <c r="L91" s="119"/>
      <c r="M91" s="52">
        <f>I90+K90+M90</f>
        <v>0</v>
      </c>
      <c r="N91" s="29"/>
    </row>
    <row r="92" spans="1:14" ht="29.25" customHeight="1" thickBot="1" x14ac:dyDescent="0.3">
      <c r="A92" s="19"/>
      <c r="B92" s="24" t="s">
        <v>2</v>
      </c>
      <c r="C92" s="24" t="s">
        <v>3</v>
      </c>
      <c r="D92" s="98" t="str">
        <f>D78</f>
        <v>VALOR UNITARIO 2024</v>
      </c>
      <c r="E92" s="98" t="str">
        <f>$E$8</f>
        <v>FACTOR CORREC 2025 (Proyectado)</v>
      </c>
      <c r="F92" s="98" t="str">
        <f>$F$8</f>
        <v>VALOR UNITARIO CORREGIDO 2025</v>
      </c>
      <c r="G92" s="99" t="s">
        <v>4</v>
      </c>
      <c r="H92" s="99" t="s">
        <v>159</v>
      </c>
      <c r="I92" s="99"/>
      <c r="J92" s="99" t="s">
        <v>5</v>
      </c>
      <c r="K92" s="99"/>
      <c r="L92" s="99" t="s">
        <v>160</v>
      </c>
      <c r="M92" s="99"/>
      <c r="N92" s="29"/>
    </row>
    <row r="93" spans="1:14" ht="26.25" thickBot="1" x14ac:dyDescent="0.3">
      <c r="A93" s="19"/>
      <c r="B93" s="24">
        <v>7</v>
      </c>
      <c r="C93" s="26" t="s">
        <v>44</v>
      </c>
      <c r="D93" s="98"/>
      <c r="E93" s="98"/>
      <c r="F93" s="98"/>
      <c r="G93" s="99"/>
      <c r="H93" s="24" t="s">
        <v>7</v>
      </c>
      <c r="I93" s="27" t="s">
        <v>8</v>
      </c>
      <c r="J93" s="24" t="s">
        <v>7</v>
      </c>
      <c r="K93" s="27" t="s">
        <v>8</v>
      </c>
      <c r="L93" s="24" t="s">
        <v>7</v>
      </c>
      <c r="M93" s="28" t="s">
        <v>8</v>
      </c>
      <c r="N93" s="29"/>
    </row>
    <row r="94" spans="1:14" ht="15" customHeight="1" x14ac:dyDescent="0.25">
      <c r="A94" s="19"/>
      <c r="B94" s="30">
        <f>+B93+0.01</f>
        <v>7.01</v>
      </c>
      <c r="C94" s="53" t="s">
        <v>45</v>
      </c>
      <c r="D94" s="84"/>
      <c r="E94" s="32">
        <f t="shared" ref="E94:E104" si="37">$E$10</f>
        <v>1.1312</v>
      </c>
      <c r="F94" s="41">
        <f t="shared" ref="F94:F104" si="38">+D94*E94</f>
        <v>0</v>
      </c>
      <c r="G94" s="40" t="s">
        <v>10</v>
      </c>
      <c r="H94" s="35">
        <v>1</v>
      </c>
      <c r="I94" s="54">
        <f>D94*H94</f>
        <v>0</v>
      </c>
      <c r="J94" s="35">
        <v>1</v>
      </c>
      <c r="K94" s="54">
        <f>D94*J94</f>
        <v>0</v>
      </c>
      <c r="L94" s="35">
        <v>1</v>
      </c>
      <c r="M94" s="59">
        <f t="shared" ref="M94:M104" si="39">F94*L94</f>
        <v>0</v>
      </c>
      <c r="N94" s="29"/>
    </row>
    <row r="95" spans="1:14" ht="15" customHeight="1" x14ac:dyDescent="0.25">
      <c r="A95" s="19"/>
      <c r="B95" s="38">
        <f t="shared" ref="B95:B104" si="40">+B94+0.01</f>
        <v>7.02</v>
      </c>
      <c r="C95" s="31" t="s">
        <v>46</v>
      </c>
      <c r="D95" s="85"/>
      <c r="E95" s="32">
        <f t="shared" si="37"/>
        <v>1.1312</v>
      </c>
      <c r="F95" s="41">
        <f t="shared" si="38"/>
        <v>0</v>
      </c>
      <c r="G95" s="40" t="s">
        <v>10</v>
      </c>
      <c r="H95" s="35">
        <v>1</v>
      </c>
      <c r="I95" s="54">
        <f t="shared" ref="I95:I104" si="41">D95*H95</f>
        <v>0</v>
      </c>
      <c r="J95" s="35">
        <v>1</v>
      </c>
      <c r="K95" s="54">
        <f t="shared" ref="K95:K104" si="42">D95*J95</f>
        <v>0</v>
      </c>
      <c r="L95" s="35">
        <v>1</v>
      </c>
      <c r="M95" s="59">
        <f t="shared" si="39"/>
        <v>0</v>
      </c>
      <c r="N95" s="29"/>
    </row>
    <row r="96" spans="1:14" ht="15" customHeight="1" x14ac:dyDescent="0.25">
      <c r="A96" s="19"/>
      <c r="B96" s="38">
        <f t="shared" si="40"/>
        <v>7.0299999999999994</v>
      </c>
      <c r="C96" s="31" t="s">
        <v>41</v>
      </c>
      <c r="D96" s="85"/>
      <c r="E96" s="32">
        <f t="shared" si="37"/>
        <v>1.1312</v>
      </c>
      <c r="F96" s="41">
        <f t="shared" si="38"/>
        <v>0</v>
      </c>
      <c r="G96" s="40" t="s">
        <v>10</v>
      </c>
      <c r="H96" s="35">
        <v>1</v>
      </c>
      <c r="I96" s="54">
        <f t="shared" si="41"/>
        <v>0</v>
      </c>
      <c r="J96" s="35">
        <v>1</v>
      </c>
      <c r="K96" s="54">
        <f t="shared" si="42"/>
        <v>0</v>
      </c>
      <c r="L96" s="35">
        <v>1</v>
      </c>
      <c r="M96" s="59">
        <f t="shared" si="39"/>
        <v>0</v>
      </c>
      <c r="N96" s="29"/>
    </row>
    <row r="97" spans="1:14" ht="15" customHeight="1" x14ac:dyDescent="0.25">
      <c r="A97" s="19"/>
      <c r="B97" s="38">
        <f t="shared" si="40"/>
        <v>7.0399999999999991</v>
      </c>
      <c r="C97" s="31" t="s">
        <v>47</v>
      </c>
      <c r="D97" s="86"/>
      <c r="E97" s="32">
        <f t="shared" si="37"/>
        <v>1.1312</v>
      </c>
      <c r="F97" s="41">
        <f t="shared" si="38"/>
        <v>0</v>
      </c>
      <c r="G97" s="40" t="s">
        <v>10</v>
      </c>
      <c r="H97" s="35">
        <v>1</v>
      </c>
      <c r="I97" s="54">
        <f t="shared" si="41"/>
        <v>0</v>
      </c>
      <c r="J97" s="35">
        <v>1</v>
      </c>
      <c r="K97" s="54">
        <f t="shared" si="42"/>
        <v>0</v>
      </c>
      <c r="L97" s="35">
        <v>1</v>
      </c>
      <c r="M97" s="59">
        <f t="shared" si="39"/>
        <v>0</v>
      </c>
      <c r="N97" s="29"/>
    </row>
    <row r="98" spans="1:14" ht="15" customHeight="1" x14ac:dyDescent="0.25">
      <c r="A98" s="19"/>
      <c r="B98" s="38">
        <f t="shared" si="40"/>
        <v>7.0499999999999989</v>
      </c>
      <c r="C98" s="31" t="s">
        <v>14</v>
      </c>
      <c r="D98" s="86"/>
      <c r="E98" s="32">
        <f t="shared" si="37"/>
        <v>1.1312</v>
      </c>
      <c r="F98" s="41">
        <f t="shared" si="38"/>
        <v>0</v>
      </c>
      <c r="G98" s="40" t="s">
        <v>15</v>
      </c>
      <c r="H98" s="35">
        <v>6</v>
      </c>
      <c r="I98" s="54">
        <f t="shared" si="41"/>
        <v>0</v>
      </c>
      <c r="J98" s="35">
        <v>6</v>
      </c>
      <c r="K98" s="54">
        <f t="shared" si="42"/>
        <v>0</v>
      </c>
      <c r="L98" s="35">
        <v>6</v>
      </c>
      <c r="M98" s="59">
        <f t="shared" si="39"/>
        <v>0</v>
      </c>
      <c r="N98" s="29"/>
    </row>
    <row r="99" spans="1:14" ht="15" customHeight="1" x14ac:dyDescent="0.25">
      <c r="A99" s="19"/>
      <c r="B99" s="38">
        <f t="shared" si="40"/>
        <v>7.0599999999999987</v>
      </c>
      <c r="C99" s="31" t="s">
        <v>48</v>
      </c>
      <c r="D99" s="87"/>
      <c r="E99" s="32">
        <f t="shared" si="37"/>
        <v>1.1312</v>
      </c>
      <c r="F99" s="41">
        <f t="shared" si="38"/>
        <v>0</v>
      </c>
      <c r="G99" s="40" t="s">
        <v>10</v>
      </c>
      <c r="H99" s="35">
        <v>1</v>
      </c>
      <c r="I99" s="54">
        <f t="shared" si="41"/>
        <v>0</v>
      </c>
      <c r="J99" s="35">
        <v>0</v>
      </c>
      <c r="K99" s="54">
        <f t="shared" si="42"/>
        <v>0</v>
      </c>
      <c r="L99" s="35">
        <v>1</v>
      </c>
      <c r="M99" s="59">
        <f t="shared" si="39"/>
        <v>0</v>
      </c>
      <c r="N99" s="29"/>
    </row>
    <row r="100" spans="1:14" ht="15" customHeight="1" x14ac:dyDescent="0.25">
      <c r="A100" s="19"/>
      <c r="B100" s="38">
        <f t="shared" si="40"/>
        <v>7.0699999999999985</v>
      </c>
      <c r="C100" s="31" t="s">
        <v>17</v>
      </c>
      <c r="D100" s="87"/>
      <c r="E100" s="32">
        <f t="shared" si="37"/>
        <v>1.1312</v>
      </c>
      <c r="F100" s="41">
        <f t="shared" si="38"/>
        <v>0</v>
      </c>
      <c r="G100" s="40" t="s">
        <v>10</v>
      </c>
      <c r="H100" s="35">
        <v>0</v>
      </c>
      <c r="I100" s="54">
        <f t="shared" si="41"/>
        <v>0</v>
      </c>
      <c r="J100" s="35">
        <v>1</v>
      </c>
      <c r="K100" s="54">
        <f t="shared" si="42"/>
        <v>0</v>
      </c>
      <c r="L100" s="35">
        <v>0</v>
      </c>
      <c r="M100" s="59">
        <f t="shared" si="39"/>
        <v>0</v>
      </c>
      <c r="N100" s="29"/>
    </row>
    <row r="101" spans="1:14" ht="15" customHeight="1" x14ac:dyDescent="0.25">
      <c r="A101" s="23"/>
      <c r="B101" s="38">
        <f t="shared" si="40"/>
        <v>7.0799999999999983</v>
      </c>
      <c r="C101" s="90" t="s">
        <v>169</v>
      </c>
      <c r="D101" s="87"/>
      <c r="E101" s="32">
        <f t="shared" si="37"/>
        <v>1.1312</v>
      </c>
      <c r="F101" s="41">
        <f t="shared" si="38"/>
        <v>0</v>
      </c>
      <c r="G101" s="40" t="s">
        <v>10</v>
      </c>
      <c r="H101" s="35">
        <v>1</v>
      </c>
      <c r="I101" s="54">
        <f t="shared" si="41"/>
        <v>0</v>
      </c>
      <c r="J101" s="35">
        <v>1</v>
      </c>
      <c r="K101" s="54">
        <f t="shared" si="42"/>
        <v>0</v>
      </c>
      <c r="L101" s="35">
        <v>1</v>
      </c>
      <c r="M101" s="59">
        <f t="shared" si="39"/>
        <v>0</v>
      </c>
      <c r="N101" s="29"/>
    </row>
    <row r="102" spans="1:14" ht="15" customHeight="1" x14ac:dyDescent="0.25">
      <c r="A102" s="23"/>
      <c r="B102" s="38">
        <f t="shared" si="40"/>
        <v>7.0899999999999981</v>
      </c>
      <c r="C102" s="31" t="s">
        <v>49</v>
      </c>
      <c r="D102" s="87"/>
      <c r="E102" s="32">
        <f t="shared" si="37"/>
        <v>1.1312</v>
      </c>
      <c r="F102" s="41">
        <f t="shared" si="38"/>
        <v>0</v>
      </c>
      <c r="G102" s="40" t="s">
        <v>10</v>
      </c>
      <c r="H102" s="35">
        <v>0</v>
      </c>
      <c r="I102" s="54">
        <f t="shared" si="41"/>
        <v>0</v>
      </c>
      <c r="J102" s="35">
        <v>1</v>
      </c>
      <c r="K102" s="54">
        <f t="shared" si="42"/>
        <v>0</v>
      </c>
      <c r="L102" s="35">
        <v>1</v>
      </c>
      <c r="M102" s="59">
        <f t="shared" si="39"/>
        <v>0</v>
      </c>
      <c r="N102" s="29"/>
    </row>
    <row r="103" spans="1:14" ht="15" customHeight="1" x14ac:dyDescent="0.25">
      <c r="A103" s="23"/>
      <c r="B103" s="38">
        <f t="shared" si="40"/>
        <v>7.0999999999999979</v>
      </c>
      <c r="C103" s="90" t="s">
        <v>170</v>
      </c>
      <c r="D103" s="87"/>
      <c r="E103" s="32">
        <f t="shared" si="37"/>
        <v>1.1312</v>
      </c>
      <c r="F103" s="41">
        <f t="shared" si="38"/>
        <v>0</v>
      </c>
      <c r="G103" s="40" t="s">
        <v>10</v>
      </c>
      <c r="H103" s="35">
        <v>7</v>
      </c>
      <c r="I103" s="54">
        <f t="shared" si="41"/>
        <v>0</v>
      </c>
      <c r="J103" s="35">
        <v>0</v>
      </c>
      <c r="K103" s="54">
        <f t="shared" si="42"/>
        <v>0</v>
      </c>
      <c r="L103" s="35">
        <v>0</v>
      </c>
      <c r="M103" s="59">
        <f t="shared" si="39"/>
        <v>0</v>
      </c>
      <c r="N103" s="29"/>
    </row>
    <row r="104" spans="1:14" ht="15" customHeight="1" thickBot="1" x14ac:dyDescent="0.3">
      <c r="A104" s="19"/>
      <c r="B104" s="38">
        <f t="shared" si="40"/>
        <v>7.1099999999999977</v>
      </c>
      <c r="C104" s="31" t="s">
        <v>18</v>
      </c>
      <c r="D104" s="87"/>
      <c r="E104" s="32">
        <f t="shared" si="37"/>
        <v>1.1312</v>
      </c>
      <c r="F104" s="41">
        <f t="shared" si="38"/>
        <v>0</v>
      </c>
      <c r="G104" s="40" t="s">
        <v>10</v>
      </c>
      <c r="H104" s="35">
        <v>1</v>
      </c>
      <c r="I104" s="54">
        <f t="shared" si="41"/>
        <v>0</v>
      </c>
      <c r="J104" s="35">
        <v>0</v>
      </c>
      <c r="K104" s="54">
        <f t="shared" si="42"/>
        <v>0</v>
      </c>
      <c r="L104" s="35">
        <v>1</v>
      </c>
      <c r="M104" s="59">
        <f t="shared" si="39"/>
        <v>0</v>
      </c>
      <c r="N104" s="29"/>
    </row>
    <row r="105" spans="1:14" ht="33" customHeight="1" thickBot="1" x14ac:dyDescent="0.3">
      <c r="A105" s="19"/>
      <c r="B105" s="100"/>
      <c r="C105" s="101"/>
      <c r="D105" s="101"/>
      <c r="E105" s="101"/>
      <c r="F105" s="101"/>
      <c r="G105" s="102"/>
      <c r="H105" s="47" t="s">
        <v>138</v>
      </c>
      <c r="I105" s="48">
        <f>ROUND(SUM(I94:I104),0)</f>
        <v>0</v>
      </c>
      <c r="J105" s="47" t="s">
        <v>139</v>
      </c>
      <c r="K105" s="48">
        <f>ROUND(SUM(K94:K104),0)</f>
        <v>0</v>
      </c>
      <c r="L105" s="47" t="s">
        <v>141</v>
      </c>
      <c r="M105" s="49">
        <f>ROUND(SUM(M94:M104),0)</f>
        <v>0</v>
      </c>
      <c r="N105" s="29"/>
    </row>
    <row r="106" spans="1:14" ht="28.5" customHeight="1" thickBot="1" x14ac:dyDescent="0.3">
      <c r="A106" s="23"/>
      <c r="B106" s="50"/>
      <c r="C106" s="51"/>
      <c r="D106" s="51"/>
      <c r="E106" s="51"/>
      <c r="F106" s="51"/>
      <c r="G106" s="57"/>
      <c r="H106" s="118" t="s">
        <v>20</v>
      </c>
      <c r="I106" s="119"/>
      <c r="J106" s="119"/>
      <c r="K106" s="119"/>
      <c r="L106" s="119"/>
      <c r="M106" s="52">
        <f>I105+K105+M105</f>
        <v>0</v>
      </c>
      <c r="N106" s="29"/>
    </row>
    <row r="107" spans="1:14" ht="27.75" customHeight="1" thickBot="1" x14ac:dyDescent="0.3">
      <c r="A107" s="19"/>
      <c r="B107" s="24" t="s">
        <v>142</v>
      </c>
      <c r="C107" s="24" t="s">
        <v>3</v>
      </c>
      <c r="D107" s="98" t="str">
        <f>D92</f>
        <v>VALOR UNITARIO 2024</v>
      </c>
      <c r="E107" s="98" t="str">
        <f>$E$8</f>
        <v>FACTOR CORREC 2025 (Proyectado)</v>
      </c>
      <c r="F107" s="98" t="str">
        <f>$F$8</f>
        <v>VALOR UNITARIO CORREGIDO 2025</v>
      </c>
      <c r="G107" s="99" t="s">
        <v>4</v>
      </c>
      <c r="H107" s="99" t="s">
        <v>159</v>
      </c>
      <c r="I107" s="99"/>
      <c r="J107" s="99" t="s">
        <v>5</v>
      </c>
      <c r="K107" s="99"/>
      <c r="L107" s="99" t="s">
        <v>160</v>
      </c>
      <c r="M107" s="99"/>
      <c r="N107" s="29"/>
    </row>
    <row r="108" spans="1:14" ht="26.25" thickBot="1" x14ac:dyDescent="0.3">
      <c r="A108" s="19"/>
      <c r="B108" s="24">
        <v>8</v>
      </c>
      <c r="C108" s="26" t="s">
        <v>50</v>
      </c>
      <c r="D108" s="98"/>
      <c r="E108" s="98"/>
      <c r="F108" s="98"/>
      <c r="G108" s="99"/>
      <c r="H108" s="24" t="s">
        <v>7</v>
      </c>
      <c r="I108" s="27" t="s">
        <v>8</v>
      </c>
      <c r="J108" s="24" t="s">
        <v>7</v>
      </c>
      <c r="K108" s="27" t="s">
        <v>8</v>
      </c>
      <c r="L108" s="24" t="s">
        <v>7</v>
      </c>
      <c r="M108" s="28" t="s">
        <v>8</v>
      </c>
      <c r="N108" s="29"/>
    </row>
    <row r="109" spans="1:14" ht="25.5" x14ac:dyDescent="0.25">
      <c r="A109" s="19"/>
      <c r="B109" s="30">
        <f>+B108+0.01</f>
        <v>8.01</v>
      </c>
      <c r="C109" s="53" t="s">
        <v>9</v>
      </c>
      <c r="D109" s="84"/>
      <c r="E109" s="32">
        <f t="shared" ref="E109:E118" si="43">$E$10</f>
        <v>1.1312</v>
      </c>
      <c r="F109" s="41">
        <f t="shared" ref="F109:F118" si="44">+D109*E109</f>
        <v>0</v>
      </c>
      <c r="G109" s="40" t="s">
        <v>10</v>
      </c>
      <c r="H109" s="35">
        <v>1</v>
      </c>
      <c r="I109" s="54">
        <f>D109*H109</f>
        <v>0</v>
      </c>
      <c r="J109" s="35">
        <v>1</v>
      </c>
      <c r="K109" s="54">
        <f>D109*J109</f>
        <v>0</v>
      </c>
      <c r="L109" s="35">
        <v>1</v>
      </c>
      <c r="M109" s="59">
        <f t="shared" ref="M109:M118" si="45">F109*L109</f>
        <v>0</v>
      </c>
      <c r="N109" s="29"/>
    </row>
    <row r="110" spans="1:14" ht="15" customHeight="1" x14ac:dyDescent="0.25">
      <c r="A110" s="19"/>
      <c r="B110" s="38">
        <f t="shared" ref="B110:B118" si="46">+B109+0.01</f>
        <v>8.02</v>
      </c>
      <c r="C110" s="39" t="s">
        <v>51</v>
      </c>
      <c r="D110" s="85"/>
      <c r="E110" s="32">
        <f t="shared" si="43"/>
        <v>1.1312</v>
      </c>
      <c r="F110" s="41">
        <f t="shared" si="44"/>
        <v>0</v>
      </c>
      <c r="G110" s="40" t="s">
        <v>10</v>
      </c>
      <c r="H110" s="35">
        <v>2</v>
      </c>
      <c r="I110" s="54">
        <f t="shared" ref="I110:I118" si="47">D110*H110</f>
        <v>0</v>
      </c>
      <c r="J110" s="35">
        <v>2</v>
      </c>
      <c r="K110" s="54">
        <f t="shared" ref="K110:K118" si="48">D110*J110</f>
        <v>0</v>
      </c>
      <c r="L110" s="35">
        <v>2</v>
      </c>
      <c r="M110" s="59">
        <f t="shared" si="45"/>
        <v>0</v>
      </c>
      <c r="N110" s="29"/>
    </row>
    <row r="111" spans="1:14" ht="15" customHeight="1" x14ac:dyDescent="0.25">
      <c r="A111" s="19"/>
      <c r="B111" s="38">
        <f t="shared" si="46"/>
        <v>8.0299999999999994</v>
      </c>
      <c r="C111" s="31" t="s">
        <v>52</v>
      </c>
      <c r="D111" s="85"/>
      <c r="E111" s="32">
        <f t="shared" si="43"/>
        <v>1.1312</v>
      </c>
      <c r="F111" s="41">
        <f t="shared" si="44"/>
        <v>0</v>
      </c>
      <c r="G111" s="40" t="s">
        <v>10</v>
      </c>
      <c r="H111" s="35">
        <v>1</v>
      </c>
      <c r="I111" s="54">
        <f t="shared" si="47"/>
        <v>0</v>
      </c>
      <c r="J111" s="35">
        <v>1</v>
      </c>
      <c r="K111" s="54">
        <f t="shared" si="48"/>
        <v>0</v>
      </c>
      <c r="L111" s="35">
        <v>1</v>
      </c>
      <c r="M111" s="59">
        <f t="shared" si="45"/>
        <v>0</v>
      </c>
      <c r="N111" s="29"/>
    </row>
    <row r="112" spans="1:14" ht="15" customHeight="1" x14ac:dyDescent="0.25">
      <c r="A112" s="19"/>
      <c r="B112" s="38">
        <f t="shared" si="46"/>
        <v>8.0399999999999991</v>
      </c>
      <c r="C112" s="31" t="s">
        <v>53</v>
      </c>
      <c r="D112" s="86"/>
      <c r="E112" s="32">
        <f t="shared" si="43"/>
        <v>1.1312</v>
      </c>
      <c r="F112" s="41">
        <f t="shared" si="44"/>
        <v>0</v>
      </c>
      <c r="G112" s="40" t="s">
        <v>10</v>
      </c>
      <c r="H112" s="35">
        <v>0</v>
      </c>
      <c r="I112" s="54">
        <f t="shared" si="47"/>
        <v>0</v>
      </c>
      <c r="J112" s="35">
        <v>1</v>
      </c>
      <c r="K112" s="54">
        <f t="shared" si="48"/>
        <v>0</v>
      </c>
      <c r="L112" s="35">
        <v>0</v>
      </c>
      <c r="M112" s="59">
        <f t="shared" si="45"/>
        <v>0</v>
      </c>
      <c r="N112" s="29"/>
    </row>
    <row r="113" spans="1:14" ht="15" customHeight="1" x14ac:dyDescent="0.25">
      <c r="A113" s="19"/>
      <c r="B113" s="38">
        <f t="shared" si="46"/>
        <v>8.0499999999999989</v>
      </c>
      <c r="C113" s="31" t="s">
        <v>14</v>
      </c>
      <c r="D113" s="86"/>
      <c r="E113" s="32">
        <f t="shared" si="43"/>
        <v>1.1312</v>
      </c>
      <c r="F113" s="41">
        <f t="shared" si="44"/>
        <v>0</v>
      </c>
      <c r="G113" s="40" t="s">
        <v>15</v>
      </c>
      <c r="H113" s="35">
        <v>7</v>
      </c>
      <c r="I113" s="54">
        <f t="shared" si="47"/>
        <v>0</v>
      </c>
      <c r="J113" s="35">
        <v>7</v>
      </c>
      <c r="K113" s="54">
        <f t="shared" si="48"/>
        <v>0</v>
      </c>
      <c r="L113" s="35">
        <v>7</v>
      </c>
      <c r="M113" s="59">
        <f t="shared" si="45"/>
        <v>0</v>
      </c>
      <c r="N113" s="29"/>
    </row>
    <row r="114" spans="1:14" ht="15" customHeight="1" x14ac:dyDescent="0.25">
      <c r="A114" s="19"/>
      <c r="B114" s="38">
        <f t="shared" si="46"/>
        <v>8.0599999999999987</v>
      </c>
      <c r="C114" s="31" t="s">
        <v>54</v>
      </c>
      <c r="D114" s="87"/>
      <c r="E114" s="32">
        <f t="shared" si="43"/>
        <v>1.1312</v>
      </c>
      <c r="F114" s="41">
        <f t="shared" si="44"/>
        <v>0</v>
      </c>
      <c r="G114" s="40" t="s">
        <v>10</v>
      </c>
      <c r="H114" s="35">
        <v>1</v>
      </c>
      <c r="I114" s="54">
        <f t="shared" si="47"/>
        <v>0</v>
      </c>
      <c r="J114" s="35">
        <v>0</v>
      </c>
      <c r="K114" s="54">
        <f t="shared" si="48"/>
        <v>0</v>
      </c>
      <c r="L114" s="35">
        <v>1</v>
      </c>
      <c r="M114" s="59">
        <f t="shared" si="45"/>
        <v>0</v>
      </c>
      <c r="N114" s="29"/>
    </row>
    <row r="115" spans="1:14" ht="15" customHeight="1" x14ac:dyDescent="0.25">
      <c r="A115" s="19"/>
      <c r="B115" s="38">
        <f t="shared" si="46"/>
        <v>8.0699999999999985</v>
      </c>
      <c r="C115" s="31" t="s">
        <v>17</v>
      </c>
      <c r="D115" s="87"/>
      <c r="E115" s="32">
        <f t="shared" si="43"/>
        <v>1.1312</v>
      </c>
      <c r="F115" s="41">
        <f t="shared" si="44"/>
        <v>0</v>
      </c>
      <c r="G115" s="40" t="s">
        <v>10</v>
      </c>
      <c r="H115" s="35">
        <v>0</v>
      </c>
      <c r="I115" s="54">
        <f t="shared" si="47"/>
        <v>0</v>
      </c>
      <c r="J115" s="35">
        <v>1</v>
      </c>
      <c r="K115" s="54">
        <f t="shared" si="48"/>
        <v>0</v>
      </c>
      <c r="L115" s="35">
        <v>0</v>
      </c>
      <c r="M115" s="59">
        <f t="shared" si="45"/>
        <v>0</v>
      </c>
      <c r="N115" s="29"/>
    </row>
    <row r="116" spans="1:14" ht="15" customHeight="1" x14ac:dyDescent="0.25">
      <c r="A116" s="23"/>
      <c r="B116" s="38">
        <f t="shared" si="46"/>
        <v>8.0799999999999983</v>
      </c>
      <c r="C116" s="90" t="s">
        <v>169</v>
      </c>
      <c r="D116" s="87"/>
      <c r="E116" s="32">
        <f t="shared" si="43"/>
        <v>1.1312</v>
      </c>
      <c r="F116" s="41">
        <f t="shared" si="44"/>
        <v>0</v>
      </c>
      <c r="G116" s="40" t="s">
        <v>10</v>
      </c>
      <c r="H116" s="35">
        <v>1</v>
      </c>
      <c r="I116" s="54">
        <f t="shared" si="47"/>
        <v>0</v>
      </c>
      <c r="J116" s="35">
        <v>1</v>
      </c>
      <c r="K116" s="54">
        <f t="shared" si="48"/>
        <v>0</v>
      </c>
      <c r="L116" s="35">
        <v>1</v>
      </c>
      <c r="M116" s="59">
        <f t="shared" si="45"/>
        <v>0</v>
      </c>
      <c r="N116" s="29"/>
    </row>
    <row r="117" spans="1:14" ht="15" customHeight="1" x14ac:dyDescent="0.25">
      <c r="A117" s="23"/>
      <c r="B117" s="38">
        <f t="shared" si="46"/>
        <v>8.0899999999999981</v>
      </c>
      <c r="C117" s="90" t="s">
        <v>170</v>
      </c>
      <c r="D117" s="87"/>
      <c r="E117" s="32">
        <f t="shared" si="43"/>
        <v>1.1312</v>
      </c>
      <c r="F117" s="41">
        <f t="shared" si="44"/>
        <v>0</v>
      </c>
      <c r="G117" s="40" t="s">
        <v>10</v>
      </c>
      <c r="H117" s="35">
        <v>8</v>
      </c>
      <c r="I117" s="54">
        <f t="shared" si="47"/>
        <v>0</v>
      </c>
      <c r="J117" s="35">
        <v>0</v>
      </c>
      <c r="K117" s="54">
        <f t="shared" si="48"/>
        <v>0</v>
      </c>
      <c r="L117" s="35">
        <v>0</v>
      </c>
      <c r="M117" s="59">
        <f t="shared" si="45"/>
        <v>0</v>
      </c>
      <c r="N117" s="29"/>
    </row>
    <row r="118" spans="1:14" ht="15" customHeight="1" thickBot="1" x14ac:dyDescent="0.3">
      <c r="A118" s="19"/>
      <c r="B118" s="38">
        <f t="shared" si="46"/>
        <v>8.0999999999999979</v>
      </c>
      <c r="C118" s="31" t="s">
        <v>18</v>
      </c>
      <c r="D118" s="87"/>
      <c r="E118" s="32">
        <f t="shared" si="43"/>
        <v>1.1312</v>
      </c>
      <c r="F118" s="41">
        <f t="shared" si="44"/>
        <v>0</v>
      </c>
      <c r="G118" s="40" t="s">
        <v>10</v>
      </c>
      <c r="H118" s="35">
        <v>1</v>
      </c>
      <c r="I118" s="54">
        <f t="shared" si="47"/>
        <v>0</v>
      </c>
      <c r="J118" s="35">
        <v>0</v>
      </c>
      <c r="K118" s="54">
        <f t="shared" si="48"/>
        <v>0</v>
      </c>
      <c r="L118" s="35">
        <v>1</v>
      </c>
      <c r="M118" s="59">
        <f t="shared" si="45"/>
        <v>0</v>
      </c>
      <c r="N118" s="29"/>
    </row>
    <row r="119" spans="1:14" ht="28.5" customHeight="1" thickBot="1" x14ac:dyDescent="0.3">
      <c r="A119" s="19"/>
      <c r="B119" s="100"/>
      <c r="C119" s="101"/>
      <c r="D119" s="101"/>
      <c r="E119" s="101"/>
      <c r="F119" s="101"/>
      <c r="G119" s="102"/>
      <c r="H119" s="47" t="s">
        <v>138</v>
      </c>
      <c r="I119" s="48">
        <f>ROUND(SUM(I109:I118),0)</f>
        <v>0</v>
      </c>
      <c r="J119" s="47" t="s">
        <v>139</v>
      </c>
      <c r="K119" s="48">
        <f>ROUND(SUM(K109:K118),0)</f>
        <v>0</v>
      </c>
      <c r="L119" s="60" t="s">
        <v>19</v>
      </c>
      <c r="M119" s="48">
        <f>ROUND(SUM(M109:M118),0)</f>
        <v>0</v>
      </c>
      <c r="N119" s="29"/>
    </row>
    <row r="120" spans="1:14" ht="28.5" customHeight="1" thickBot="1" x14ac:dyDescent="0.3">
      <c r="A120" s="23"/>
      <c r="B120" s="50"/>
      <c r="C120" s="51"/>
      <c r="D120" s="51"/>
      <c r="E120" s="51"/>
      <c r="F120" s="51"/>
      <c r="G120" s="57"/>
      <c r="H120" s="118" t="s">
        <v>20</v>
      </c>
      <c r="I120" s="119"/>
      <c r="J120" s="119"/>
      <c r="K120" s="119"/>
      <c r="L120" s="119"/>
      <c r="M120" s="52">
        <f>I119+K119+M119</f>
        <v>0</v>
      </c>
      <c r="N120" s="29"/>
    </row>
    <row r="121" spans="1:14" ht="28.5" customHeight="1" thickBot="1" x14ac:dyDescent="0.3">
      <c r="A121" s="19"/>
      <c r="B121" s="24" t="s">
        <v>2</v>
      </c>
      <c r="C121" s="24" t="s">
        <v>3</v>
      </c>
      <c r="D121" s="98" t="str">
        <f>D107</f>
        <v>VALOR UNITARIO 2024</v>
      </c>
      <c r="E121" s="98" t="str">
        <f>$E$8</f>
        <v>FACTOR CORREC 2025 (Proyectado)</v>
      </c>
      <c r="F121" s="98" t="str">
        <f>$F$8</f>
        <v>VALOR UNITARIO CORREGIDO 2025</v>
      </c>
      <c r="G121" s="99" t="s">
        <v>4</v>
      </c>
      <c r="H121" s="99" t="s">
        <v>159</v>
      </c>
      <c r="I121" s="99"/>
      <c r="J121" s="99" t="s">
        <v>5</v>
      </c>
      <c r="K121" s="99"/>
      <c r="L121" s="99" t="s">
        <v>160</v>
      </c>
      <c r="M121" s="99"/>
      <c r="N121" s="29"/>
    </row>
    <row r="122" spans="1:14" ht="26.25" thickBot="1" x14ac:dyDescent="0.3">
      <c r="A122" s="19"/>
      <c r="B122" s="24">
        <v>9</v>
      </c>
      <c r="C122" s="26" t="s">
        <v>55</v>
      </c>
      <c r="D122" s="98"/>
      <c r="E122" s="98"/>
      <c r="F122" s="98"/>
      <c r="G122" s="99"/>
      <c r="H122" s="24" t="s">
        <v>7</v>
      </c>
      <c r="I122" s="27" t="s">
        <v>8</v>
      </c>
      <c r="J122" s="24" t="s">
        <v>7</v>
      </c>
      <c r="K122" s="27" t="s">
        <v>8</v>
      </c>
      <c r="L122" s="24" t="s">
        <v>7</v>
      </c>
      <c r="M122" s="28" t="s">
        <v>8</v>
      </c>
      <c r="N122" s="29"/>
    </row>
    <row r="123" spans="1:14" ht="25.5" x14ac:dyDescent="0.25">
      <c r="A123" s="19"/>
      <c r="B123" s="30">
        <f>+B122+0.01</f>
        <v>9.01</v>
      </c>
      <c r="C123" s="53" t="s">
        <v>9</v>
      </c>
      <c r="D123" s="84"/>
      <c r="E123" s="32">
        <f t="shared" ref="E123:E133" si="49">$E$10</f>
        <v>1.1312</v>
      </c>
      <c r="F123" s="41">
        <f t="shared" ref="F123:F133" si="50">+D123*E123</f>
        <v>0</v>
      </c>
      <c r="G123" s="40" t="s">
        <v>10</v>
      </c>
      <c r="H123" s="35">
        <v>1</v>
      </c>
      <c r="I123" s="54">
        <f>D123*H123</f>
        <v>0</v>
      </c>
      <c r="J123" s="35">
        <v>1</v>
      </c>
      <c r="K123" s="54">
        <f>D123*J123</f>
        <v>0</v>
      </c>
      <c r="L123" s="35">
        <v>1</v>
      </c>
      <c r="M123" s="59">
        <f t="shared" ref="M123:M133" si="51">F123*L123</f>
        <v>0</v>
      </c>
      <c r="N123" s="29"/>
    </row>
    <row r="124" spans="1:14" ht="15" customHeight="1" x14ac:dyDescent="0.25">
      <c r="A124" s="19"/>
      <c r="B124" s="38">
        <f t="shared" ref="B124:B133" si="52">+B123+0.01</f>
        <v>9.02</v>
      </c>
      <c r="C124" s="39" t="s">
        <v>56</v>
      </c>
      <c r="D124" s="85"/>
      <c r="E124" s="32">
        <f t="shared" si="49"/>
        <v>1.1312</v>
      </c>
      <c r="F124" s="41">
        <f t="shared" si="50"/>
        <v>0</v>
      </c>
      <c r="G124" s="40" t="s">
        <v>10</v>
      </c>
      <c r="H124" s="35">
        <v>2</v>
      </c>
      <c r="I124" s="54">
        <f t="shared" ref="I124:I133" si="53">D124*H124</f>
        <v>0</v>
      </c>
      <c r="J124" s="35">
        <v>2</v>
      </c>
      <c r="K124" s="54">
        <f t="shared" ref="K124:K133" si="54">D124*J124</f>
        <v>0</v>
      </c>
      <c r="L124" s="35">
        <v>2</v>
      </c>
      <c r="M124" s="59">
        <f t="shared" si="51"/>
        <v>0</v>
      </c>
      <c r="N124" s="29"/>
    </row>
    <row r="125" spans="1:14" ht="15" customHeight="1" x14ac:dyDescent="0.25">
      <c r="A125" s="19"/>
      <c r="B125" s="38">
        <f t="shared" si="52"/>
        <v>9.0299999999999994</v>
      </c>
      <c r="C125" s="31" t="s">
        <v>57</v>
      </c>
      <c r="D125" s="85"/>
      <c r="E125" s="32">
        <f t="shared" si="49"/>
        <v>1.1312</v>
      </c>
      <c r="F125" s="41">
        <f t="shared" si="50"/>
        <v>0</v>
      </c>
      <c r="G125" s="40" t="s">
        <v>10</v>
      </c>
      <c r="H125" s="35">
        <v>1</v>
      </c>
      <c r="I125" s="54">
        <f t="shared" si="53"/>
        <v>0</v>
      </c>
      <c r="J125" s="35">
        <v>1</v>
      </c>
      <c r="K125" s="54">
        <f t="shared" si="54"/>
        <v>0</v>
      </c>
      <c r="L125" s="35">
        <v>1</v>
      </c>
      <c r="M125" s="59">
        <f t="shared" si="51"/>
        <v>0</v>
      </c>
      <c r="N125" s="29"/>
    </row>
    <row r="126" spans="1:14" ht="15" customHeight="1" x14ac:dyDescent="0.25">
      <c r="A126" s="19"/>
      <c r="B126" s="38">
        <f t="shared" si="52"/>
        <v>9.0399999999999991</v>
      </c>
      <c r="C126" s="31" t="s">
        <v>58</v>
      </c>
      <c r="D126" s="86"/>
      <c r="E126" s="32">
        <f t="shared" si="49"/>
        <v>1.1312</v>
      </c>
      <c r="F126" s="41">
        <f t="shared" si="50"/>
        <v>0</v>
      </c>
      <c r="G126" s="40" t="s">
        <v>10</v>
      </c>
      <c r="H126" s="35">
        <v>1</v>
      </c>
      <c r="I126" s="54">
        <f t="shared" si="53"/>
        <v>0</v>
      </c>
      <c r="J126" s="35">
        <v>1</v>
      </c>
      <c r="K126" s="54">
        <f t="shared" si="54"/>
        <v>0</v>
      </c>
      <c r="L126" s="35">
        <v>1</v>
      </c>
      <c r="M126" s="59">
        <f t="shared" si="51"/>
        <v>0</v>
      </c>
      <c r="N126" s="29"/>
    </row>
    <row r="127" spans="1:14" ht="15" customHeight="1" x14ac:dyDescent="0.25">
      <c r="A127" s="19"/>
      <c r="B127" s="38">
        <f t="shared" si="52"/>
        <v>9.0499999999999989</v>
      </c>
      <c r="C127" s="31" t="s">
        <v>59</v>
      </c>
      <c r="D127" s="86"/>
      <c r="E127" s="32">
        <f t="shared" si="49"/>
        <v>1.1312</v>
      </c>
      <c r="F127" s="41">
        <f t="shared" si="50"/>
        <v>0</v>
      </c>
      <c r="G127" s="40" t="s">
        <v>10</v>
      </c>
      <c r="H127" s="35">
        <v>1</v>
      </c>
      <c r="I127" s="54">
        <f t="shared" si="53"/>
        <v>0</v>
      </c>
      <c r="J127" s="35">
        <v>1</v>
      </c>
      <c r="K127" s="54">
        <f t="shared" si="54"/>
        <v>0</v>
      </c>
      <c r="L127" s="35">
        <v>1</v>
      </c>
      <c r="M127" s="59">
        <f t="shared" si="51"/>
        <v>0</v>
      </c>
      <c r="N127" s="29"/>
    </row>
    <row r="128" spans="1:14" ht="15" customHeight="1" x14ac:dyDescent="0.25">
      <c r="A128" s="19"/>
      <c r="B128" s="38">
        <f t="shared" si="52"/>
        <v>9.0599999999999987</v>
      </c>
      <c r="C128" s="31" t="s">
        <v>14</v>
      </c>
      <c r="D128" s="87"/>
      <c r="E128" s="32">
        <f t="shared" si="49"/>
        <v>1.1312</v>
      </c>
      <c r="F128" s="41">
        <f t="shared" si="50"/>
        <v>0</v>
      </c>
      <c r="G128" s="40" t="s">
        <v>15</v>
      </c>
      <c r="H128" s="35">
        <v>5</v>
      </c>
      <c r="I128" s="54">
        <f t="shared" si="53"/>
        <v>0</v>
      </c>
      <c r="J128" s="35">
        <v>5</v>
      </c>
      <c r="K128" s="54">
        <f t="shared" si="54"/>
        <v>0</v>
      </c>
      <c r="L128" s="35">
        <v>5</v>
      </c>
      <c r="M128" s="59">
        <f t="shared" si="51"/>
        <v>0</v>
      </c>
      <c r="N128" s="29"/>
    </row>
    <row r="129" spans="1:17" ht="15" customHeight="1" x14ac:dyDescent="0.25">
      <c r="A129" s="19"/>
      <c r="B129" s="38">
        <f t="shared" si="52"/>
        <v>9.0699999999999985</v>
      </c>
      <c r="C129" s="31" t="s">
        <v>25</v>
      </c>
      <c r="D129" s="87"/>
      <c r="E129" s="32">
        <f t="shared" si="49"/>
        <v>1.1312</v>
      </c>
      <c r="F129" s="41">
        <f t="shared" si="50"/>
        <v>0</v>
      </c>
      <c r="G129" s="40" t="s">
        <v>10</v>
      </c>
      <c r="H129" s="35">
        <v>2</v>
      </c>
      <c r="I129" s="54">
        <f t="shared" si="53"/>
        <v>0</v>
      </c>
      <c r="J129" s="35">
        <v>0</v>
      </c>
      <c r="K129" s="54">
        <f t="shared" si="54"/>
        <v>0</v>
      </c>
      <c r="L129" s="35">
        <v>2</v>
      </c>
      <c r="M129" s="59">
        <f t="shared" si="51"/>
        <v>0</v>
      </c>
      <c r="N129" s="29"/>
    </row>
    <row r="130" spans="1:17" ht="15" customHeight="1" x14ac:dyDescent="0.25">
      <c r="A130" s="19"/>
      <c r="B130" s="38">
        <f t="shared" si="52"/>
        <v>9.0799999999999983</v>
      </c>
      <c r="C130" s="31" t="s">
        <v>17</v>
      </c>
      <c r="D130" s="87"/>
      <c r="E130" s="32">
        <f t="shared" si="49"/>
        <v>1.1312</v>
      </c>
      <c r="F130" s="41">
        <f t="shared" si="50"/>
        <v>0</v>
      </c>
      <c r="G130" s="40" t="s">
        <v>10</v>
      </c>
      <c r="H130" s="35">
        <v>0</v>
      </c>
      <c r="I130" s="54">
        <f t="shared" si="53"/>
        <v>0</v>
      </c>
      <c r="J130" s="35">
        <v>1</v>
      </c>
      <c r="K130" s="54">
        <f t="shared" si="54"/>
        <v>0</v>
      </c>
      <c r="L130" s="35">
        <v>0</v>
      </c>
      <c r="M130" s="59">
        <f t="shared" si="51"/>
        <v>0</v>
      </c>
      <c r="N130" s="29"/>
    </row>
    <row r="131" spans="1:17" ht="15" customHeight="1" x14ac:dyDescent="0.25">
      <c r="A131" s="23"/>
      <c r="B131" s="38">
        <f t="shared" si="52"/>
        <v>9.0899999999999981</v>
      </c>
      <c r="C131" s="90" t="s">
        <v>169</v>
      </c>
      <c r="D131" s="87"/>
      <c r="E131" s="32">
        <f t="shared" si="49"/>
        <v>1.1312</v>
      </c>
      <c r="F131" s="41">
        <f t="shared" si="50"/>
        <v>0</v>
      </c>
      <c r="G131" s="40" t="s">
        <v>10</v>
      </c>
      <c r="H131" s="35">
        <v>1</v>
      </c>
      <c r="I131" s="54">
        <f t="shared" si="53"/>
        <v>0</v>
      </c>
      <c r="J131" s="35">
        <v>1</v>
      </c>
      <c r="K131" s="54">
        <f t="shared" si="54"/>
        <v>0</v>
      </c>
      <c r="L131" s="35">
        <v>1</v>
      </c>
      <c r="M131" s="59">
        <f t="shared" si="51"/>
        <v>0</v>
      </c>
      <c r="N131" s="29"/>
    </row>
    <row r="132" spans="1:17" ht="15" customHeight="1" x14ac:dyDescent="0.25">
      <c r="A132" s="23"/>
      <c r="B132" s="38">
        <f t="shared" si="52"/>
        <v>9.0999999999999979</v>
      </c>
      <c r="C132" s="90" t="s">
        <v>170</v>
      </c>
      <c r="D132" s="87"/>
      <c r="E132" s="32">
        <f t="shared" si="49"/>
        <v>1.1312</v>
      </c>
      <c r="F132" s="41">
        <f t="shared" si="50"/>
        <v>0</v>
      </c>
      <c r="G132" s="40" t="s">
        <v>10</v>
      </c>
      <c r="H132" s="35">
        <v>6</v>
      </c>
      <c r="I132" s="54">
        <f t="shared" si="53"/>
        <v>0</v>
      </c>
      <c r="J132" s="35">
        <v>0</v>
      </c>
      <c r="K132" s="54">
        <f t="shared" si="54"/>
        <v>0</v>
      </c>
      <c r="L132" s="35">
        <v>0</v>
      </c>
      <c r="M132" s="59">
        <f t="shared" si="51"/>
        <v>0</v>
      </c>
      <c r="N132" s="29"/>
    </row>
    <row r="133" spans="1:17" ht="15" customHeight="1" thickBot="1" x14ac:dyDescent="0.3">
      <c r="A133" s="19"/>
      <c r="B133" s="38">
        <f t="shared" si="52"/>
        <v>9.1099999999999977</v>
      </c>
      <c r="C133" s="31" t="s">
        <v>18</v>
      </c>
      <c r="D133" s="87"/>
      <c r="E133" s="32">
        <f t="shared" si="49"/>
        <v>1.1312</v>
      </c>
      <c r="F133" s="41">
        <f t="shared" si="50"/>
        <v>0</v>
      </c>
      <c r="G133" s="40" t="s">
        <v>10</v>
      </c>
      <c r="H133" s="35">
        <v>1</v>
      </c>
      <c r="I133" s="54">
        <f t="shared" si="53"/>
        <v>0</v>
      </c>
      <c r="J133" s="35">
        <v>0</v>
      </c>
      <c r="K133" s="54">
        <f t="shared" si="54"/>
        <v>0</v>
      </c>
      <c r="L133" s="35">
        <v>1</v>
      </c>
      <c r="M133" s="59">
        <f t="shared" si="51"/>
        <v>0</v>
      </c>
      <c r="N133" s="29"/>
    </row>
    <row r="134" spans="1:17" ht="27.75" customHeight="1" thickBot="1" x14ac:dyDescent="0.3">
      <c r="A134" s="19"/>
      <c r="B134" s="100"/>
      <c r="C134" s="101"/>
      <c r="D134" s="101"/>
      <c r="E134" s="101"/>
      <c r="F134" s="101"/>
      <c r="G134" s="102"/>
      <c r="H134" s="47" t="s">
        <v>138</v>
      </c>
      <c r="I134" s="48">
        <f>ROUND(SUM(I123:I133),0)</f>
        <v>0</v>
      </c>
      <c r="J134" s="47" t="s">
        <v>139</v>
      </c>
      <c r="K134" s="48">
        <f>ROUND(SUM(K123:K133),0)</f>
        <v>0</v>
      </c>
      <c r="L134" s="47" t="s">
        <v>141</v>
      </c>
      <c r="M134" s="48">
        <f>ROUND(SUM(M123:M133),0)</f>
        <v>0</v>
      </c>
      <c r="N134" s="29"/>
      <c r="Q134" s="88"/>
    </row>
    <row r="135" spans="1:17" ht="28.5" customHeight="1" thickBot="1" x14ac:dyDescent="0.3">
      <c r="A135" s="23"/>
      <c r="B135" s="50"/>
      <c r="C135" s="51"/>
      <c r="D135" s="51"/>
      <c r="E135" s="51"/>
      <c r="F135" s="51"/>
      <c r="G135" s="57"/>
      <c r="H135" s="118" t="s">
        <v>20</v>
      </c>
      <c r="I135" s="119"/>
      <c r="J135" s="119"/>
      <c r="K135" s="119"/>
      <c r="L135" s="119"/>
      <c r="M135" s="52">
        <f>I134+K134+M134</f>
        <v>0</v>
      </c>
      <c r="N135" s="29"/>
      <c r="Q135" s="88"/>
    </row>
    <row r="136" spans="1:17" ht="30" customHeight="1" thickBot="1" x14ac:dyDescent="0.3">
      <c r="A136" s="19"/>
      <c r="B136" s="24" t="s">
        <v>142</v>
      </c>
      <c r="C136" s="24" t="s">
        <v>3</v>
      </c>
      <c r="D136" s="98" t="str">
        <f>D121</f>
        <v>VALOR UNITARIO 2024</v>
      </c>
      <c r="E136" s="98" t="str">
        <f>$E$8</f>
        <v>FACTOR CORREC 2025 (Proyectado)</v>
      </c>
      <c r="F136" s="98" t="str">
        <f>$F$8</f>
        <v>VALOR UNITARIO CORREGIDO 2025</v>
      </c>
      <c r="G136" s="99" t="s">
        <v>4</v>
      </c>
      <c r="H136" s="99" t="s">
        <v>159</v>
      </c>
      <c r="I136" s="99"/>
      <c r="J136" s="99" t="s">
        <v>5</v>
      </c>
      <c r="K136" s="99"/>
      <c r="L136" s="99" t="s">
        <v>160</v>
      </c>
      <c r="M136" s="99"/>
      <c r="N136" s="29"/>
      <c r="Q136" s="88"/>
    </row>
    <row r="137" spans="1:17" ht="26.25" thickBot="1" x14ac:dyDescent="0.3">
      <c r="A137" s="19"/>
      <c r="B137" s="24">
        <v>10</v>
      </c>
      <c r="C137" s="26" t="s">
        <v>60</v>
      </c>
      <c r="D137" s="98"/>
      <c r="E137" s="98"/>
      <c r="F137" s="98"/>
      <c r="G137" s="99"/>
      <c r="H137" s="24" t="s">
        <v>7</v>
      </c>
      <c r="I137" s="27" t="s">
        <v>8</v>
      </c>
      <c r="J137" s="24" t="s">
        <v>7</v>
      </c>
      <c r="K137" s="27" t="s">
        <v>8</v>
      </c>
      <c r="L137" s="24" t="s">
        <v>7</v>
      </c>
      <c r="M137" s="28" t="s">
        <v>8</v>
      </c>
      <c r="N137" s="29"/>
      <c r="Q137" s="88"/>
    </row>
    <row r="138" spans="1:17" ht="25.5" x14ac:dyDescent="0.25">
      <c r="A138" s="19"/>
      <c r="B138" s="30">
        <f>+B137+0.01</f>
        <v>10.01</v>
      </c>
      <c r="C138" s="53" t="s">
        <v>9</v>
      </c>
      <c r="D138" s="84"/>
      <c r="E138" s="32">
        <f t="shared" ref="E138:E147" si="55">$E$10</f>
        <v>1.1312</v>
      </c>
      <c r="F138" s="41">
        <f t="shared" ref="F138:F147" si="56">+D138*E138</f>
        <v>0</v>
      </c>
      <c r="G138" s="40" t="s">
        <v>10</v>
      </c>
      <c r="H138" s="58">
        <v>1</v>
      </c>
      <c r="I138" s="54">
        <f>D138*H138</f>
        <v>0</v>
      </c>
      <c r="J138" s="58">
        <v>1</v>
      </c>
      <c r="K138" s="54">
        <f>D138*J138</f>
        <v>0</v>
      </c>
      <c r="L138" s="58">
        <v>1</v>
      </c>
      <c r="M138" s="59">
        <f t="shared" ref="M138:M147" si="57">F138*L138</f>
        <v>0</v>
      </c>
      <c r="N138" s="29"/>
    </row>
    <row r="139" spans="1:17" ht="15" customHeight="1" x14ac:dyDescent="0.25">
      <c r="A139" s="19"/>
      <c r="B139" s="38">
        <f t="shared" ref="B139:B147" si="58">+B138+0.01</f>
        <v>10.02</v>
      </c>
      <c r="C139" s="39" t="s">
        <v>61</v>
      </c>
      <c r="D139" s="85"/>
      <c r="E139" s="32">
        <f t="shared" si="55"/>
        <v>1.1312</v>
      </c>
      <c r="F139" s="41">
        <f t="shared" si="56"/>
        <v>0</v>
      </c>
      <c r="G139" s="40" t="s">
        <v>10</v>
      </c>
      <c r="H139" s="35">
        <v>2</v>
      </c>
      <c r="I139" s="54">
        <f t="shared" ref="I139:I147" si="59">D139*H139</f>
        <v>0</v>
      </c>
      <c r="J139" s="35">
        <v>2</v>
      </c>
      <c r="K139" s="54">
        <f t="shared" ref="K139:K147" si="60">D139*J139</f>
        <v>0</v>
      </c>
      <c r="L139" s="35">
        <v>2</v>
      </c>
      <c r="M139" s="59">
        <f t="shared" si="57"/>
        <v>0</v>
      </c>
      <c r="N139" s="29"/>
    </row>
    <row r="140" spans="1:17" ht="15" customHeight="1" x14ac:dyDescent="0.25">
      <c r="A140" s="19"/>
      <c r="B140" s="38">
        <f t="shared" si="58"/>
        <v>10.029999999999999</v>
      </c>
      <c r="C140" s="31" t="s">
        <v>62</v>
      </c>
      <c r="D140" s="85"/>
      <c r="E140" s="32">
        <f t="shared" si="55"/>
        <v>1.1312</v>
      </c>
      <c r="F140" s="41">
        <f t="shared" si="56"/>
        <v>0</v>
      </c>
      <c r="G140" s="40" t="s">
        <v>10</v>
      </c>
      <c r="H140" s="35">
        <v>1</v>
      </c>
      <c r="I140" s="54">
        <f t="shared" si="59"/>
        <v>0</v>
      </c>
      <c r="J140" s="35">
        <v>1</v>
      </c>
      <c r="K140" s="54">
        <f t="shared" si="60"/>
        <v>0</v>
      </c>
      <c r="L140" s="35">
        <v>1</v>
      </c>
      <c r="M140" s="59">
        <f t="shared" si="57"/>
        <v>0</v>
      </c>
      <c r="N140" s="29"/>
    </row>
    <row r="141" spans="1:17" ht="15" customHeight="1" x14ac:dyDescent="0.25">
      <c r="A141" s="19"/>
      <c r="B141" s="38">
        <f t="shared" si="58"/>
        <v>10.039999999999999</v>
      </c>
      <c r="C141" s="31" t="s">
        <v>63</v>
      </c>
      <c r="D141" s="86"/>
      <c r="E141" s="32">
        <f t="shared" si="55"/>
        <v>1.1312</v>
      </c>
      <c r="F141" s="41">
        <f t="shared" si="56"/>
        <v>0</v>
      </c>
      <c r="G141" s="40" t="s">
        <v>10</v>
      </c>
      <c r="H141" s="35">
        <v>1</v>
      </c>
      <c r="I141" s="54">
        <f t="shared" si="59"/>
        <v>0</v>
      </c>
      <c r="J141" s="35">
        <v>1</v>
      </c>
      <c r="K141" s="54">
        <f t="shared" si="60"/>
        <v>0</v>
      </c>
      <c r="L141" s="35">
        <v>1</v>
      </c>
      <c r="M141" s="59">
        <f t="shared" si="57"/>
        <v>0</v>
      </c>
      <c r="N141" s="29"/>
    </row>
    <row r="142" spans="1:17" ht="15" customHeight="1" x14ac:dyDescent="0.25">
      <c r="A142" s="19"/>
      <c r="B142" s="38">
        <f t="shared" si="58"/>
        <v>10.049999999999999</v>
      </c>
      <c r="C142" s="31" t="s">
        <v>14</v>
      </c>
      <c r="D142" s="86"/>
      <c r="E142" s="32">
        <f t="shared" si="55"/>
        <v>1.1312</v>
      </c>
      <c r="F142" s="41">
        <f t="shared" si="56"/>
        <v>0</v>
      </c>
      <c r="G142" s="40" t="s">
        <v>15</v>
      </c>
      <c r="H142" s="35">
        <v>5</v>
      </c>
      <c r="I142" s="54">
        <f t="shared" si="59"/>
        <v>0</v>
      </c>
      <c r="J142" s="35">
        <v>5</v>
      </c>
      <c r="K142" s="54">
        <f t="shared" si="60"/>
        <v>0</v>
      </c>
      <c r="L142" s="35">
        <v>5</v>
      </c>
      <c r="M142" s="59">
        <f t="shared" si="57"/>
        <v>0</v>
      </c>
      <c r="N142" s="29"/>
    </row>
    <row r="143" spans="1:17" ht="15" customHeight="1" x14ac:dyDescent="0.25">
      <c r="A143" s="19"/>
      <c r="B143" s="38">
        <f t="shared" si="58"/>
        <v>10.059999999999999</v>
      </c>
      <c r="C143" s="31" t="s">
        <v>25</v>
      </c>
      <c r="D143" s="87"/>
      <c r="E143" s="32">
        <f t="shared" si="55"/>
        <v>1.1312</v>
      </c>
      <c r="F143" s="41">
        <f t="shared" si="56"/>
        <v>0</v>
      </c>
      <c r="G143" s="40" t="s">
        <v>10</v>
      </c>
      <c r="H143" s="35">
        <v>0</v>
      </c>
      <c r="I143" s="54">
        <f t="shared" si="59"/>
        <v>0</v>
      </c>
      <c r="J143" s="35">
        <v>0</v>
      </c>
      <c r="K143" s="54">
        <f t="shared" si="60"/>
        <v>0</v>
      </c>
      <c r="L143" s="35">
        <v>2</v>
      </c>
      <c r="M143" s="59">
        <f t="shared" si="57"/>
        <v>0</v>
      </c>
      <c r="N143" s="29"/>
    </row>
    <row r="144" spans="1:17" ht="15" customHeight="1" x14ac:dyDescent="0.25">
      <c r="A144" s="19"/>
      <c r="B144" s="38">
        <f t="shared" si="58"/>
        <v>10.069999999999999</v>
      </c>
      <c r="C144" s="31" t="s">
        <v>17</v>
      </c>
      <c r="D144" s="87"/>
      <c r="E144" s="32">
        <f t="shared" si="55"/>
        <v>1.1312</v>
      </c>
      <c r="F144" s="41">
        <f t="shared" si="56"/>
        <v>0</v>
      </c>
      <c r="G144" s="40" t="s">
        <v>10</v>
      </c>
      <c r="H144" s="35">
        <v>0</v>
      </c>
      <c r="I144" s="54">
        <f t="shared" si="59"/>
        <v>0</v>
      </c>
      <c r="J144" s="35">
        <v>1</v>
      </c>
      <c r="K144" s="54">
        <f t="shared" si="60"/>
        <v>0</v>
      </c>
      <c r="L144" s="35">
        <v>0</v>
      </c>
      <c r="M144" s="59">
        <f t="shared" si="57"/>
        <v>0</v>
      </c>
      <c r="N144" s="29"/>
    </row>
    <row r="145" spans="1:14" ht="15" customHeight="1" x14ac:dyDescent="0.25">
      <c r="A145" s="23"/>
      <c r="B145" s="38">
        <f t="shared" si="58"/>
        <v>10.079999999999998</v>
      </c>
      <c r="C145" s="90" t="s">
        <v>169</v>
      </c>
      <c r="D145" s="87"/>
      <c r="E145" s="32">
        <f t="shared" si="55"/>
        <v>1.1312</v>
      </c>
      <c r="F145" s="41">
        <f t="shared" si="56"/>
        <v>0</v>
      </c>
      <c r="G145" s="40" t="s">
        <v>10</v>
      </c>
      <c r="H145" s="35">
        <v>1</v>
      </c>
      <c r="I145" s="54">
        <f t="shared" si="59"/>
        <v>0</v>
      </c>
      <c r="J145" s="35">
        <v>1</v>
      </c>
      <c r="K145" s="54">
        <f t="shared" si="60"/>
        <v>0</v>
      </c>
      <c r="L145" s="35">
        <v>1</v>
      </c>
      <c r="M145" s="59">
        <f t="shared" si="57"/>
        <v>0</v>
      </c>
      <c r="N145" s="29"/>
    </row>
    <row r="146" spans="1:14" ht="15" customHeight="1" x14ac:dyDescent="0.25">
      <c r="A146" s="23"/>
      <c r="B146" s="38">
        <f t="shared" si="58"/>
        <v>10.089999999999998</v>
      </c>
      <c r="C146" s="90" t="s">
        <v>170</v>
      </c>
      <c r="D146" s="87"/>
      <c r="E146" s="32">
        <f t="shared" si="55"/>
        <v>1.1312</v>
      </c>
      <c r="F146" s="41">
        <f t="shared" si="56"/>
        <v>0</v>
      </c>
      <c r="G146" s="40" t="s">
        <v>10</v>
      </c>
      <c r="H146" s="35">
        <v>6</v>
      </c>
      <c r="I146" s="54">
        <f t="shared" si="59"/>
        <v>0</v>
      </c>
      <c r="J146" s="35">
        <v>0</v>
      </c>
      <c r="K146" s="54">
        <f t="shared" si="60"/>
        <v>0</v>
      </c>
      <c r="L146" s="35">
        <v>0</v>
      </c>
      <c r="M146" s="59">
        <f t="shared" si="57"/>
        <v>0</v>
      </c>
      <c r="N146" s="29"/>
    </row>
    <row r="147" spans="1:14" ht="15" customHeight="1" thickBot="1" x14ac:dyDescent="0.3">
      <c r="A147" s="19"/>
      <c r="B147" s="38">
        <f t="shared" si="58"/>
        <v>10.099999999999998</v>
      </c>
      <c r="C147" s="31" t="s">
        <v>18</v>
      </c>
      <c r="D147" s="87"/>
      <c r="E147" s="32">
        <f t="shared" si="55"/>
        <v>1.1312</v>
      </c>
      <c r="F147" s="41">
        <f t="shared" si="56"/>
        <v>0</v>
      </c>
      <c r="G147" s="40" t="s">
        <v>10</v>
      </c>
      <c r="H147" s="35">
        <v>1</v>
      </c>
      <c r="I147" s="54">
        <f t="shared" si="59"/>
        <v>0</v>
      </c>
      <c r="J147" s="35">
        <v>0</v>
      </c>
      <c r="K147" s="54">
        <f t="shared" si="60"/>
        <v>0</v>
      </c>
      <c r="L147" s="35">
        <v>1</v>
      </c>
      <c r="M147" s="59">
        <f t="shared" si="57"/>
        <v>0</v>
      </c>
      <c r="N147" s="29"/>
    </row>
    <row r="148" spans="1:14" ht="30.75" customHeight="1" thickBot="1" x14ac:dyDescent="0.3">
      <c r="A148" s="19"/>
      <c r="B148" s="100"/>
      <c r="C148" s="101"/>
      <c r="D148" s="101"/>
      <c r="E148" s="101"/>
      <c r="F148" s="101"/>
      <c r="G148" s="102"/>
      <c r="H148" s="47" t="s">
        <v>138</v>
      </c>
      <c r="I148" s="48">
        <f>ROUND(SUM(I138:I147),0)</f>
        <v>0</v>
      </c>
      <c r="J148" s="47" t="s">
        <v>139</v>
      </c>
      <c r="K148" s="48">
        <f>ROUND(SUM(K138:K147),0)</f>
        <v>0</v>
      </c>
      <c r="L148" s="47" t="s">
        <v>141</v>
      </c>
      <c r="M148" s="48">
        <f>ROUND(SUM(M138:M147),0)</f>
        <v>0</v>
      </c>
      <c r="N148" s="29"/>
    </row>
    <row r="149" spans="1:14" ht="28.5" customHeight="1" thickBot="1" x14ac:dyDescent="0.3">
      <c r="A149" s="23"/>
      <c r="B149" s="50"/>
      <c r="C149" s="51"/>
      <c r="D149" s="51"/>
      <c r="E149" s="51"/>
      <c r="F149" s="51"/>
      <c r="G149" s="57"/>
      <c r="H149" s="118" t="s">
        <v>20</v>
      </c>
      <c r="I149" s="119"/>
      <c r="J149" s="119"/>
      <c r="K149" s="119"/>
      <c r="L149" s="119"/>
      <c r="M149" s="52">
        <f>I148+K148+M148</f>
        <v>0</v>
      </c>
      <c r="N149" s="29"/>
    </row>
    <row r="150" spans="1:14" ht="29.25" customHeight="1" thickBot="1" x14ac:dyDescent="0.3">
      <c r="A150" s="19"/>
      <c r="B150" s="24" t="s">
        <v>142</v>
      </c>
      <c r="C150" s="24" t="s">
        <v>3</v>
      </c>
      <c r="D150" s="98" t="str">
        <f>D136</f>
        <v>VALOR UNITARIO 2024</v>
      </c>
      <c r="E150" s="98" t="str">
        <f>$E$8</f>
        <v>FACTOR CORREC 2025 (Proyectado)</v>
      </c>
      <c r="F150" s="98" t="str">
        <f>$F$8</f>
        <v>VALOR UNITARIO CORREGIDO 2025</v>
      </c>
      <c r="G150" s="99" t="s">
        <v>4</v>
      </c>
      <c r="H150" s="99" t="s">
        <v>159</v>
      </c>
      <c r="I150" s="99"/>
      <c r="J150" s="99" t="s">
        <v>5</v>
      </c>
      <c r="K150" s="99"/>
      <c r="L150" s="99" t="s">
        <v>160</v>
      </c>
      <c r="M150" s="99"/>
      <c r="N150" s="29"/>
    </row>
    <row r="151" spans="1:14" ht="42.75" customHeight="1" thickBot="1" x14ac:dyDescent="0.3">
      <c r="A151" s="19"/>
      <c r="B151" s="24">
        <v>11</v>
      </c>
      <c r="C151" s="26" t="s">
        <v>64</v>
      </c>
      <c r="D151" s="98"/>
      <c r="E151" s="98"/>
      <c r="F151" s="98"/>
      <c r="G151" s="99"/>
      <c r="H151" s="24" t="s">
        <v>7</v>
      </c>
      <c r="I151" s="27" t="s">
        <v>8</v>
      </c>
      <c r="J151" s="24" t="s">
        <v>7</v>
      </c>
      <c r="K151" s="27" t="s">
        <v>8</v>
      </c>
      <c r="L151" s="24" t="s">
        <v>7</v>
      </c>
      <c r="M151" s="28" t="s">
        <v>8</v>
      </c>
      <c r="N151" s="29"/>
    </row>
    <row r="152" spans="1:14" ht="25.5" x14ac:dyDescent="0.25">
      <c r="A152" s="19"/>
      <c r="B152" s="30">
        <f>+B151+0.01</f>
        <v>11.01</v>
      </c>
      <c r="C152" s="53" t="s">
        <v>9</v>
      </c>
      <c r="D152" s="84"/>
      <c r="E152" s="32">
        <f t="shared" ref="E152:E162" si="61">$E$10</f>
        <v>1.1312</v>
      </c>
      <c r="F152" s="41">
        <f t="shared" ref="F152:F162" si="62">+D152*E152</f>
        <v>0</v>
      </c>
      <c r="G152" s="40" t="s">
        <v>10</v>
      </c>
      <c r="H152" s="35">
        <v>1</v>
      </c>
      <c r="I152" s="54">
        <f>D152*H152</f>
        <v>0</v>
      </c>
      <c r="J152" s="35">
        <v>1</v>
      </c>
      <c r="K152" s="54">
        <f>D152*J152</f>
        <v>0</v>
      </c>
      <c r="L152" s="35">
        <v>1</v>
      </c>
      <c r="M152" s="59">
        <f t="shared" ref="M152:M162" si="63">F152*L152</f>
        <v>0</v>
      </c>
      <c r="N152" s="29"/>
    </row>
    <row r="153" spans="1:14" ht="15" customHeight="1" x14ac:dyDescent="0.25">
      <c r="A153" s="19"/>
      <c r="B153" s="38">
        <f t="shared" ref="B153:B162" si="64">+B152+0.01</f>
        <v>11.02</v>
      </c>
      <c r="C153" s="39" t="s">
        <v>65</v>
      </c>
      <c r="D153" s="85"/>
      <c r="E153" s="32">
        <f t="shared" si="61"/>
        <v>1.1312</v>
      </c>
      <c r="F153" s="41">
        <f t="shared" si="62"/>
        <v>0</v>
      </c>
      <c r="G153" s="40" t="s">
        <v>10</v>
      </c>
      <c r="H153" s="35">
        <v>2</v>
      </c>
      <c r="I153" s="54">
        <f t="shared" ref="I153:I162" si="65">D153*H153</f>
        <v>0</v>
      </c>
      <c r="J153" s="35">
        <v>2</v>
      </c>
      <c r="K153" s="54">
        <f t="shared" ref="K153:K162" si="66">D153*J153</f>
        <v>0</v>
      </c>
      <c r="L153" s="35">
        <v>2</v>
      </c>
      <c r="M153" s="59">
        <f t="shared" si="63"/>
        <v>0</v>
      </c>
      <c r="N153" s="29"/>
    </row>
    <row r="154" spans="1:14" ht="15" customHeight="1" x14ac:dyDescent="0.25">
      <c r="A154" s="19"/>
      <c r="B154" s="38">
        <f t="shared" si="64"/>
        <v>11.03</v>
      </c>
      <c r="C154" s="31" t="s">
        <v>23</v>
      </c>
      <c r="D154" s="85"/>
      <c r="E154" s="32">
        <f t="shared" si="61"/>
        <v>1.1312</v>
      </c>
      <c r="F154" s="41">
        <f t="shared" si="62"/>
        <v>0</v>
      </c>
      <c r="G154" s="40" t="s">
        <v>10</v>
      </c>
      <c r="H154" s="35">
        <v>1</v>
      </c>
      <c r="I154" s="54">
        <f t="shared" si="65"/>
        <v>0</v>
      </c>
      <c r="J154" s="35">
        <v>1</v>
      </c>
      <c r="K154" s="54">
        <f t="shared" si="66"/>
        <v>0</v>
      </c>
      <c r="L154" s="35">
        <v>1</v>
      </c>
      <c r="M154" s="59">
        <f t="shared" si="63"/>
        <v>0</v>
      </c>
      <c r="N154" s="29"/>
    </row>
    <row r="155" spans="1:14" ht="15" customHeight="1" x14ac:dyDescent="0.25">
      <c r="A155" s="19"/>
      <c r="B155" s="38">
        <f t="shared" si="64"/>
        <v>11.04</v>
      </c>
      <c r="C155" s="31" t="s">
        <v>66</v>
      </c>
      <c r="D155" s="86"/>
      <c r="E155" s="32">
        <f t="shared" si="61"/>
        <v>1.1312</v>
      </c>
      <c r="F155" s="41">
        <f t="shared" si="62"/>
        <v>0</v>
      </c>
      <c r="G155" s="40" t="s">
        <v>10</v>
      </c>
      <c r="H155" s="35">
        <v>1</v>
      </c>
      <c r="I155" s="54">
        <f t="shared" si="65"/>
        <v>0</v>
      </c>
      <c r="J155" s="35">
        <v>1</v>
      </c>
      <c r="K155" s="54">
        <f t="shared" si="66"/>
        <v>0</v>
      </c>
      <c r="L155" s="35">
        <v>1</v>
      </c>
      <c r="M155" s="59">
        <f t="shared" si="63"/>
        <v>0</v>
      </c>
      <c r="N155" s="29"/>
    </row>
    <row r="156" spans="1:14" ht="15" customHeight="1" x14ac:dyDescent="0.25">
      <c r="A156" s="19"/>
      <c r="B156" s="38">
        <f t="shared" si="64"/>
        <v>11.049999999999999</v>
      </c>
      <c r="C156" s="31" t="s">
        <v>14</v>
      </c>
      <c r="D156" s="86"/>
      <c r="E156" s="32">
        <f t="shared" si="61"/>
        <v>1.1312</v>
      </c>
      <c r="F156" s="41">
        <f t="shared" si="62"/>
        <v>0</v>
      </c>
      <c r="G156" s="40" t="s">
        <v>15</v>
      </c>
      <c r="H156" s="35">
        <v>7</v>
      </c>
      <c r="I156" s="54">
        <f t="shared" si="65"/>
        <v>0</v>
      </c>
      <c r="J156" s="35">
        <v>7</v>
      </c>
      <c r="K156" s="54">
        <f t="shared" si="66"/>
        <v>0</v>
      </c>
      <c r="L156" s="35">
        <v>7</v>
      </c>
      <c r="M156" s="59">
        <f t="shared" si="63"/>
        <v>0</v>
      </c>
      <c r="N156" s="29"/>
    </row>
    <row r="157" spans="1:14" ht="15" customHeight="1" x14ac:dyDescent="0.25">
      <c r="A157" s="19"/>
      <c r="B157" s="38">
        <f t="shared" si="64"/>
        <v>11.059999999999999</v>
      </c>
      <c r="C157" s="31" t="s">
        <v>67</v>
      </c>
      <c r="D157" s="87"/>
      <c r="E157" s="32">
        <f t="shared" si="61"/>
        <v>1.1312</v>
      </c>
      <c r="F157" s="41">
        <f t="shared" si="62"/>
        <v>0</v>
      </c>
      <c r="G157" s="40" t="s">
        <v>10</v>
      </c>
      <c r="H157" s="35">
        <v>2</v>
      </c>
      <c r="I157" s="54">
        <f t="shared" si="65"/>
        <v>0</v>
      </c>
      <c r="J157" s="35">
        <v>0</v>
      </c>
      <c r="K157" s="54">
        <f t="shared" si="66"/>
        <v>0</v>
      </c>
      <c r="L157" s="35">
        <v>2</v>
      </c>
      <c r="M157" s="59">
        <f t="shared" si="63"/>
        <v>0</v>
      </c>
      <c r="N157" s="29"/>
    </row>
    <row r="158" spans="1:14" ht="15" customHeight="1" x14ac:dyDescent="0.25">
      <c r="A158" s="19"/>
      <c r="B158" s="38">
        <f t="shared" si="64"/>
        <v>11.069999999999999</v>
      </c>
      <c r="C158" s="31" t="s">
        <v>17</v>
      </c>
      <c r="D158" s="87"/>
      <c r="E158" s="32">
        <f t="shared" si="61"/>
        <v>1.1312</v>
      </c>
      <c r="F158" s="41">
        <f t="shared" si="62"/>
        <v>0</v>
      </c>
      <c r="G158" s="40" t="s">
        <v>10</v>
      </c>
      <c r="H158" s="35">
        <v>0</v>
      </c>
      <c r="I158" s="54">
        <f t="shared" si="65"/>
        <v>0</v>
      </c>
      <c r="J158" s="35">
        <v>1</v>
      </c>
      <c r="K158" s="54">
        <f t="shared" si="66"/>
        <v>0</v>
      </c>
      <c r="L158" s="35">
        <v>0</v>
      </c>
      <c r="M158" s="59">
        <f t="shared" si="63"/>
        <v>0</v>
      </c>
      <c r="N158" s="29"/>
    </row>
    <row r="159" spans="1:14" ht="15" customHeight="1" x14ac:dyDescent="0.25">
      <c r="A159" s="23"/>
      <c r="B159" s="38">
        <f t="shared" si="64"/>
        <v>11.079999999999998</v>
      </c>
      <c r="C159" s="90" t="s">
        <v>171</v>
      </c>
      <c r="D159" s="87"/>
      <c r="E159" s="32">
        <f t="shared" si="61"/>
        <v>1.1312</v>
      </c>
      <c r="F159" s="41">
        <f t="shared" si="62"/>
        <v>0</v>
      </c>
      <c r="G159" s="40" t="s">
        <v>10</v>
      </c>
      <c r="H159" s="35">
        <v>1</v>
      </c>
      <c r="I159" s="54">
        <f t="shared" si="65"/>
        <v>0</v>
      </c>
      <c r="J159" s="35">
        <v>1</v>
      </c>
      <c r="K159" s="54">
        <f t="shared" si="66"/>
        <v>0</v>
      </c>
      <c r="L159" s="35">
        <v>1</v>
      </c>
      <c r="M159" s="59">
        <f t="shared" si="63"/>
        <v>0</v>
      </c>
      <c r="N159" s="29"/>
    </row>
    <row r="160" spans="1:14" ht="15" customHeight="1" x14ac:dyDescent="0.25">
      <c r="A160" s="23"/>
      <c r="B160" s="38">
        <f t="shared" si="64"/>
        <v>11.089999999999998</v>
      </c>
      <c r="C160" s="31" t="s">
        <v>68</v>
      </c>
      <c r="D160" s="87"/>
      <c r="E160" s="32">
        <f t="shared" si="61"/>
        <v>1.1312</v>
      </c>
      <c r="F160" s="41">
        <f t="shared" ref="F160" si="67">+D160*E160</f>
        <v>0</v>
      </c>
      <c r="G160" s="40" t="s">
        <v>10</v>
      </c>
      <c r="H160" s="35">
        <v>1</v>
      </c>
      <c r="I160" s="54">
        <f t="shared" si="65"/>
        <v>0</v>
      </c>
      <c r="J160" s="35">
        <v>1</v>
      </c>
      <c r="K160" s="54">
        <f t="shared" si="66"/>
        <v>0</v>
      </c>
      <c r="L160" s="35">
        <v>1</v>
      </c>
      <c r="M160" s="59">
        <f t="shared" si="63"/>
        <v>0</v>
      </c>
      <c r="N160" s="29"/>
    </row>
    <row r="161" spans="1:14" ht="15" customHeight="1" x14ac:dyDescent="0.25">
      <c r="A161" s="23"/>
      <c r="B161" s="38">
        <f t="shared" si="64"/>
        <v>11.099999999999998</v>
      </c>
      <c r="C161" s="90" t="s">
        <v>170</v>
      </c>
      <c r="D161" s="87"/>
      <c r="E161" s="32">
        <f t="shared" si="61"/>
        <v>1.1312</v>
      </c>
      <c r="F161" s="41">
        <f t="shared" ref="F161" si="68">+D161*E161</f>
        <v>0</v>
      </c>
      <c r="G161" s="40" t="s">
        <v>10</v>
      </c>
      <c r="H161" s="35">
        <v>8</v>
      </c>
      <c r="I161" s="54">
        <f t="shared" si="65"/>
        <v>0</v>
      </c>
      <c r="J161" s="35">
        <v>0</v>
      </c>
      <c r="K161" s="54">
        <f t="shared" si="66"/>
        <v>0</v>
      </c>
      <c r="L161" s="35">
        <v>0</v>
      </c>
      <c r="M161" s="59">
        <f t="shared" si="63"/>
        <v>0</v>
      </c>
      <c r="N161" s="29"/>
    </row>
    <row r="162" spans="1:14" ht="15" customHeight="1" thickBot="1" x14ac:dyDescent="0.3">
      <c r="A162" s="19"/>
      <c r="B162" s="38">
        <f t="shared" si="64"/>
        <v>11.109999999999998</v>
      </c>
      <c r="C162" s="31" t="s">
        <v>18</v>
      </c>
      <c r="D162" s="84"/>
      <c r="E162" s="32">
        <f t="shared" si="61"/>
        <v>1.1312</v>
      </c>
      <c r="F162" s="41">
        <f t="shared" si="62"/>
        <v>0</v>
      </c>
      <c r="G162" s="40" t="s">
        <v>10</v>
      </c>
      <c r="H162" s="35">
        <v>1</v>
      </c>
      <c r="I162" s="54">
        <f t="shared" si="65"/>
        <v>0</v>
      </c>
      <c r="J162" s="35">
        <v>0</v>
      </c>
      <c r="K162" s="54">
        <f t="shared" si="66"/>
        <v>0</v>
      </c>
      <c r="L162" s="35">
        <v>1</v>
      </c>
      <c r="M162" s="59">
        <f t="shared" si="63"/>
        <v>0</v>
      </c>
      <c r="N162" s="29"/>
    </row>
    <row r="163" spans="1:14" ht="28.5" customHeight="1" thickBot="1" x14ac:dyDescent="0.3">
      <c r="A163" s="19"/>
      <c r="B163" s="100"/>
      <c r="C163" s="101"/>
      <c r="D163" s="101"/>
      <c r="E163" s="101"/>
      <c r="F163" s="101"/>
      <c r="G163" s="102"/>
      <c r="H163" s="47" t="s">
        <v>138</v>
      </c>
      <c r="I163" s="48">
        <f>ROUND(SUM(I152:I162),0)</f>
        <v>0</v>
      </c>
      <c r="J163" s="47" t="s">
        <v>139</v>
      </c>
      <c r="K163" s="48">
        <f>ROUND(SUM(K152:K162),0)</f>
        <v>0</v>
      </c>
      <c r="L163" s="47" t="s">
        <v>141</v>
      </c>
      <c r="M163" s="48">
        <f>ROUND(SUM(M152:M162),0)</f>
        <v>0</v>
      </c>
      <c r="N163" s="29"/>
    </row>
    <row r="164" spans="1:14" ht="28.5" customHeight="1" thickBot="1" x14ac:dyDescent="0.3">
      <c r="A164" s="23"/>
      <c r="B164" s="50"/>
      <c r="C164" s="51"/>
      <c r="D164" s="51"/>
      <c r="E164" s="51"/>
      <c r="F164" s="51"/>
      <c r="G164" s="57"/>
      <c r="H164" s="118" t="s">
        <v>20</v>
      </c>
      <c r="I164" s="119"/>
      <c r="J164" s="119"/>
      <c r="K164" s="119"/>
      <c r="L164" s="119"/>
      <c r="M164" s="52">
        <f>I163+K163+M163</f>
        <v>0</v>
      </c>
      <c r="N164" s="29"/>
    </row>
    <row r="165" spans="1:14" ht="31.5" customHeight="1" thickBot="1" x14ac:dyDescent="0.3">
      <c r="A165" s="19"/>
      <c r="B165" s="24" t="s">
        <v>142</v>
      </c>
      <c r="C165" s="24" t="s">
        <v>3</v>
      </c>
      <c r="D165" s="98" t="str">
        <f>D150</f>
        <v>VALOR UNITARIO 2024</v>
      </c>
      <c r="E165" s="98" t="str">
        <f>$E$8</f>
        <v>FACTOR CORREC 2025 (Proyectado)</v>
      </c>
      <c r="F165" s="98" t="str">
        <f>$F$8</f>
        <v>VALOR UNITARIO CORREGIDO 2025</v>
      </c>
      <c r="G165" s="99" t="s">
        <v>4</v>
      </c>
      <c r="H165" s="99" t="s">
        <v>159</v>
      </c>
      <c r="I165" s="99"/>
      <c r="J165" s="99" t="s">
        <v>5</v>
      </c>
      <c r="K165" s="99"/>
      <c r="L165" s="99" t="s">
        <v>160</v>
      </c>
      <c r="M165" s="99"/>
      <c r="N165" s="29"/>
    </row>
    <row r="166" spans="1:14" ht="26.25" thickBot="1" x14ac:dyDescent="0.3">
      <c r="A166" s="19"/>
      <c r="B166" s="24">
        <v>12</v>
      </c>
      <c r="C166" s="26" t="s">
        <v>69</v>
      </c>
      <c r="D166" s="98"/>
      <c r="E166" s="98"/>
      <c r="F166" s="98"/>
      <c r="G166" s="99"/>
      <c r="H166" s="24" t="s">
        <v>7</v>
      </c>
      <c r="I166" s="27" t="s">
        <v>8</v>
      </c>
      <c r="J166" s="24" t="s">
        <v>7</v>
      </c>
      <c r="K166" s="27" t="s">
        <v>8</v>
      </c>
      <c r="L166" s="24" t="s">
        <v>7</v>
      </c>
      <c r="M166" s="28" t="s">
        <v>8</v>
      </c>
      <c r="N166" s="29"/>
    </row>
    <row r="167" spans="1:14" ht="25.5" x14ac:dyDescent="0.25">
      <c r="A167" s="19"/>
      <c r="B167" s="30">
        <f>+B166+0.01</f>
        <v>12.01</v>
      </c>
      <c r="C167" s="53" t="s">
        <v>9</v>
      </c>
      <c r="D167" s="84"/>
      <c r="E167" s="32">
        <f t="shared" ref="E167:E176" si="69">$E$10</f>
        <v>1.1312</v>
      </c>
      <c r="F167" s="41">
        <f t="shared" ref="F167:F176" si="70">+D167*E167</f>
        <v>0</v>
      </c>
      <c r="G167" s="40" t="s">
        <v>10</v>
      </c>
      <c r="H167" s="35">
        <v>1</v>
      </c>
      <c r="I167" s="54">
        <f>D167*H167</f>
        <v>0</v>
      </c>
      <c r="J167" s="35">
        <v>1</v>
      </c>
      <c r="K167" s="54">
        <f>D167*J167</f>
        <v>0</v>
      </c>
      <c r="L167" s="35">
        <v>1</v>
      </c>
      <c r="M167" s="61">
        <f>+F167*L167</f>
        <v>0</v>
      </c>
      <c r="N167" s="29"/>
    </row>
    <row r="168" spans="1:14" ht="15" customHeight="1" x14ac:dyDescent="0.25">
      <c r="A168" s="19"/>
      <c r="B168" s="38">
        <f t="shared" ref="B168:B176" si="71">+B167+0.01</f>
        <v>12.02</v>
      </c>
      <c r="C168" s="39" t="s">
        <v>70</v>
      </c>
      <c r="D168" s="85"/>
      <c r="E168" s="32">
        <f t="shared" si="69"/>
        <v>1.1312</v>
      </c>
      <c r="F168" s="41">
        <f t="shared" si="70"/>
        <v>0</v>
      </c>
      <c r="G168" s="40" t="s">
        <v>10</v>
      </c>
      <c r="H168" s="35">
        <v>2</v>
      </c>
      <c r="I168" s="54">
        <f t="shared" ref="I168:I176" si="72">D168*H168</f>
        <v>0</v>
      </c>
      <c r="J168" s="35">
        <v>2</v>
      </c>
      <c r="K168" s="54">
        <f t="shared" ref="K168:K176" si="73">D168*J168</f>
        <v>0</v>
      </c>
      <c r="L168" s="35">
        <v>2</v>
      </c>
      <c r="M168" s="61">
        <f t="shared" ref="M168:M176" si="74">+F168*L168</f>
        <v>0</v>
      </c>
      <c r="N168" s="29"/>
    </row>
    <row r="169" spans="1:14" ht="15" customHeight="1" x14ac:dyDescent="0.25">
      <c r="A169" s="19"/>
      <c r="B169" s="38">
        <f t="shared" si="71"/>
        <v>12.03</v>
      </c>
      <c r="C169" s="31" t="s">
        <v>71</v>
      </c>
      <c r="D169" s="85"/>
      <c r="E169" s="32">
        <f t="shared" si="69"/>
        <v>1.1312</v>
      </c>
      <c r="F169" s="41">
        <f t="shared" si="70"/>
        <v>0</v>
      </c>
      <c r="G169" s="40" t="s">
        <v>10</v>
      </c>
      <c r="H169" s="35">
        <v>1</v>
      </c>
      <c r="I169" s="54">
        <f t="shared" si="72"/>
        <v>0</v>
      </c>
      <c r="J169" s="35">
        <v>1</v>
      </c>
      <c r="K169" s="54">
        <f t="shared" si="73"/>
        <v>0</v>
      </c>
      <c r="L169" s="35">
        <v>1</v>
      </c>
      <c r="M169" s="61">
        <f t="shared" si="74"/>
        <v>0</v>
      </c>
      <c r="N169" s="29"/>
    </row>
    <row r="170" spans="1:14" ht="15" customHeight="1" x14ac:dyDescent="0.25">
      <c r="A170" s="19"/>
      <c r="B170" s="38">
        <f t="shared" si="71"/>
        <v>12.04</v>
      </c>
      <c r="C170" s="31" t="s">
        <v>72</v>
      </c>
      <c r="D170" s="86"/>
      <c r="E170" s="32">
        <f t="shared" si="69"/>
        <v>1.1312</v>
      </c>
      <c r="F170" s="41">
        <f t="shared" si="70"/>
        <v>0</v>
      </c>
      <c r="G170" s="40" t="s">
        <v>10</v>
      </c>
      <c r="H170" s="35">
        <v>1</v>
      </c>
      <c r="I170" s="54">
        <f t="shared" si="72"/>
        <v>0</v>
      </c>
      <c r="J170" s="35">
        <v>1</v>
      </c>
      <c r="K170" s="54">
        <f t="shared" si="73"/>
        <v>0</v>
      </c>
      <c r="L170" s="35">
        <v>1</v>
      </c>
      <c r="M170" s="61">
        <f t="shared" si="74"/>
        <v>0</v>
      </c>
      <c r="N170" s="29"/>
    </row>
    <row r="171" spans="1:14" ht="15" customHeight="1" x14ac:dyDescent="0.25">
      <c r="A171" s="19"/>
      <c r="B171" s="38">
        <f t="shared" si="71"/>
        <v>12.049999999999999</v>
      </c>
      <c r="C171" s="31" t="s">
        <v>14</v>
      </c>
      <c r="D171" s="86"/>
      <c r="E171" s="32">
        <f t="shared" si="69"/>
        <v>1.1312</v>
      </c>
      <c r="F171" s="41">
        <f t="shared" si="70"/>
        <v>0</v>
      </c>
      <c r="G171" s="40" t="s">
        <v>15</v>
      </c>
      <c r="H171" s="35">
        <v>3</v>
      </c>
      <c r="I171" s="54">
        <f t="shared" si="72"/>
        <v>0</v>
      </c>
      <c r="J171" s="35">
        <v>3</v>
      </c>
      <c r="K171" s="54">
        <f t="shared" si="73"/>
        <v>0</v>
      </c>
      <c r="L171" s="35">
        <v>3</v>
      </c>
      <c r="M171" s="61">
        <f t="shared" si="74"/>
        <v>0</v>
      </c>
      <c r="N171" s="29"/>
    </row>
    <row r="172" spans="1:14" ht="15" customHeight="1" x14ac:dyDescent="0.25">
      <c r="A172" s="19"/>
      <c r="B172" s="38">
        <f t="shared" si="71"/>
        <v>12.059999999999999</v>
      </c>
      <c r="C172" s="31" t="s">
        <v>16</v>
      </c>
      <c r="D172" s="87"/>
      <c r="E172" s="32">
        <f t="shared" si="69"/>
        <v>1.1312</v>
      </c>
      <c r="F172" s="41">
        <f t="shared" si="70"/>
        <v>0</v>
      </c>
      <c r="G172" s="40" t="s">
        <v>10</v>
      </c>
      <c r="H172" s="35">
        <v>1</v>
      </c>
      <c r="I172" s="54">
        <f t="shared" si="72"/>
        <v>0</v>
      </c>
      <c r="J172" s="35">
        <v>0</v>
      </c>
      <c r="K172" s="54">
        <f t="shared" si="73"/>
        <v>0</v>
      </c>
      <c r="L172" s="35">
        <v>1</v>
      </c>
      <c r="M172" s="61">
        <f>+F172*L172</f>
        <v>0</v>
      </c>
      <c r="N172" s="29"/>
    </row>
    <row r="173" spans="1:14" ht="15" customHeight="1" x14ac:dyDescent="0.25">
      <c r="A173" s="19"/>
      <c r="B173" s="38">
        <f t="shared" si="71"/>
        <v>12.069999999999999</v>
      </c>
      <c r="C173" s="31" t="s">
        <v>17</v>
      </c>
      <c r="D173" s="87"/>
      <c r="E173" s="32">
        <f t="shared" si="69"/>
        <v>1.1312</v>
      </c>
      <c r="F173" s="41">
        <f t="shared" si="70"/>
        <v>0</v>
      </c>
      <c r="G173" s="40" t="s">
        <v>10</v>
      </c>
      <c r="H173" s="35">
        <v>0</v>
      </c>
      <c r="I173" s="54">
        <f t="shared" si="72"/>
        <v>0</v>
      </c>
      <c r="J173" s="35">
        <v>0</v>
      </c>
      <c r="K173" s="54">
        <f t="shared" si="73"/>
        <v>0</v>
      </c>
      <c r="L173" s="35">
        <v>0</v>
      </c>
      <c r="M173" s="61">
        <f t="shared" si="74"/>
        <v>0</v>
      </c>
      <c r="N173" s="29"/>
    </row>
    <row r="174" spans="1:14" ht="15" customHeight="1" x14ac:dyDescent="0.25">
      <c r="A174" s="19"/>
      <c r="B174" s="38">
        <f t="shared" si="71"/>
        <v>12.079999999999998</v>
      </c>
      <c r="C174" s="90" t="s">
        <v>169</v>
      </c>
      <c r="D174" s="87"/>
      <c r="E174" s="32">
        <f t="shared" si="69"/>
        <v>1.1312</v>
      </c>
      <c r="F174" s="41">
        <f t="shared" si="70"/>
        <v>0</v>
      </c>
      <c r="G174" s="40" t="s">
        <v>10</v>
      </c>
      <c r="H174" s="35">
        <v>1</v>
      </c>
      <c r="I174" s="54">
        <f t="shared" si="72"/>
        <v>0</v>
      </c>
      <c r="J174" s="35">
        <v>1</v>
      </c>
      <c r="K174" s="54">
        <f t="shared" si="73"/>
        <v>0</v>
      </c>
      <c r="L174" s="35">
        <v>1</v>
      </c>
      <c r="M174" s="61">
        <f t="shared" si="74"/>
        <v>0</v>
      </c>
      <c r="N174" s="29"/>
    </row>
    <row r="175" spans="1:14" ht="15" customHeight="1" x14ac:dyDescent="0.25">
      <c r="A175" s="23"/>
      <c r="B175" s="38">
        <f t="shared" si="71"/>
        <v>12.089999999999998</v>
      </c>
      <c r="C175" s="90" t="s">
        <v>170</v>
      </c>
      <c r="D175" s="87"/>
      <c r="E175" s="32">
        <f t="shared" si="69"/>
        <v>1.1312</v>
      </c>
      <c r="F175" s="41">
        <f t="shared" si="70"/>
        <v>0</v>
      </c>
      <c r="G175" s="40" t="s">
        <v>10</v>
      </c>
      <c r="H175" s="35">
        <v>3</v>
      </c>
      <c r="I175" s="54">
        <f t="shared" si="72"/>
        <v>0</v>
      </c>
      <c r="J175" s="35">
        <v>0</v>
      </c>
      <c r="K175" s="54">
        <f t="shared" si="73"/>
        <v>0</v>
      </c>
      <c r="L175" s="35">
        <v>0</v>
      </c>
      <c r="M175" s="61">
        <f t="shared" si="74"/>
        <v>0</v>
      </c>
      <c r="N175" s="29"/>
    </row>
    <row r="176" spans="1:14" ht="15" customHeight="1" thickBot="1" x14ac:dyDescent="0.3">
      <c r="A176" s="19"/>
      <c r="B176" s="38">
        <f t="shared" si="71"/>
        <v>12.099999999999998</v>
      </c>
      <c r="C176" s="31" t="s">
        <v>18</v>
      </c>
      <c r="D176" s="87"/>
      <c r="E176" s="32">
        <f t="shared" si="69"/>
        <v>1.1312</v>
      </c>
      <c r="F176" s="41">
        <f t="shared" si="70"/>
        <v>0</v>
      </c>
      <c r="G176" s="40" t="s">
        <v>10</v>
      </c>
      <c r="H176" s="35">
        <v>1</v>
      </c>
      <c r="I176" s="54">
        <f t="shared" si="72"/>
        <v>0</v>
      </c>
      <c r="J176" s="35">
        <v>0</v>
      </c>
      <c r="K176" s="54">
        <f t="shared" si="73"/>
        <v>0</v>
      </c>
      <c r="L176" s="35">
        <v>1</v>
      </c>
      <c r="M176" s="61">
        <f t="shared" si="74"/>
        <v>0</v>
      </c>
      <c r="N176" s="29"/>
    </row>
    <row r="177" spans="1:14" ht="28.5" customHeight="1" thickBot="1" x14ac:dyDescent="0.3">
      <c r="A177" s="19"/>
      <c r="B177" s="100"/>
      <c r="C177" s="101"/>
      <c r="D177" s="101"/>
      <c r="E177" s="101"/>
      <c r="F177" s="101"/>
      <c r="G177" s="102"/>
      <c r="H177" s="47" t="s">
        <v>138</v>
      </c>
      <c r="I177" s="48">
        <f>ROUND(SUM(I167:I176),0)</f>
        <v>0</v>
      </c>
      <c r="J177" s="47" t="s">
        <v>139</v>
      </c>
      <c r="K177" s="48">
        <f>ROUND(SUM(K167:K176),0)</f>
        <v>0</v>
      </c>
      <c r="L177" s="47" t="s">
        <v>141</v>
      </c>
      <c r="M177" s="48">
        <f>ROUND(SUM(M167:M176),0)</f>
        <v>0</v>
      </c>
      <c r="N177" s="29"/>
    </row>
    <row r="178" spans="1:14" ht="28.5" customHeight="1" thickBot="1" x14ac:dyDescent="0.3">
      <c r="A178" s="23"/>
      <c r="B178" s="50"/>
      <c r="C178" s="51"/>
      <c r="D178" s="51"/>
      <c r="E178" s="51"/>
      <c r="F178" s="51"/>
      <c r="G178" s="57"/>
      <c r="H178" s="118" t="s">
        <v>20</v>
      </c>
      <c r="I178" s="119"/>
      <c r="J178" s="119"/>
      <c r="K178" s="119"/>
      <c r="L178" s="119"/>
      <c r="M178" s="52">
        <f>I177+K177+M177</f>
        <v>0</v>
      </c>
      <c r="N178" s="29"/>
    </row>
    <row r="179" spans="1:14" ht="27.75" customHeight="1" thickBot="1" x14ac:dyDescent="0.3">
      <c r="A179" s="19"/>
      <c r="B179" s="24" t="s">
        <v>142</v>
      </c>
      <c r="C179" s="24" t="s">
        <v>3</v>
      </c>
      <c r="D179" s="98" t="str">
        <f>D165</f>
        <v>VALOR UNITARIO 2024</v>
      </c>
      <c r="E179" s="98" t="str">
        <f>$E$8</f>
        <v>FACTOR CORREC 2025 (Proyectado)</v>
      </c>
      <c r="F179" s="98" t="str">
        <f>$F$8</f>
        <v>VALOR UNITARIO CORREGIDO 2025</v>
      </c>
      <c r="G179" s="99" t="s">
        <v>4</v>
      </c>
      <c r="H179" s="99" t="s">
        <v>159</v>
      </c>
      <c r="I179" s="99"/>
      <c r="J179" s="99" t="s">
        <v>5</v>
      </c>
      <c r="K179" s="99"/>
      <c r="L179" s="99" t="s">
        <v>160</v>
      </c>
      <c r="M179" s="99"/>
      <c r="N179" s="29"/>
    </row>
    <row r="180" spans="1:14" ht="26.25" thickBot="1" x14ac:dyDescent="0.3">
      <c r="A180" s="19"/>
      <c r="B180" s="24">
        <v>13</v>
      </c>
      <c r="C180" s="26" t="s">
        <v>73</v>
      </c>
      <c r="D180" s="98"/>
      <c r="E180" s="98"/>
      <c r="F180" s="98"/>
      <c r="G180" s="99"/>
      <c r="H180" s="24" t="s">
        <v>7</v>
      </c>
      <c r="I180" s="27" t="s">
        <v>8</v>
      </c>
      <c r="J180" s="24" t="s">
        <v>7</v>
      </c>
      <c r="K180" s="27" t="s">
        <v>8</v>
      </c>
      <c r="L180" s="24" t="s">
        <v>7</v>
      </c>
      <c r="M180" s="28" t="s">
        <v>8</v>
      </c>
      <c r="N180" s="29"/>
    </row>
    <row r="181" spans="1:14" ht="25.5" x14ac:dyDescent="0.25">
      <c r="A181" s="19"/>
      <c r="B181" s="30">
        <f>+B180+0.01</f>
        <v>13.01</v>
      </c>
      <c r="C181" s="53" t="s">
        <v>9</v>
      </c>
      <c r="D181" s="84"/>
      <c r="E181" s="32">
        <f t="shared" ref="E181:E190" si="75">$E$10</f>
        <v>1.1312</v>
      </c>
      <c r="F181" s="41">
        <f t="shared" ref="F181:F190" si="76">+D181*E181</f>
        <v>0</v>
      </c>
      <c r="G181" s="40" t="s">
        <v>10</v>
      </c>
      <c r="H181" s="35">
        <v>1</v>
      </c>
      <c r="I181" s="54">
        <f>D181*H181</f>
        <v>0</v>
      </c>
      <c r="J181" s="35">
        <v>1</v>
      </c>
      <c r="K181" s="54">
        <f>D181*J181</f>
        <v>0</v>
      </c>
      <c r="L181" s="35">
        <v>1</v>
      </c>
      <c r="M181" s="61">
        <f>+F181*L181</f>
        <v>0</v>
      </c>
      <c r="N181" s="29"/>
    </row>
    <row r="182" spans="1:14" ht="15" customHeight="1" x14ac:dyDescent="0.25">
      <c r="A182" s="19"/>
      <c r="B182" s="38">
        <f t="shared" ref="B182:B190" si="77">+B181+0.01</f>
        <v>13.02</v>
      </c>
      <c r="C182" s="39" t="s">
        <v>74</v>
      </c>
      <c r="D182" s="85"/>
      <c r="E182" s="32">
        <f t="shared" si="75"/>
        <v>1.1312</v>
      </c>
      <c r="F182" s="41">
        <f t="shared" si="76"/>
        <v>0</v>
      </c>
      <c r="G182" s="40" t="s">
        <v>10</v>
      </c>
      <c r="H182" s="35">
        <v>2</v>
      </c>
      <c r="I182" s="54">
        <f t="shared" ref="I182:I189" si="78">D182*H182</f>
        <v>0</v>
      </c>
      <c r="J182" s="35">
        <v>2</v>
      </c>
      <c r="K182" s="54">
        <f t="shared" ref="K182:K190" si="79">D182*J182</f>
        <v>0</v>
      </c>
      <c r="L182" s="35">
        <v>2</v>
      </c>
      <c r="M182" s="61">
        <f>+F182*L182</f>
        <v>0</v>
      </c>
      <c r="N182" s="29"/>
    </row>
    <row r="183" spans="1:14" ht="15" customHeight="1" x14ac:dyDescent="0.25">
      <c r="A183" s="19"/>
      <c r="B183" s="38">
        <f t="shared" si="77"/>
        <v>13.03</v>
      </c>
      <c r="C183" s="31" t="s">
        <v>75</v>
      </c>
      <c r="D183" s="85"/>
      <c r="E183" s="32">
        <f t="shared" si="75"/>
        <v>1.1312</v>
      </c>
      <c r="F183" s="41">
        <f t="shared" si="76"/>
        <v>0</v>
      </c>
      <c r="G183" s="40" t="s">
        <v>10</v>
      </c>
      <c r="H183" s="35">
        <v>2</v>
      </c>
      <c r="I183" s="54">
        <f t="shared" si="78"/>
        <v>0</v>
      </c>
      <c r="J183" s="35">
        <v>2</v>
      </c>
      <c r="K183" s="54">
        <f t="shared" si="79"/>
        <v>0</v>
      </c>
      <c r="L183" s="35">
        <v>2</v>
      </c>
      <c r="M183" s="61">
        <f>+F183*L183</f>
        <v>0</v>
      </c>
      <c r="N183" s="29"/>
    </row>
    <row r="184" spans="1:14" ht="15" customHeight="1" x14ac:dyDescent="0.25">
      <c r="A184" s="19"/>
      <c r="B184" s="38">
        <f t="shared" si="77"/>
        <v>13.04</v>
      </c>
      <c r="C184" s="31" t="s">
        <v>76</v>
      </c>
      <c r="D184" s="86"/>
      <c r="E184" s="32">
        <f t="shared" si="75"/>
        <v>1.1312</v>
      </c>
      <c r="F184" s="41">
        <f t="shared" si="76"/>
        <v>0</v>
      </c>
      <c r="G184" s="40" t="s">
        <v>10</v>
      </c>
      <c r="H184" s="35">
        <v>2</v>
      </c>
      <c r="I184" s="54">
        <f t="shared" si="78"/>
        <v>0</v>
      </c>
      <c r="J184" s="35">
        <v>0</v>
      </c>
      <c r="K184" s="54">
        <f t="shared" si="79"/>
        <v>0</v>
      </c>
      <c r="L184" s="35">
        <v>2</v>
      </c>
      <c r="M184" s="61">
        <f t="shared" ref="M184:M190" si="80">+F184*L184</f>
        <v>0</v>
      </c>
      <c r="N184" s="29"/>
    </row>
    <row r="185" spans="1:14" ht="15" customHeight="1" x14ac:dyDescent="0.25">
      <c r="A185" s="19"/>
      <c r="B185" s="38">
        <f t="shared" si="77"/>
        <v>13.049999999999999</v>
      </c>
      <c r="C185" s="31" t="s">
        <v>14</v>
      </c>
      <c r="D185" s="86"/>
      <c r="E185" s="32">
        <f t="shared" si="75"/>
        <v>1.1312</v>
      </c>
      <c r="F185" s="41">
        <f t="shared" si="76"/>
        <v>0</v>
      </c>
      <c r="G185" s="40" t="s">
        <v>15</v>
      </c>
      <c r="H185" s="35">
        <v>8</v>
      </c>
      <c r="I185" s="54">
        <f t="shared" si="78"/>
        <v>0</v>
      </c>
      <c r="J185" s="35">
        <v>8</v>
      </c>
      <c r="K185" s="54">
        <f t="shared" si="79"/>
        <v>0</v>
      </c>
      <c r="L185" s="35">
        <v>8</v>
      </c>
      <c r="M185" s="61">
        <f t="shared" si="80"/>
        <v>0</v>
      </c>
      <c r="N185" s="29"/>
    </row>
    <row r="186" spans="1:14" ht="15" customHeight="1" x14ac:dyDescent="0.25">
      <c r="A186" s="19"/>
      <c r="B186" s="38">
        <f t="shared" si="77"/>
        <v>13.059999999999999</v>
      </c>
      <c r="C186" s="31" t="s">
        <v>77</v>
      </c>
      <c r="D186" s="87"/>
      <c r="E186" s="32">
        <f t="shared" si="75"/>
        <v>1.1312</v>
      </c>
      <c r="F186" s="41">
        <f t="shared" si="76"/>
        <v>0</v>
      </c>
      <c r="G186" s="40" t="s">
        <v>10</v>
      </c>
      <c r="H186" s="35">
        <v>2</v>
      </c>
      <c r="I186" s="54">
        <f t="shared" si="78"/>
        <v>0</v>
      </c>
      <c r="J186" s="35">
        <v>0</v>
      </c>
      <c r="K186" s="54">
        <f t="shared" si="79"/>
        <v>0</v>
      </c>
      <c r="L186" s="35">
        <v>2</v>
      </c>
      <c r="M186" s="61">
        <f t="shared" si="80"/>
        <v>0</v>
      </c>
      <c r="N186" s="29"/>
    </row>
    <row r="187" spans="1:14" ht="15" customHeight="1" x14ac:dyDescent="0.25">
      <c r="A187" s="19"/>
      <c r="B187" s="38">
        <f t="shared" si="77"/>
        <v>13.069999999999999</v>
      </c>
      <c r="C187" s="31" t="s">
        <v>17</v>
      </c>
      <c r="D187" s="87"/>
      <c r="E187" s="32">
        <f t="shared" si="75"/>
        <v>1.1312</v>
      </c>
      <c r="F187" s="41">
        <f t="shared" si="76"/>
        <v>0</v>
      </c>
      <c r="G187" s="40" t="s">
        <v>10</v>
      </c>
      <c r="H187" s="35">
        <v>0</v>
      </c>
      <c r="I187" s="54">
        <f t="shared" si="78"/>
        <v>0</v>
      </c>
      <c r="J187" s="35">
        <v>1</v>
      </c>
      <c r="K187" s="54">
        <f t="shared" si="79"/>
        <v>0</v>
      </c>
      <c r="L187" s="35">
        <v>0</v>
      </c>
      <c r="M187" s="61">
        <f>+F187*L187</f>
        <v>0</v>
      </c>
      <c r="N187" s="29"/>
    </row>
    <row r="188" spans="1:14" ht="15" customHeight="1" x14ac:dyDescent="0.25">
      <c r="A188" s="23"/>
      <c r="B188" s="38">
        <f t="shared" si="77"/>
        <v>13.079999999999998</v>
      </c>
      <c r="C188" s="90" t="s">
        <v>169</v>
      </c>
      <c r="D188" s="87"/>
      <c r="E188" s="32">
        <f t="shared" si="75"/>
        <v>1.1312</v>
      </c>
      <c r="F188" s="41">
        <f t="shared" si="76"/>
        <v>0</v>
      </c>
      <c r="G188" s="40" t="s">
        <v>10</v>
      </c>
      <c r="H188" s="35">
        <v>1</v>
      </c>
      <c r="I188" s="54">
        <f t="shared" si="78"/>
        <v>0</v>
      </c>
      <c r="J188" s="35">
        <v>1</v>
      </c>
      <c r="K188" s="54">
        <f t="shared" si="79"/>
        <v>0</v>
      </c>
      <c r="L188" s="35">
        <v>1</v>
      </c>
      <c r="M188" s="61">
        <f>+F188*L188</f>
        <v>0</v>
      </c>
      <c r="N188" s="29"/>
    </row>
    <row r="189" spans="1:14" ht="15" customHeight="1" x14ac:dyDescent="0.25">
      <c r="A189" s="23"/>
      <c r="B189" s="38">
        <f t="shared" si="77"/>
        <v>13.089999999999998</v>
      </c>
      <c r="C189" s="90" t="s">
        <v>170</v>
      </c>
      <c r="D189" s="87"/>
      <c r="E189" s="32">
        <f t="shared" si="75"/>
        <v>1.1312</v>
      </c>
      <c r="F189" s="41">
        <f t="shared" si="76"/>
        <v>0</v>
      </c>
      <c r="G189" s="40" t="s">
        <v>10</v>
      </c>
      <c r="H189" s="35">
        <v>6</v>
      </c>
      <c r="I189" s="54">
        <f t="shared" si="78"/>
        <v>0</v>
      </c>
      <c r="J189" s="35">
        <v>0</v>
      </c>
      <c r="K189" s="54">
        <f t="shared" si="79"/>
        <v>0</v>
      </c>
      <c r="L189" s="35">
        <v>0</v>
      </c>
      <c r="M189" s="61">
        <f t="shared" si="80"/>
        <v>0</v>
      </c>
      <c r="N189" s="29"/>
    </row>
    <row r="190" spans="1:14" ht="15" customHeight="1" thickBot="1" x14ac:dyDescent="0.3">
      <c r="A190" s="19"/>
      <c r="B190" s="38">
        <f t="shared" si="77"/>
        <v>13.099999999999998</v>
      </c>
      <c r="C190" s="31" t="s">
        <v>18</v>
      </c>
      <c r="D190" s="87"/>
      <c r="E190" s="32">
        <f t="shared" si="75"/>
        <v>1.1312</v>
      </c>
      <c r="F190" s="41">
        <f t="shared" si="76"/>
        <v>0</v>
      </c>
      <c r="G190" s="40" t="s">
        <v>10</v>
      </c>
      <c r="H190" s="35">
        <v>1</v>
      </c>
      <c r="I190" s="54">
        <f>D190*H190</f>
        <v>0</v>
      </c>
      <c r="J190" s="35">
        <v>0</v>
      </c>
      <c r="K190" s="54">
        <f t="shared" si="79"/>
        <v>0</v>
      </c>
      <c r="L190" s="35">
        <v>1</v>
      </c>
      <c r="M190" s="61">
        <f t="shared" si="80"/>
        <v>0</v>
      </c>
      <c r="N190" s="29"/>
    </row>
    <row r="191" spans="1:14" ht="26.25" customHeight="1" thickBot="1" x14ac:dyDescent="0.3">
      <c r="A191" s="19"/>
      <c r="B191" s="100"/>
      <c r="C191" s="101"/>
      <c r="D191" s="101"/>
      <c r="E191" s="101"/>
      <c r="F191" s="101"/>
      <c r="G191" s="102"/>
      <c r="H191" s="47" t="s">
        <v>138</v>
      </c>
      <c r="I191" s="48">
        <f>ROUND(SUM(I181:I190),0)</f>
        <v>0</v>
      </c>
      <c r="J191" s="47" t="s">
        <v>139</v>
      </c>
      <c r="K191" s="48">
        <f>ROUND(SUM(K181:K190),0)</f>
        <v>0</v>
      </c>
      <c r="L191" s="47" t="s">
        <v>141</v>
      </c>
      <c r="M191" s="48">
        <f>ROUND(SUM(M181:M190),0)</f>
        <v>0</v>
      </c>
      <c r="N191" s="29"/>
    </row>
    <row r="192" spans="1:14" ht="28.5" customHeight="1" thickBot="1" x14ac:dyDescent="0.3">
      <c r="A192" s="23"/>
      <c r="B192" s="50"/>
      <c r="C192" s="51"/>
      <c r="D192" s="51"/>
      <c r="E192" s="51"/>
      <c r="F192" s="51"/>
      <c r="G192" s="57"/>
      <c r="H192" s="118" t="s">
        <v>20</v>
      </c>
      <c r="I192" s="119"/>
      <c r="J192" s="119"/>
      <c r="K192" s="119"/>
      <c r="L192" s="119"/>
      <c r="M192" s="52">
        <f>I191+K191+M191</f>
        <v>0</v>
      </c>
      <c r="N192" s="29"/>
    </row>
    <row r="193" spans="1:14" ht="33" customHeight="1" thickBot="1" x14ac:dyDescent="0.3">
      <c r="A193" s="23"/>
      <c r="B193" s="24" t="s">
        <v>142</v>
      </c>
      <c r="C193" s="24" t="s">
        <v>3</v>
      </c>
      <c r="D193" s="98" t="str">
        <f>D179</f>
        <v>VALOR UNITARIO 2024</v>
      </c>
      <c r="E193" s="98" t="str">
        <f>$E$8</f>
        <v>FACTOR CORREC 2025 (Proyectado)</v>
      </c>
      <c r="F193" s="98" t="str">
        <f>$F$8</f>
        <v>VALOR UNITARIO CORREGIDO 2025</v>
      </c>
      <c r="G193" s="99" t="s">
        <v>4</v>
      </c>
      <c r="H193" s="99" t="s">
        <v>159</v>
      </c>
      <c r="I193" s="99"/>
      <c r="J193" s="99" t="s">
        <v>5</v>
      </c>
      <c r="K193" s="99"/>
      <c r="L193" s="99" t="s">
        <v>160</v>
      </c>
      <c r="M193" s="99"/>
      <c r="N193" s="29"/>
    </row>
    <row r="194" spans="1:14" ht="26.25" thickBot="1" x14ac:dyDescent="0.3">
      <c r="A194" s="23"/>
      <c r="B194" s="24">
        <v>14</v>
      </c>
      <c r="C194" s="26" t="s">
        <v>78</v>
      </c>
      <c r="D194" s="98"/>
      <c r="E194" s="98"/>
      <c r="F194" s="98"/>
      <c r="G194" s="99"/>
      <c r="H194" s="24" t="s">
        <v>7</v>
      </c>
      <c r="I194" s="27" t="s">
        <v>8</v>
      </c>
      <c r="J194" s="24" t="s">
        <v>7</v>
      </c>
      <c r="K194" s="27" t="s">
        <v>8</v>
      </c>
      <c r="L194" s="24" t="s">
        <v>7</v>
      </c>
      <c r="M194" s="28" t="s">
        <v>8</v>
      </c>
      <c r="N194" s="29"/>
    </row>
    <row r="195" spans="1:14" ht="25.5" x14ac:dyDescent="0.25">
      <c r="A195" s="23"/>
      <c r="B195" s="30">
        <f>+B194+0.01</f>
        <v>14.01</v>
      </c>
      <c r="C195" s="53" t="s">
        <v>9</v>
      </c>
      <c r="D195" s="84"/>
      <c r="E195" s="32">
        <f t="shared" ref="E195:E204" si="81">$E$10</f>
        <v>1.1312</v>
      </c>
      <c r="F195" s="41">
        <f t="shared" ref="F195:F204" si="82">+D195*E195</f>
        <v>0</v>
      </c>
      <c r="G195" s="40" t="s">
        <v>10</v>
      </c>
      <c r="H195" s="35">
        <v>1</v>
      </c>
      <c r="I195" s="54">
        <f>D195*H195</f>
        <v>0</v>
      </c>
      <c r="J195" s="35">
        <v>1</v>
      </c>
      <c r="K195" s="54">
        <f>D195*J195</f>
        <v>0</v>
      </c>
      <c r="L195" s="35">
        <v>1</v>
      </c>
      <c r="M195" s="55">
        <f>+F195*L195</f>
        <v>0</v>
      </c>
      <c r="N195" s="29"/>
    </row>
    <row r="196" spans="1:14" ht="15" customHeight="1" x14ac:dyDescent="0.25">
      <c r="A196" s="23"/>
      <c r="B196" s="38">
        <f t="shared" ref="B196:B204" si="83">+B195+0.01</f>
        <v>14.02</v>
      </c>
      <c r="C196" s="39" t="s">
        <v>79</v>
      </c>
      <c r="D196" s="85"/>
      <c r="E196" s="32">
        <f t="shared" si="81"/>
        <v>1.1312</v>
      </c>
      <c r="F196" s="41">
        <f t="shared" si="82"/>
        <v>0</v>
      </c>
      <c r="G196" s="40" t="s">
        <v>10</v>
      </c>
      <c r="H196" s="35">
        <v>3</v>
      </c>
      <c r="I196" s="54">
        <f t="shared" ref="I196:I204" si="84">D196*H196</f>
        <v>0</v>
      </c>
      <c r="J196" s="35">
        <v>3</v>
      </c>
      <c r="K196" s="54">
        <f t="shared" ref="K196:K203" si="85">D196*J196</f>
        <v>0</v>
      </c>
      <c r="L196" s="35">
        <v>3</v>
      </c>
      <c r="M196" s="55">
        <f t="shared" ref="M196:M197" si="86">+F196*L196</f>
        <v>0</v>
      </c>
      <c r="N196" s="29"/>
    </row>
    <row r="197" spans="1:14" ht="15" customHeight="1" x14ac:dyDescent="0.25">
      <c r="A197" s="23"/>
      <c r="B197" s="38">
        <f t="shared" si="83"/>
        <v>14.03</v>
      </c>
      <c r="C197" s="31" t="s">
        <v>57</v>
      </c>
      <c r="D197" s="85"/>
      <c r="E197" s="32">
        <f t="shared" si="81"/>
        <v>1.1312</v>
      </c>
      <c r="F197" s="41">
        <f t="shared" si="82"/>
        <v>0</v>
      </c>
      <c r="G197" s="40" t="s">
        <v>10</v>
      </c>
      <c r="H197" s="35">
        <v>1</v>
      </c>
      <c r="I197" s="54">
        <f t="shared" si="84"/>
        <v>0</v>
      </c>
      <c r="J197" s="35">
        <v>1</v>
      </c>
      <c r="K197" s="54">
        <f t="shared" si="85"/>
        <v>0</v>
      </c>
      <c r="L197" s="35">
        <v>1</v>
      </c>
      <c r="M197" s="55">
        <f t="shared" si="86"/>
        <v>0</v>
      </c>
      <c r="N197" s="29"/>
    </row>
    <row r="198" spans="1:14" ht="15" customHeight="1" x14ac:dyDescent="0.25">
      <c r="A198" s="23"/>
      <c r="B198" s="38">
        <f t="shared" si="83"/>
        <v>14.04</v>
      </c>
      <c r="C198" s="31" t="s">
        <v>80</v>
      </c>
      <c r="D198" s="86"/>
      <c r="E198" s="32">
        <f t="shared" si="81"/>
        <v>1.1312</v>
      </c>
      <c r="F198" s="41">
        <f t="shared" si="82"/>
        <v>0</v>
      </c>
      <c r="G198" s="40" t="s">
        <v>10</v>
      </c>
      <c r="H198" s="35">
        <v>2</v>
      </c>
      <c r="I198" s="54">
        <f t="shared" si="84"/>
        <v>0</v>
      </c>
      <c r="J198" s="35">
        <v>2</v>
      </c>
      <c r="K198" s="54">
        <f t="shared" si="85"/>
        <v>0</v>
      </c>
      <c r="L198" s="35">
        <v>2</v>
      </c>
      <c r="M198" s="55">
        <f>+F198*L198</f>
        <v>0</v>
      </c>
      <c r="N198" s="29"/>
    </row>
    <row r="199" spans="1:14" ht="15" customHeight="1" x14ac:dyDescent="0.25">
      <c r="A199" s="23"/>
      <c r="B199" s="38">
        <f t="shared" si="83"/>
        <v>14.049999999999999</v>
      </c>
      <c r="C199" s="31" t="s">
        <v>14</v>
      </c>
      <c r="D199" s="86"/>
      <c r="E199" s="32">
        <f t="shared" si="81"/>
        <v>1.1312</v>
      </c>
      <c r="F199" s="41">
        <f t="shared" si="82"/>
        <v>0</v>
      </c>
      <c r="G199" s="40" t="s">
        <v>15</v>
      </c>
      <c r="H199" s="35">
        <v>6</v>
      </c>
      <c r="I199" s="54">
        <f t="shared" si="84"/>
        <v>0</v>
      </c>
      <c r="J199" s="35">
        <v>6</v>
      </c>
      <c r="K199" s="54">
        <f t="shared" si="85"/>
        <v>0</v>
      </c>
      <c r="L199" s="35">
        <v>6</v>
      </c>
      <c r="M199" s="55">
        <f t="shared" ref="M199:M204" si="87">+F199*L199</f>
        <v>0</v>
      </c>
      <c r="N199" s="29"/>
    </row>
    <row r="200" spans="1:14" ht="15" customHeight="1" x14ac:dyDescent="0.25">
      <c r="A200" s="23"/>
      <c r="B200" s="38">
        <f t="shared" si="83"/>
        <v>14.059999999999999</v>
      </c>
      <c r="C200" s="31" t="s">
        <v>25</v>
      </c>
      <c r="D200" s="87"/>
      <c r="E200" s="32">
        <f t="shared" si="81"/>
        <v>1.1312</v>
      </c>
      <c r="F200" s="41">
        <f t="shared" si="82"/>
        <v>0</v>
      </c>
      <c r="G200" s="40" t="s">
        <v>10</v>
      </c>
      <c r="H200" s="35">
        <v>2</v>
      </c>
      <c r="I200" s="54">
        <f t="shared" si="84"/>
        <v>0</v>
      </c>
      <c r="J200" s="35">
        <v>0</v>
      </c>
      <c r="K200" s="54">
        <f t="shared" si="85"/>
        <v>0</v>
      </c>
      <c r="L200" s="35">
        <v>2</v>
      </c>
      <c r="M200" s="55">
        <f t="shared" si="87"/>
        <v>0</v>
      </c>
      <c r="N200" s="29"/>
    </row>
    <row r="201" spans="1:14" ht="15" customHeight="1" x14ac:dyDescent="0.25">
      <c r="A201" s="23"/>
      <c r="B201" s="38">
        <f t="shared" si="83"/>
        <v>14.069999999999999</v>
      </c>
      <c r="C201" s="31" t="s">
        <v>17</v>
      </c>
      <c r="D201" s="87"/>
      <c r="E201" s="32">
        <f t="shared" si="81"/>
        <v>1.1312</v>
      </c>
      <c r="F201" s="41">
        <f t="shared" si="82"/>
        <v>0</v>
      </c>
      <c r="G201" s="40" t="s">
        <v>10</v>
      </c>
      <c r="H201" s="35">
        <v>0</v>
      </c>
      <c r="I201" s="54">
        <f t="shared" si="84"/>
        <v>0</v>
      </c>
      <c r="J201" s="35">
        <v>1</v>
      </c>
      <c r="K201" s="54">
        <f t="shared" si="85"/>
        <v>0</v>
      </c>
      <c r="L201" s="35">
        <v>0</v>
      </c>
      <c r="M201" s="55">
        <f t="shared" si="87"/>
        <v>0</v>
      </c>
      <c r="N201" s="29"/>
    </row>
    <row r="202" spans="1:14" ht="15" customHeight="1" x14ac:dyDescent="0.25">
      <c r="A202" s="23"/>
      <c r="B202" s="38">
        <f t="shared" si="83"/>
        <v>14.079999999999998</v>
      </c>
      <c r="C202" s="90" t="s">
        <v>169</v>
      </c>
      <c r="D202" s="87"/>
      <c r="E202" s="32">
        <f t="shared" si="81"/>
        <v>1.1312</v>
      </c>
      <c r="F202" s="41">
        <f t="shared" si="82"/>
        <v>0</v>
      </c>
      <c r="G202" s="40" t="s">
        <v>10</v>
      </c>
      <c r="H202" s="35">
        <v>1</v>
      </c>
      <c r="I202" s="54">
        <f t="shared" si="84"/>
        <v>0</v>
      </c>
      <c r="J202" s="35">
        <v>1</v>
      </c>
      <c r="K202" s="54">
        <f t="shared" si="85"/>
        <v>0</v>
      </c>
      <c r="L202" s="35">
        <v>1</v>
      </c>
      <c r="M202" s="55">
        <f t="shared" si="87"/>
        <v>0</v>
      </c>
      <c r="N202" s="29"/>
    </row>
    <row r="203" spans="1:14" ht="15" customHeight="1" x14ac:dyDescent="0.25">
      <c r="A203" s="23"/>
      <c r="B203" s="38">
        <f t="shared" si="83"/>
        <v>14.089999999999998</v>
      </c>
      <c r="C203" s="90" t="s">
        <v>170</v>
      </c>
      <c r="D203" s="87"/>
      <c r="E203" s="32">
        <f t="shared" si="81"/>
        <v>1.1312</v>
      </c>
      <c r="F203" s="41">
        <f t="shared" si="82"/>
        <v>0</v>
      </c>
      <c r="G203" s="40" t="s">
        <v>10</v>
      </c>
      <c r="H203" s="35">
        <v>6</v>
      </c>
      <c r="I203" s="54">
        <f t="shared" si="84"/>
        <v>0</v>
      </c>
      <c r="J203" s="35">
        <v>0</v>
      </c>
      <c r="K203" s="54">
        <f t="shared" si="85"/>
        <v>0</v>
      </c>
      <c r="L203" s="35">
        <v>0</v>
      </c>
      <c r="M203" s="61">
        <f t="shared" si="87"/>
        <v>0</v>
      </c>
      <c r="N203" s="29"/>
    </row>
    <row r="204" spans="1:14" ht="15" customHeight="1" thickBot="1" x14ac:dyDescent="0.3">
      <c r="A204" s="23"/>
      <c r="B204" s="38">
        <f t="shared" si="83"/>
        <v>14.099999999999998</v>
      </c>
      <c r="C204" s="31" t="s">
        <v>18</v>
      </c>
      <c r="D204" s="87"/>
      <c r="E204" s="32">
        <f t="shared" si="81"/>
        <v>1.1312</v>
      </c>
      <c r="F204" s="41">
        <f t="shared" si="82"/>
        <v>0</v>
      </c>
      <c r="G204" s="40" t="s">
        <v>10</v>
      </c>
      <c r="H204" s="35">
        <v>1</v>
      </c>
      <c r="I204" s="54">
        <f t="shared" si="84"/>
        <v>0</v>
      </c>
      <c r="J204" s="35">
        <v>0</v>
      </c>
      <c r="K204" s="54">
        <f>D204*J204</f>
        <v>0</v>
      </c>
      <c r="L204" s="35">
        <v>1</v>
      </c>
      <c r="M204" s="55">
        <f t="shared" si="87"/>
        <v>0</v>
      </c>
      <c r="N204" s="29"/>
    </row>
    <row r="205" spans="1:14" ht="32.25" customHeight="1" thickBot="1" x14ac:dyDescent="0.3">
      <c r="A205" s="23"/>
      <c r="B205" s="100"/>
      <c r="C205" s="101"/>
      <c r="D205" s="101"/>
      <c r="E205" s="101"/>
      <c r="F205" s="101"/>
      <c r="G205" s="102"/>
      <c r="H205" s="47" t="s">
        <v>138</v>
      </c>
      <c r="I205" s="48">
        <f>ROUND(SUM(I195:I204),0)</f>
        <v>0</v>
      </c>
      <c r="J205" s="47" t="s">
        <v>139</v>
      </c>
      <c r="K205" s="48">
        <f>ROUND(SUM(K195:K204),0)</f>
        <v>0</v>
      </c>
      <c r="L205" s="47" t="s">
        <v>141</v>
      </c>
      <c r="M205" s="48">
        <f>ROUND(SUM(M195:M204),0)</f>
        <v>0</v>
      </c>
      <c r="N205" s="29"/>
    </row>
    <row r="206" spans="1:14" ht="28.5" customHeight="1" thickBot="1" x14ac:dyDescent="0.3">
      <c r="A206" s="23"/>
      <c r="B206" s="50"/>
      <c r="C206" s="51"/>
      <c r="D206" s="51"/>
      <c r="E206" s="51"/>
      <c r="F206" s="51"/>
      <c r="G206" s="57"/>
      <c r="H206" s="118" t="s">
        <v>20</v>
      </c>
      <c r="I206" s="119"/>
      <c r="J206" s="119"/>
      <c r="K206" s="119"/>
      <c r="L206" s="119"/>
      <c r="M206" s="52">
        <f>I205+K205+M205</f>
        <v>0</v>
      </c>
      <c r="N206" s="29"/>
    </row>
    <row r="207" spans="1:14" ht="32.25" customHeight="1" thickBot="1" x14ac:dyDescent="0.3">
      <c r="A207" s="23"/>
      <c r="B207" s="24" t="s">
        <v>142</v>
      </c>
      <c r="C207" s="24" t="s">
        <v>3</v>
      </c>
      <c r="D207" s="98" t="str">
        <f>D193</f>
        <v>VALOR UNITARIO 2024</v>
      </c>
      <c r="E207" s="98" t="str">
        <f>$E$8</f>
        <v>FACTOR CORREC 2025 (Proyectado)</v>
      </c>
      <c r="F207" s="98" t="str">
        <f>$F$8</f>
        <v>VALOR UNITARIO CORREGIDO 2025</v>
      </c>
      <c r="G207" s="99" t="s">
        <v>4</v>
      </c>
      <c r="H207" s="99" t="s">
        <v>159</v>
      </c>
      <c r="I207" s="99"/>
      <c r="J207" s="99" t="s">
        <v>5</v>
      </c>
      <c r="K207" s="99"/>
      <c r="L207" s="99" t="s">
        <v>160</v>
      </c>
      <c r="M207" s="99"/>
      <c r="N207" s="29"/>
    </row>
    <row r="208" spans="1:14" ht="26.25" thickBot="1" x14ac:dyDescent="0.3">
      <c r="A208" s="23"/>
      <c r="B208" s="24">
        <v>15</v>
      </c>
      <c r="C208" s="26" t="s">
        <v>81</v>
      </c>
      <c r="D208" s="98"/>
      <c r="E208" s="98"/>
      <c r="F208" s="98"/>
      <c r="G208" s="99"/>
      <c r="H208" s="24" t="s">
        <v>7</v>
      </c>
      <c r="I208" s="27" t="s">
        <v>8</v>
      </c>
      <c r="J208" s="24" t="s">
        <v>7</v>
      </c>
      <c r="K208" s="27" t="s">
        <v>8</v>
      </c>
      <c r="L208" s="24" t="s">
        <v>7</v>
      </c>
      <c r="M208" s="28" t="s">
        <v>8</v>
      </c>
      <c r="N208" s="29"/>
    </row>
    <row r="209" spans="1:14" ht="47.25" customHeight="1" x14ac:dyDescent="0.25">
      <c r="A209" s="23"/>
      <c r="B209" s="30">
        <f>+B208+0.01</f>
        <v>15.01</v>
      </c>
      <c r="C209" s="31" t="s">
        <v>9</v>
      </c>
      <c r="D209" s="84"/>
      <c r="E209" s="32">
        <f t="shared" ref="E209:E213" si="88">$E$10</f>
        <v>1.1312</v>
      </c>
      <c r="F209" s="33">
        <f t="shared" ref="F209" si="89">+D209*E209</f>
        <v>0</v>
      </c>
      <c r="G209" s="34" t="s">
        <v>10</v>
      </c>
      <c r="H209" s="35">
        <v>1</v>
      </c>
      <c r="I209" s="36">
        <f t="shared" ref="I209:I213" si="90">+D209*H209</f>
        <v>0</v>
      </c>
      <c r="J209" s="58">
        <v>1</v>
      </c>
      <c r="K209" s="36">
        <f>+D209*J209</f>
        <v>0</v>
      </c>
      <c r="L209" s="58">
        <v>1</v>
      </c>
      <c r="M209" s="37">
        <f>+F209*L209</f>
        <v>0</v>
      </c>
      <c r="N209" s="29"/>
    </row>
    <row r="210" spans="1:14" ht="15" customHeight="1" x14ac:dyDescent="0.25">
      <c r="A210" s="23"/>
      <c r="B210" s="38">
        <f t="shared" ref="B210:B213" si="91">+B209+0.01</f>
        <v>15.02</v>
      </c>
      <c r="C210" s="31" t="s">
        <v>14</v>
      </c>
      <c r="D210" s="86"/>
      <c r="E210" s="32">
        <f t="shared" si="88"/>
        <v>1.1312</v>
      </c>
      <c r="F210" s="33">
        <f>+D210*E210</f>
        <v>0</v>
      </c>
      <c r="G210" s="89" t="s">
        <v>15</v>
      </c>
      <c r="H210" s="35">
        <v>2</v>
      </c>
      <c r="I210" s="36">
        <f t="shared" si="90"/>
        <v>0</v>
      </c>
      <c r="J210" s="35">
        <v>2</v>
      </c>
      <c r="K210" s="36">
        <f t="shared" ref="K210:K213" si="92">+D210*J210</f>
        <v>0</v>
      </c>
      <c r="L210" s="35">
        <v>2</v>
      </c>
      <c r="M210" s="37">
        <f t="shared" ref="M210:M213" si="93">+F210*L210</f>
        <v>0</v>
      </c>
      <c r="N210" s="29"/>
    </row>
    <row r="211" spans="1:14" ht="15" customHeight="1" x14ac:dyDescent="0.25">
      <c r="A211" s="23"/>
      <c r="B211" s="30">
        <f t="shared" si="91"/>
        <v>15.03</v>
      </c>
      <c r="C211" s="39" t="s">
        <v>82</v>
      </c>
      <c r="D211" s="86"/>
      <c r="E211" s="32">
        <f t="shared" si="88"/>
        <v>1.1312</v>
      </c>
      <c r="F211" s="33">
        <f>+D211*E211</f>
        <v>0</v>
      </c>
      <c r="G211" s="40" t="s">
        <v>10</v>
      </c>
      <c r="H211" s="35">
        <v>1</v>
      </c>
      <c r="I211" s="36">
        <f t="shared" si="90"/>
        <v>0</v>
      </c>
      <c r="J211" s="35">
        <v>1</v>
      </c>
      <c r="K211" s="36">
        <f t="shared" si="92"/>
        <v>0</v>
      </c>
      <c r="L211" s="35">
        <v>1</v>
      </c>
      <c r="M211" s="37">
        <f t="shared" si="93"/>
        <v>0</v>
      </c>
      <c r="N211" s="29"/>
    </row>
    <row r="212" spans="1:14" ht="14.45" customHeight="1" x14ac:dyDescent="0.25">
      <c r="A212" s="23"/>
      <c r="B212" s="38">
        <f t="shared" si="91"/>
        <v>15.04</v>
      </c>
      <c r="C212" s="31" t="s">
        <v>83</v>
      </c>
      <c r="D212" s="87"/>
      <c r="E212" s="32">
        <f t="shared" si="88"/>
        <v>1.1312</v>
      </c>
      <c r="F212" s="33">
        <f>+D212*E212</f>
        <v>0</v>
      </c>
      <c r="G212" s="40" t="s">
        <v>10</v>
      </c>
      <c r="H212" s="35">
        <v>1</v>
      </c>
      <c r="I212" s="36">
        <f t="shared" si="90"/>
        <v>0</v>
      </c>
      <c r="J212" s="35">
        <v>0</v>
      </c>
      <c r="K212" s="36">
        <f t="shared" si="92"/>
        <v>0</v>
      </c>
      <c r="L212" s="35">
        <v>0</v>
      </c>
      <c r="M212" s="37">
        <f t="shared" si="93"/>
        <v>0</v>
      </c>
      <c r="N212" s="29"/>
    </row>
    <row r="213" spans="1:14" ht="15" customHeight="1" thickBot="1" x14ac:dyDescent="0.3">
      <c r="A213" s="23"/>
      <c r="B213" s="30">
        <f t="shared" si="91"/>
        <v>15.049999999999999</v>
      </c>
      <c r="C213" s="31" t="s">
        <v>18</v>
      </c>
      <c r="D213" s="85"/>
      <c r="E213" s="32">
        <f t="shared" si="88"/>
        <v>1.1312</v>
      </c>
      <c r="F213" s="33">
        <f t="shared" ref="F213" si="94">+D213*E213</f>
        <v>0</v>
      </c>
      <c r="G213" s="40" t="s">
        <v>10</v>
      </c>
      <c r="H213" s="35">
        <v>1</v>
      </c>
      <c r="I213" s="36">
        <f t="shared" si="90"/>
        <v>0</v>
      </c>
      <c r="J213" s="35">
        <v>0</v>
      </c>
      <c r="K213" s="36">
        <f t="shared" si="92"/>
        <v>0</v>
      </c>
      <c r="L213" s="35">
        <v>1</v>
      </c>
      <c r="M213" s="37">
        <f t="shared" si="93"/>
        <v>0</v>
      </c>
      <c r="N213" s="29"/>
    </row>
    <row r="214" spans="1:14" ht="29.25" customHeight="1" thickBot="1" x14ac:dyDescent="0.3">
      <c r="A214" s="23"/>
      <c r="B214" s="100"/>
      <c r="C214" s="101"/>
      <c r="D214" s="101"/>
      <c r="E214" s="101"/>
      <c r="F214" s="101"/>
      <c r="G214" s="102"/>
      <c r="H214" s="47" t="s">
        <v>138</v>
      </c>
      <c r="I214" s="48">
        <f>ROUND(SUM(I209:I213),0)</f>
        <v>0</v>
      </c>
      <c r="J214" s="47" t="s">
        <v>139</v>
      </c>
      <c r="K214" s="48">
        <f>ROUND(SUM(K209:K213),0)</f>
        <v>0</v>
      </c>
      <c r="L214" s="47" t="s">
        <v>141</v>
      </c>
      <c r="M214" s="48">
        <f>ROUND(SUM(M209:M213),0)</f>
        <v>0</v>
      </c>
      <c r="N214" s="29"/>
    </row>
    <row r="215" spans="1:14" ht="28.5" customHeight="1" thickBot="1" x14ac:dyDescent="0.3">
      <c r="A215" s="23"/>
      <c r="B215" s="50"/>
      <c r="C215" s="51"/>
      <c r="D215" s="51"/>
      <c r="E215" s="51"/>
      <c r="F215" s="51"/>
      <c r="G215" s="57"/>
      <c r="H215" s="118" t="s">
        <v>20</v>
      </c>
      <c r="I215" s="119"/>
      <c r="J215" s="119"/>
      <c r="K215" s="119"/>
      <c r="L215" s="119"/>
      <c r="M215" s="52">
        <f>I214+K214+M214</f>
        <v>0</v>
      </c>
      <c r="N215" s="29"/>
    </row>
    <row r="216" spans="1:14" ht="42" customHeight="1" thickBot="1" x14ac:dyDescent="0.3">
      <c r="A216" s="23"/>
      <c r="B216" s="24" t="s">
        <v>142</v>
      </c>
      <c r="C216" s="24" t="s">
        <v>3</v>
      </c>
      <c r="D216" s="98" t="str">
        <f>D207</f>
        <v>VALOR UNITARIO 2024</v>
      </c>
      <c r="E216" s="98" t="str">
        <f>$E$8</f>
        <v>FACTOR CORREC 2025 (Proyectado)</v>
      </c>
      <c r="F216" s="98" t="str">
        <f>$F$8</f>
        <v>VALOR UNITARIO CORREGIDO 2025</v>
      </c>
      <c r="G216" s="99" t="s">
        <v>4</v>
      </c>
      <c r="H216" s="99" t="s">
        <v>159</v>
      </c>
      <c r="I216" s="99"/>
      <c r="J216" s="99" t="s">
        <v>5</v>
      </c>
      <c r="K216" s="99"/>
      <c r="L216" s="99" t="s">
        <v>160</v>
      </c>
      <c r="M216" s="99"/>
      <c r="N216" s="29"/>
    </row>
    <row r="217" spans="1:14" ht="26.25" thickBot="1" x14ac:dyDescent="0.3">
      <c r="A217" s="23"/>
      <c r="B217" s="24">
        <v>16</v>
      </c>
      <c r="C217" s="26" t="s">
        <v>84</v>
      </c>
      <c r="D217" s="98"/>
      <c r="E217" s="98"/>
      <c r="F217" s="98"/>
      <c r="G217" s="99"/>
      <c r="H217" s="24" t="s">
        <v>7</v>
      </c>
      <c r="I217" s="27" t="s">
        <v>8</v>
      </c>
      <c r="J217" s="24" t="s">
        <v>7</v>
      </c>
      <c r="K217" s="27" t="s">
        <v>8</v>
      </c>
      <c r="L217" s="24" t="s">
        <v>7</v>
      </c>
      <c r="M217" s="28" t="s">
        <v>8</v>
      </c>
      <c r="N217" s="29"/>
    </row>
    <row r="218" spans="1:14" ht="25.5" x14ac:dyDescent="0.25">
      <c r="A218" s="23"/>
      <c r="B218" s="30">
        <f>+B217+0.01</f>
        <v>16.010000000000002</v>
      </c>
      <c r="C218" s="31" t="s">
        <v>9</v>
      </c>
      <c r="D218" s="84"/>
      <c r="E218" s="32">
        <f t="shared" ref="E218:E222" si="95">$E$10</f>
        <v>1.1312</v>
      </c>
      <c r="F218" s="33">
        <f t="shared" ref="F218" si="96">+D218*E218</f>
        <v>0</v>
      </c>
      <c r="G218" s="34" t="s">
        <v>10</v>
      </c>
      <c r="H218" s="35">
        <v>1</v>
      </c>
      <c r="I218" s="36">
        <f t="shared" ref="I218:I222" si="97">+D218*H218</f>
        <v>0</v>
      </c>
      <c r="J218" s="58">
        <v>1</v>
      </c>
      <c r="K218" s="36">
        <f>+F218*J218</f>
        <v>0</v>
      </c>
      <c r="L218" s="58">
        <v>1</v>
      </c>
      <c r="M218" s="37">
        <f>+F218*L218</f>
        <v>0</v>
      </c>
      <c r="N218" s="29"/>
    </row>
    <row r="219" spans="1:14" ht="15" customHeight="1" x14ac:dyDescent="0.25">
      <c r="A219" s="23"/>
      <c r="B219" s="30">
        <f t="shared" ref="B219:B221" si="98">+B218+0.01</f>
        <v>16.020000000000003</v>
      </c>
      <c r="C219" s="31" t="s">
        <v>14</v>
      </c>
      <c r="D219" s="86"/>
      <c r="E219" s="32">
        <f t="shared" si="95"/>
        <v>1.1312</v>
      </c>
      <c r="F219" s="33">
        <f>+D219*E219</f>
        <v>0</v>
      </c>
      <c r="G219" s="89" t="s">
        <v>15</v>
      </c>
      <c r="H219" s="35">
        <v>2</v>
      </c>
      <c r="I219" s="36">
        <f t="shared" si="97"/>
        <v>0</v>
      </c>
      <c r="J219" s="35">
        <v>2</v>
      </c>
      <c r="K219" s="36">
        <f t="shared" ref="K219:K222" si="99">+F219*J219</f>
        <v>0</v>
      </c>
      <c r="L219" s="35">
        <v>2</v>
      </c>
      <c r="M219" s="37">
        <f t="shared" ref="M219:M222" si="100">+F219*L219</f>
        <v>0</v>
      </c>
      <c r="N219" s="29"/>
    </row>
    <row r="220" spans="1:14" ht="15" customHeight="1" x14ac:dyDescent="0.25">
      <c r="A220" s="23"/>
      <c r="B220" s="30">
        <f t="shared" si="98"/>
        <v>16.030000000000005</v>
      </c>
      <c r="C220" s="39" t="s">
        <v>82</v>
      </c>
      <c r="D220" s="86"/>
      <c r="E220" s="32">
        <f t="shared" si="95"/>
        <v>1.1312</v>
      </c>
      <c r="F220" s="33">
        <f>+D220*E220</f>
        <v>0</v>
      </c>
      <c r="G220" s="40" t="s">
        <v>10</v>
      </c>
      <c r="H220" s="35">
        <v>1</v>
      </c>
      <c r="I220" s="36">
        <f t="shared" si="97"/>
        <v>0</v>
      </c>
      <c r="J220" s="35">
        <v>1</v>
      </c>
      <c r="K220" s="36">
        <f t="shared" si="99"/>
        <v>0</v>
      </c>
      <c r="L220" s="35">
        <v>1</v>
      </c>
      <c r="M220" s="37">
        <f t="shared" si="100"/>
        <v>0</v>
      </c>
      <c r="N220" s="29"/>
    </row>
    <row r="221" spans="1:14" ht="14.45" customHeight="1" x14ac:dyDescent="0.25">
      <c r="A221" s="23"/>
      <c r="B221" s="30">
        <f t="shared" si="98"/>
        <v>16.040000000000006</v>
      </c>
      <c r="C221" s="31" t="s">
        <v>83</v>
      </c>
      <c r="D221" s="87"/>
      <c r="E221" s="32">
        <f t="shared" si="95"/>
        <v>1.1312</v>
      </c>
      <c r="F221" s="33">
        <f>+D221*E221</f>
        <v>0</v>
      </c>
      <c r="G221" s="40" t="s">
        <v>10</v>
      </c>
      <c r="H221" s="35">
        <v>1</v>
      </c>
      <c r="I221" s="36">
        <f t="shared" si="97"/>
        <v>0</v>
      </c>
      <c r="J221" s="35">
        <v>0</v>
      </c>
      <c r="K221" s="36">
        <f t="shared" si="99"/>
        <v>0</v>
      </c>
      <c r="L221" s="35">
        <v>0</v>
      </c>
      <c r="M221" s="37">
        <f t="shared" si="100"/>
        <v>0</v>
      </c>
      <c r="N221" s="29"/>
    </row>
    <row r="222" spans="1:14" ht="15" customHeight="1" thickBot="1" x14ac:dyDescent="0.3">
      <c r="A222" s="23"/>
      <c r="B222" s="38">
        <f t="shared" ref="B222" si="101">+B221+0.01</f>
        <v>16.050000000000008</v>
      </c>
      <c r="C222" s="31" t="s">
        <v>18</v>
      </c>
      <c r="D222" s="84"/>
      <c r="E222" s="32">
        <f t="shared" si="95"/>
        <v>1.1312</v>
      </c>
      <c r="F222" s="33">
        <f t="shared" ref="F222" si="102">+D222*E222</f>
        <v>0</v>
      </c>
      <c r="G222" s="40" t="s">
        <v>10</v>
      </c>
      <c r="H222" s="35">
        <v>1</v>
      </c>
      <c r="I222" s="36">
        <f t="shared" si="97"/>
        <v>0</v>
      </c>
      <c r="J222" s="35">
        <v>0</v>
      </c>
      <c r="K222" s="36">
        <f t="shared" si="99"/>
        <v>0</v>
      </c>
      <c r="L222" s="35">
        <v>1</v>
      </c>
      <c r="M222" s="37">
        <f t="shared" si="100"/>
        <v>0</v>
      </c>
      <c r="N222" s="29"/>
    </row>
    <row r="223" spans="1:14" ht="37.5" customHeight="1" thickBot="1" x14ac:dyDescent="0.3">
      <c r="A223" s="23"/>
      <c r="B223" s="100"/>
      <c r="C223" s="101"/>
      <c r="D223" s="101"/>
      <c r="E223" s="101"/>
      <c r="F223" s="101"/>
      <c r="G223" s="102"/>
      <c r="H223" s="47" t="s">
        <v>138</v>
      </c>
      <c r="I223" s="48">
        <f>ROUND(SUM(I218:I222),0)</f>
        <v>0</v>
      </c>
      <c r="J223" s="47" t="s">
        <v>139</v>
      </c>
      <c r="K223" s="48">
        <f>ROUND(SUM(K218:K222),0)</f>
        <v>0</v>
      </c>
      <c r="L223" s="47" t="s">
        <v>141</v>
      </c>
      <c r="M223" s="48">
        <f>ROUND(SUM(M218:M222),0)</f>
        <v>0</v>
      </c>
      <c r="N223" s="29"/>
    </row>
    <row r="224" spans="1:14" ht="28.5" customHeight="1" thickBot="1" x14ac:dyDescent="0.3">
      <c r="A224" s="23"/>
      <c r="B224" s="50"/>
      <c r="C224" s="51"/>
      <c r="D224" s="51"/>
      <c r="E224" s="51"/>
      <c r="F224" s="51"/>
      <c r="G224" s="57"/>
      <c r="H224" s="118" t="s">
        <v>20</v>
      </c>
      <c r="I224" s="119"/>
      <c r="J224" s="119"/>
      <c r="K224" s="119"/>
      <c r="L224" s="119"/>
      <c r="M224" s="52">
        <f>I223+K223+M223</f>
        <v>0</v>
      </c>
      <c r="N224" s="29"/>
    </row>
    <row r="225" spans="1:14" ht="27" customHeight="1" thickBot="1" x14ac:dyDescent="0.3">
      <c r="A225" s="23"/>
      <c r="B225" s="24" t="s">
        <v>142</v>
      </c>
      <c r="C225" s="24" t="s">
        <v>3</v>
      </c>
      <c r="D225" s="98" t="str">
        <f>D216</f>
        <v>VALOR UNITARIO 2024</v>
      </c>
      <c r="E225" s="98" t="str">
        <f>$E$8</f>
        <v>FACTOR CORREC 2025 (Proyectado)</v>
      </c>
      <c r="F225" s="98" t="str">
        <f>$F$8</f>
        <v>VALOR UNITARIO CORREGIDO 2025</v>
      </c>
      <c r="G225" s="99" t="s">
        <v>4</v>
      </c>
      <c r="H225" s="99" t="s">
        <v>159</v>
      </c>
      <c r="I225" s="99"/>
      <c r="J225" s="99" t="s">
        <v>5</v>
      </c>
      <c r="K225" s="99"/>
      <c r="L225" s="99" t="s">
        <v>160</v>
      </c>
      <c r="M225" s="99"/>
      <c r="N225" s="29"/>
    </row>
    <row r="226" spans="1:14" ht="42" customHeight="1" thickBot="1" x14ac:dyDescent="0.3">
      <c r="A226" s="23"/>
      <c r="B226" s="24">
        <v>17</v>
      </c>
      <c r="C226" s="26" t="s">
        <v>85</v>
      </c>
      <c r="D226" s="98"/>
      <c r="E226" s="98"/>
      <c r="F226" s="98"/>
      <c r="G226" s="99"/>
      <c r="H226" s="24" t="s">
        <v>7</v>
      </c>
      <c r="I226" s="27" t="s">
        <v>8</v>
      </c>
      <c r="J226" s="24" t="s">
        <v>7</v>
      </c>
      <c r="K226" s="27" t="s">
        <v>8</v>
      </c>
      <c r="L226" s="24" t="s">
        <v>7</v>
      </c>
      <c r="M226" s="28" t="s">
        <v>8</v>
      </c>
      <c r="N226" s="29"/>
    </row>
    <row r="227" spans="1:14" ht="44.25" customHeight="1" x14ac:dyDescent="0.25">
      <c r="A227" s="23"/>
      <c r="B227" s="30">
        <f>+B226+0.01</f>
        <v>17.010000000000002</v>
      </c>
      <c r="C227" s="31" t="s">
        <v>9</v>
      </c>
      <c r="D227" s="84"/>
      <c r="E227" s="32">
        <f t="shared" ref="E227:E231" si="103">$E$10</f>
        <v>1.1312</v>
      </c>
      <c r="F227" s="33">
        <f t="shared" ref="F227" si="104">+D227*E227</f>
        <v>0</v>
      </c>
      <c r="G227" s="34" t="s">
        <v>10</v>
      </c>
      <c r="H227" s="35">
        <v>1</v>
      </c>
      <c r="I227" s="36">
        <f>+D227*H227</f>
        <v>0</v>
      </c>
      <c r="J227" s="58">
        <v>1</v>
      </c>
      <c r="K227" s="36">
        <f>+D227*J227</f>
        <v>0</v>
      </c>
      <c r="L227" s="58">
        <v>1</v>
      </c>
      <c r="M227" s="37">
        <f>+F227*L227</f>
        <v>0</v>
      </c>
      <c r="N227" s="29"/>
    </row>
    <row r="228" spans="1:14" ht="15" customHeight="1" x14ac:dyDescent="0.25">
      <c r="A228" s="23"/>
      <c r="B228" s="30">
        <f t="shared" ref="B228:B231" si="105">+B227+0.01</f>
        <v>17.020000000000003</v>
      </c>
      <c r="C228" s="39" t="s">
        <v>86</v>
      </c>
      <c r="D228" s="86"/>
      <c r="E228" s="32">
        <f t="shared" si="103"/>
        <v>1.1312</v>
      </c>
      <c r="F228" s="33">
        <f>+D228*E228</f>
        <v>0</v>
      </c>
      <c r="G228" s="40" t="s">
        <v>10</v>
      </c>
      <c r="H228" s="35">
        <v>1</v>
      </c>
      <c r="I228" s="36">
        <f t="shared" ref="I228:I231" si="106">+D228*H228</f>
        <v>0</v>
      </c>
      <c r="J228" s="35">
        <v>1</v>
      </c>
      <c r="K228" s="36">
        <f t="shared" ref="K228:K231" si="107">+D228*J228</f>
        <v>0</v>
      </c>
      <c r="L228" s="35">
        <v>1</v>
      </c>
      <c r="M228" s="37">
        <f t="shared" ref="M228:M231" si="108">+F228*L228</f>
        <v>0</v>
      </c>
      <c r="N228" s="29"/>
    </row>
    <row r="229" spans="1:14" ht="14.45" customHeight="1" x14ac:dyDescent="0.25">
      <c r="A229" s="23"/>
      <c r="B229" s="30">
        <f t="shared" si="105"/>
        <v>17.030000000000005</v>
      </c>
      <c r="C229" s="31" t="s">
        <v>87</v>
      </c>
      <c r="D229" s="86"/>
      <c r="E229" s="32">
        <f t="shared" si="103"/>
        <v>1.1312</v>
      </c>
      <c r="F229" s="33">
        <f>+D229*E229</f>
        <v>0</v>
      </c>
      <c r="G229" s="40" t="s">
        <v>10</v>
      </c>
      <c r="H229" s="35">
        <v>1</v>
      </c>
      <c r="I229" s="36">
        <f t="shared" si="106"/>
        <v>0</v>
      </c>
      <c r="J229" s="35">
        <v>1</v>
      </c>
      <c r="K229" s="36">
        <f t="shared" si="107"/>
        <v>0</v>
      </c>
      <c r="L229" s="35">
        <v>1</v>
      </c>
      <c r="M229" s="37">
        <f t="shared" si="108"/>
        <v>0</v>
      </c>
      <c r="N229" s="29"/>
    </row>
    <row r="230" spans="1:14" ht="14.45" customHeight="1" x14ac:dyDescent="0.25">
      <c r="A230" s="23"/>
      <c r="B230" s="30">
        <f t="shared" si="105"/>
        <v>17.040000000000006</v>
      </c>
      <c r="C230" s="31" t="s">
        <v>14</v>
      </c>
      <c r="D230" s="87"/>
      <c r="E230" s="32">
        <f t="shared" si="103"/>
        <v>1.1312</v>
      </c>
      <c r="F230" s="33">
        <f>+D230*E230</f>
        <v>0</v>
      </c>
      <c r="G230" s="40" t="s">
        <v>15</v>
      </c>
      <c r="H230" s="35">
        <v>2</v>
      </c>
      <c r="I230" s="36">
        <f t="shared" si="106"/>
        <v>0</v>
      </c>
      <c r="J230" s="35">
        <v>2</v>
      </c>
      <c r="K230" s="36">
        <f t="shared" si="107"/>
        <v>0</v>
      </c>
      <c r="L230" s="35">
        <v>2</v>
      </c>
      <c r="M230" s="37">
        <f t="shared" si="108"/>
        <v>0</v>
      </c>
      <c r="N230" s="29"/>
    </row>
    <row r="231" spans="1:14" ht="15" customHeight="1" thickBot="1" x14ac:dyDescent="0.3">
      <c r="A231" s="23"/>
      <c r="B231" s="30">
        <f t="shared" si="105"/>
        <v>17.050000000000008</v>
      </c>
      <c r="C231" s="31" t="s">
        <v>18</v>
      </c>
      <c r="D231" s="84"/>
      <c r="E231" s="32">
        <f t="shared" si="103"/>
        <v>1.1312</v>
      </c>
      <c r="F231" s="33">
        <f t="shared" ref="F231" si="109">+D231*E231</f>
        <v>0</v>
      </c>
      <c r="G231" s="40" t="s">
        <v>10</v>
      </c>
      <c r="H231" s="35">
        <v>1</v>
      </c>
      <c r="I231" s="36">
        <f t="shared" si="106"/>
        <v>0</v>
      </c>
      <c r="J231" s="35">
        <v>0</v>
      </c>
      <c r="K231" s="36">
        <f t="shared" si="107"/>
        <v>0</v>
      </c>
      <c r="L231" s="35">
        <v>1</v>
      </c>
      <c r="M231" s="37">
        <f t="shared" si="108"/>
        <v>0</v>
      </c>
      <c r="N231" s="29"/>
    </row>
    <row r="232" spans="1:14" ht="29.25" customHeight="1" thickBot="1" x14ac:dyDescent="0.3">
      <c r="A232" s="23"/>
      <c r="B232" s="100"/>
      <c r="C232" s="101"/>
      <c r="D232" s="101"/>
      <c r="E232" s="101"/>
      <c r="F232" s="101"/>
      <c r="G232" s="102"/>
      <c r="H232" s="47" t="s">
        <v>138</v>
      </c>
      <c r="I232" s="48">
        <f>ROUND(SUM(I227:I231),0)</f>
        <v>0</v>
      </c>
      <c r="J232" s="47" t="s">
        <v>139</v>
      </c>
      <c r="K232" s="48">
        <f>ROUND(SUM(K227:K231),0)</f>
        <v>0</v>
      </c>
      <c r="L232" s="47" t="s">
        <v>141</v>
      </c>
      <c r="M232" s="48">
        <f>ROUND(SUM(M227:M231),0)</f>
        <v>0</v>
      </c>
      <c r="N232" s="29"/>
    </row>
    <row r="233" spans="1:14" ht="28.5" customHeight="1" thickBot="1" x14ac:dyDescent="0.3">
      <c r="A233" s="23"/>
      <c r="B233" s="50"/>
      <c r="C233" s="51"/>
      <c r="D233" s="51"/>
      <c r="E233" s="51"/>
      <c r="F233" s="51"/>
      <c r="G233" s="57"/>
      <c r="H233" s="118" t="s">
        <v>20</v>
      </c>
      <c r="I233" s="119"/>
      <c r="J233" s="119"/>
      <c r="K233" s="119"/>
      <c r="L233" s="119"/>
      <c r="M233" s="52">
        <f>I232+K232+M232</f>
        <v>0</v>
      </c>
      <c r="N233" s="29"/>
    </row>
    <row r="234" spans="1:14" ht="30.75" customHeight="1" thickBot="1" x14ac:dyDescent="0.3">
      <c r="A234" s="23"/>
      <c r="B234" s="24" t="s">
        <v>142</v>
      </c>
      <c r="C234" s="24" t="s">
        <v>3</v>
      </c>
      <c r="D234" s="98" t="str">
        <f>D225</f>
        <v>VALOR UNITARIO 2024</v>
      </c>
      <c r="E234" s="98" t="str">
        <f>$E$8</f>
        <v>FACTOR CORREC 2025 (Proyectado)</v>
      </c>
      <c r="F234" s="98" t="str">
        <f>$F$8</f>
        <v>VALOR UNITARIO CORREGIDO 2025</v>
      </c>
      <c r="G234" s="99" t="s">
        <v>4</v>
      </c>
      <c r="H234" s="99" t="s">
        <v>159</v>
      </c>
      <c r="I234" s="99"/>
      <c r="J234" s="99" t="s">
        <v>5</v>
      </c>
      <c r="K234" s="99"/>
      <c r="L234" s="99" t="s">
        <v>160</v>
      </c>
      <c r="M234" s="99"/>
      <c r="N234" s="29"/>
    </row>
    <row r="235" spans="1:14" ht="41.25" customHeight="1" thickBot="1" x14ac:dyDescent="0.3">
      <c r="A235" s="23"/>
      <c r="B235" s="24">
        <v>18</v>
      </c>
      <c r="C235" s="26" t="s">
        <v>88</v>
      </c>
      <c r="D235" s="98"/>
      <c r="E235" s="98"/>
      <c r="F235" s="98"/>
      <c r="G235" s="99"/>
      <c r="H235" s="24" t="s">
        <v>7</v>
      </c>
      <c r="I235" s="27" t="s">
        <v>8</v>
      </c>
      <c r="J235" s="24" t="s">
        <v>7</v>
      </c>
      <c r="K235" s="27" t="s">
        <v>8</v>
      </c>
      <c r="L235" s="24" t="s">
        <v>7</v>
      </c>
      <c r="M235" s="28" t="s">
        <v>8</v>
      </c>
      <c r="N235" s="29"/>
    </row>
    <row r="236" spans="1:14" ht="44.25" customHeight="1" x14ac:dyDescent="0.25">
      <c r="A236" s="23"/>
      <c r="B236" s="30">
        <f>+B235+0.01</f>
        <v>18.010000000000002</v>
      </c>
      <c r="C236" s="31" t="s">
        <v>9</v>
      </c>
      <c r="D236" s="84"/>
      <c r="E236" s="32">
        <f t="shared" ref="E236:E240" si="110">$E$10</f>
        <v>1.1312</v>
      </c>
      <c r="F236" s="33">
        <f t="shared" ref="F236" si="111">+D236*E236</f>
        <v>0</v>
      </c>
      <c r="G236" s="34" t="s">
        <v>10</v>
      </c>
      <c r="H236" s="35">
        <v>1</v>
      </c>
      <c r="I236" s="36">
        <f>+D236*H236</f>
        <v>0</v>
      </c>
      <c r="J236" s="58">
        <v>1</v>
      </c>
      <c r="K236" s="36">
        <f>+D236*J236</f>
        <v>0</v>
      </c>
      <c r="L236" s="58">
        <v>1</v>
      </c>
      <c r="M236" s="37">
        <f>+F236*L236</f>
        <v>0</v>
      </c>
      <c r="N236" s="29"/>
    </row>
    <row r="237" spans="1:14" ht="15" customHeight="1" x14ac:dyDescent="0.25">
      <c r="A237" s="23"/>
      <c r="B237" s="30">
        <f t="shared" ref="B237:B240" si="112">+B236+0.01</f>
        <v>18.020000000000003</v>
      </c>
      <c r="C237" s="39" t="s">
        <v>86</v>
      </c>
      <c r="D237" s="86"/>
      <c r="E237" s="32">
        <f t="shared" si="110"/>
        <v>1.1312</v>
      </c>
      <c r="F237" s="33">
        <f>+D237*E237</f>
        <v>0</v>
      </c>
      <c r="G237" s="40" t="s">
        <v>10</v>
      </c>
      <c r="H237" s="35">
        <v>1</v>
      </c>
      <c r="I237" s="36">
        <f>+D237*H237</f>
        <v>0</v>
      </c>
      <c r="J237" s="35">
        <v>1</v>
      </c>
      <c r="K237" s="36">
        <f t="shared" ref="K237:K240" si="113">+D237*J237</f>
        <v>0</v>
      </c>
      <c r="L237" s="35">
        <v>1</v>
      </c>
      <c r="M237" s="37">
        <f t="shared" ref="M237:M240" si="114">+F237*L237</f>
        <v>0</v>
      </c>
      <c r="N237" s="29"/>
    </row>
    <row r="238" spans="1:14" ht="14.45" customHeight="1" x14ac:dyDescent="0.25">
      <c r="A238" s="23"/>
      <c r="B238" s="30">
        <f t="shared" si="112"/>
        <v>18.030000000000005</v>
      </c>
      <c r="C238" s="31" t="s">
        <v>87</v>
      </c>
      <c r="D238" s="86"/>
      <c r="E238" s="32">
        <f t="shared" si="110"/>
        <v>1.1312</v>
      </c>
      <c r="F238" s="33">
        <f>+D238*E238</f>
        <v>0</v>
      </c>
      <c r="G238" s="40" t="s">
        <v>10</v>
      </c>
      <c r="H238" s="35">
        <v>1</v>
      </c>
      <c r="I238" s="36">
        <f>+D238*H238</f>
        <v>0</v>
      </c>
      <c r="J238" s="35">
        <v>1</v>
      </c>
      <c r="K238" s="36">
        <f t="shared" si="113"/>
        <v>0</v>
      </c>
      <c r="L238" s="35">
        <v>1</v>
      </c>
      <c r="M238" s="37">
        <f t="shared" si="114"/>
        <v>0</v>
      </c>
      <c r="N238" s="29"/>
    </row>
    <row r="239" spans="1:14" ht="14.45" customHeight="1" x14ac:dyDescent="0.25">
      <c r="A239" s="23"/>
      <c r="B239" s="30">
        <f t="shared" si="112"/>
        <v>18.040000000000006</v>
      </c>
      <c r="C239" s="31" t="s">
        <v>14</v>
      </c>
      <c r="D239" s="87"/>
      <c r="E239" s="32">
        <f t="shared" si="110"/>
        <v>1.1312</v>
      </c>
      <c r="F239" s="33">
        <f>+D239*E239</f>
        <v>0</v>
      </c>
      <c r="G239" s="40" t="s">
        <v>15</v>
      </c>
      <c r="H239" s="35">
        <v>2</v>
      </c>
      <c r="I239" s="36">
        <f>+D239*H239</f>
        <v>0</v>
      </c>
      <c r="J239" s="35">
        <v>2</v>
      </c>
      <c r="K239" s="36">
        <f t="shared" si="113"/>
        <v>0</v>
      </c>
      <c r="L239" s="35">
        <v>2</v>
      </c>
      <c r="M239" s="37">
        <f t="shared" si="114"/>
        <v>0</v>
      </c>
      <c r="N239" s="29"/>
    </row>
    <row r="240" spans="1:14" ht="15" customHeight="1" thickBot="1" x14ac:dyDescent="0.3">
      <c r="A240" s="23"/>
      <c r="B240" s="30">
        <f t="shared" si="112"/>
        <v>18.050000000000008</v>
      </c>
      <c r="C240" s="31" t="s">
        <v>18</v>
      </c>
      <c r="D240" s="84"/>
      <c r="E240" s="32">
        <f t="shared" si="110"/>
        <v>1.1312</v>
      </c>
      <c r="F240" s="33">
        <f t="shared" ref="F240" si="115">+D240*E240</f>
        <v>0</v>
      </c>
      <c r="G240" s="40" t="s">
        <v>10</v>
      </c>
      <c r="H240" s="35">
        <v>1</v>
      </c>
      <c r="I240" s="36">
        <f t="shared" ref="I240" si="116">+D240*H240</f>
        <v>0</v>
      </c>
      <c r="J240" s="35">
        <v>0</v>
      </c>
      <c r="K240" s="36">
        <f t="shared" si="113"/>
        <v>0</v>
      </c>
      <c r="L240" s="35">
        <v>1</v>
      </c>
      <c r="M240" s="37">
        <f t="shared" si="114"/>
        <v>0</v>
      </c>
      <c r="N240" s="29"/>
    </row>
    <row r="241" spans="1:14" ht="29.25" customHeight="1" thickBot="1" x14ac:dyDescent="0.3">
      <c r="A241" s="23"/>
      <c r="B241" s="100"/>
      <c r="C241" s="101"/>
      <c r="D241" s="101"/>
      <c r="E241" s="101"/>
      <c r="F241" s="101"/>
      <c r="G241" s="102"/>
      <c r="H241" s="47" t="s">
        <v>138</v>
      </c>
      <c r="I241" s="48">
        <f>ROUND(SUM(I236:I240),0)</f>
        <v>0</v>
      </c>
      <c r="J241" s="47" t="s">
        <v>139</v>
      </c>
      <c r="K241" s="48">
        <f>ROUND(SUM(K236:K240),0)</f>
        <v>0</v>
      </c>
      <c r="L241" s="47" t="s">
        <v>141</v>
      </c>
      <c r="M241" s="48">
        <f>ROUND(SUM(M236:M240),0)</f>
        <v>0</v>
      </c>
      <c r="N241" s="29"/>
    </row>
    <row r="242" spans="1:14" ht="28.5" customHeight="1" thickBot="1" x14ac:dyDescent="0.3">
      <c r="A242" s="23"/>
      <c r="B242" s="50"/>
      <c r="C242" s="51"/>
      <c r="D242" s="51"/>
      <c r="E242" s="51"/>
      <c r="F242" s="51"/>
      <c r="G242" s="57"/>
      <c r="H242" s="118" t="s">
        <v>20</v>
      </c>
      <c r="I242" s="119"/>
      <c r="J242" s="119"/>
      <c r="K242" s="119"/>
      <c r="L242" s="119"/>
      <c r="M242" s="52">
        <f>I241+K241+M241</f>
        <v>0</v>
      </c>
      <c r="N242" s="29"/>
    </row>
    <row r="243" spans="1:14" ht="37.5" customHeight="1" thickBot="1" x14ac:dyDescent="0.3">
      <c r="A243" s="23"/>
      <c r="B243" s="24" t="s">
        <v>2</v>
      </c>
      <c r="C243" s="24" t="s">
        <v>3</v>
      </c>
      <c r="D243" s="98" t="str">
        <f>D234</f>
        <v>VALOR UNITARIO 2024</v>
      </c>
      <c r="E243" s="98" t="str">
        <f>$E$8</f>
        <v>FACTOR CORREC 2025 (Proyectado)</v>
      </c>
      <c r="F243" s="98" t="str">
        <f>$F$8</f>
        <v>VALOR UNITARIO CORREGIDO 2025</v>
      </c>
      <c r="G243" s="99" t="s">
        <v>4</v>
      </c>
      <c r="H243" s="99" t="s">
        <v>159</v>
      </c>
      <c r="I243" s="99"/>
      <c r="J243" s="99" t="s">
        <v>5</v>
      </c>
      <c r="K243" s="99"/>
      <c r="L243" s="99" t="s">
        <v>160</v>
      </c>
      <c r="M243" s="99"/>
      <c r="N243" s="29"/>
    </row>
    <row r="244" spans="1:14" ht="42" customHeight="1" thickBot="1" x14ac:dyDescent="0.3">
      <c r="A244" s="23"/>
      <c r="B244" s="24">
        <v>19</v>
      </c>
      <c r="C244" s="26" t="s">
        <v>89</v>
      </c>
      <c r="D244" s="98"/>
      <c r="E244" s="98"/>
      <c r="F244" s="98"/>
      <c r="G244" s="99"/>
      <c r="H244" s="24" t="s">
        <v>7</v>
      </c>
      <c r="I244" s="27" t="s">
        <v>8</v>
      </c>
      <c r="J244" s="24" t="s">
        <v>7</v>
      </c>
      <c r="K244" s="27" t="s">
        <v>8</v>
      </c>
      <c r="L244" s="24" t="s">
        <v>7</v>
      </c>
      <c r="M244" s="28" t="s">
        <v>8</v>
      </c>
      <c r="N244" s="29"/>
    </row>
    <row r="245" spans="1:14" ht="44.25" customHeight="1" x14ac:dyDescent="0.25">
      <c r="A245" s="23"/>
      <c r="B245" s="30">
        <f>+B244+0.01</f>
        <v>19.010000000000002</v>
      </c>
      <c r="C245" s="31" t="s">
        <v>9</v>
      </c>
      <c r="D245" s="84"/>
      <c r="E245" s="32">
        <f t="shared" ref="E245:E249" si="117">$E$10</f>
        <v>1.1312</v>
      </c>
      <c r="F245" s="33">
        <f t="shared" ref="F245" si="118">+D245*E245</f>
        <v>0</v>
      </c>
      <c r="G245" s="34" t="s">
        <v>10</v>
      </c>
      <c r="H245" s="35">
        <v>1</v>
      </c>
      <c r="I245" s="36">
        <f>+D245*H245</f>
        <v>0</v>
      </c>
      <c r="J245" s="58">
        <v>1</v>
      </c>
      <c r="K245" s="36">
        <f>+D245*J245</f>
        <v>0</v>
      </c>
      <c r="L245" s="58">
        <v>1</v>
      </c>
      <c r="M245" s="37">
        <f>+F245*L245</f>
        <v>0</v>
      </c>
      <c r="N245" s="29"/>
    </row>
    <row r="246" spans="1:14" ht="15" customHeight="1" x14ac:dyDescent="0.25">
      <c r="A246" s="23"/>
      <c r="B246" s="30">
        <f t="shared" ref="B246:B249" si="119">+B245+0.01</f>
        <v>19.020000000000003</v>
      </c>
      <c r="C246" s="39" t="s">
        <v>86</v>
      </c>
      <c r="D246" s="86"/>
      <c r="E246" s="32">
        <f t="shared" si="117"/>
        <v>1.1312</v>
      </c>
      <c r="F246" s="33">
        <f>+D246*E246</f>
        <v>0</v>
      </c>
      <c r="G246" s="40" t="s">
        <v>10</v>
      </c>
      <c r="H246" s="35">
        <v>1</v>
      </c>
      <c r="I246" s="36">
        <f t="shared" ref="I246:I248" si="120">+D246*H246</f>
        <v>0</v>
      </c>
      <c r="J246" s="35">
        <v>1</v>
      </c>
      <c r="K246" s="36">
        <f t="shared" ref="K246:K248" si="121">+D246*J246</f>
        <v>0</v>
      </c>
      <c r="L246" s="35">
        <v>1</v>
      </c>
      <c r="M246" s="37">
        <f t="shared" ref="M246:M249" si="122">+F246*L246</f>
        <v>0</v>
      </c>
      <c r="N246" s="29"/>
    </row>
    <row r="247" spans="1:14" ht="14.45" customHeight="1" x14ac:dyDescent="0.25">
      <c r="A247" s="23"/>
      <c r="B247" s="30">
        <f t="shared" si="119"/>
        <v>19.030000000000005</v>
      </c>
      <c r="C247" s="31" t="s">
        <v>87</v>
      </c>
      <c r="D247" s="86"/>
      <c r="E247" s="32">
        <f t="shared" si="117"/>
        <v>1.1312</v>
      </c>
      <c r="F247" s="33">
        <f>+D247*E247</f>
        <v>0</v>
      </c>
      <c r="G247" s="40" t="s">
        <v>10</v>
      </c>
      <c r="H247" s="35">
        <v>1</v>
      </c>
      <c r="I247" s="36">
        <f t="shared" si="120"/>
        <v>0</v>
      </c>
      <c r="J247" s="35">
        <v>1</v>
      </c>
      <c r="K247" s="36">
        <f t="shared" si="121"/>
        <v>0</v>
      </c>
      <c r="L247" s="35">
        <v>1</v>
      </c>
      <c r="M247" s="37">
        <f t="shared" si="122"/>
        <v>0</v>
      </c>
      <c r="N247" s="29"/>
    </row>
    <row r="248" spans="1:14" ht="14.45" customHeight="1" x14ac:dyDescent="0.25">
      <c r="A248" s="23"/>
      <c r="B248" s="30">
        <f t="shared" si="119"/>
        <v>19.040000000000006</v>
      </c>
      <c r="C248" s="31" t="s">
        <v>14</v>
      </c>
      <c r="D248" s="87"/>
      <c r="E248" s="32">
        <f t="shared" si="117"/>
        <v>1.1312</v>
      </c>
      <c r="F248" s="33">
        <f>+D248*E248</f>
        <v>0</v>
      </c>
      <c r="G248" s="40" t="s">
        <v>15</v>
      </c>
      <c r="H248" s="35">
        <v>2</v>
      </c>
      <c r="I248" s="36">
        <f t="shared" si="120"/>
        <v>0</v>
      </c>
      <c r="J248" s="35">
        <v>2</v>
      </c>
      <c r="K248" s="36">
        <f t="shared" si="121"/>
        <v>0</v>
      </c>
      <c r="L248" s="35">
        <v>2</v>
      </c>
      <c r="M248" s="37">
        <f t="shared" si="122"/>
        <v>0</v>
      </c>
      <c r="N248" s="29"/>
    </row>
    <row r="249" spans="1:14" ht="15" customHeight="1" thickBot="1" x14ac:dyDescent="0.3">
      <c r="A249" s="23"/>
      <c r="B249" s="30">
        <f t="shared" si="119"/>
        <v>19.050000000000008</v>
      </c>
      <c r="C249" s="31" t="s">
        <v>18</v>
      </c>
      <c r="D249" s="84"/>
      <c r="E249" s="32">
        <f t="shared" si="117"/>
        <v>1.1312</v>
      </c>
      <c r="F249" s="33">
        <f t="shared" ref="F249" si="123">+D249*E249</f>
        <v>0</v>
      </c>
      <c r="G249" s="40" t="s">
        <v>10</v>
      </c>
      <c r="H249" s="35">
        <v>1</v>
      </c>
      <c r="I249" s="36">
        <f>+D249*H249</f>
        <v>0</v>
      </c>
      <c r="J249" s="35">
        <v>0</v>
      </c>
      <c r="K249" s="36">
        <f>+D249*J249</f>
        <v>0</v>
      </c>
      <c r="L249" s="35">
        <v>1</v>
      </c>
      <c r="M249" s="37">
        <f t="shared" si="122"/>
        <v>0</v>
      </c>
      <c r="N249" s="29"/>
    </row>
    <row r="250" spans="1:14" ht="34.5" customHeight="1" thickBot="1" x14ac:dyDescent="0.3">
      <c r="A250" s="23"/>
      <c r="B250" s="100"/>
      <c r="C250" s="101"/>
      <c r="D250" s="101"/>
      <c r="E250" s="101"/>
      <c r="F250" s="101"/>
      <c r="G250" s="102"/>
      <c r="H250" s="47" t="s">
        <v>138</v>
      </c>
      <c r="I250" s="48">
        <f>ROUND(SUM(I245:I249),0)</f>
        <v>0</v>
      </c>
      <c r="J250" s="47" t="s">
        <v>139</v>
      </c>
      <c r="K250" s="48">
        <f>ROUND(SUM(K245:K249),0)</f>
        <v>0</v>
      </c>
      <c r="L250" s="47" t="s">
        <v>141</v>
      </c>
      <c r="M250" s="48">
        <f>ROUND(SUM(M245:M249),0)</f>
        <v>0</v>
      </c>
      <c r="N250" s="29"/>
    </row>
    <row r="251" spans="1:14" ht="28.5" customHeight="1" thickBot="1" x14ac:dyDescent="0.3">
      <c r="A251" s="23"/>
      <c r="B251" s="50"/>
      <c r="C251" s="51"/>
      <c r="D251" s="51"/>
      <c r="E251" s="51"/>
      <c r="F251" s="51"/>
      <c r="G251" s="57"/>
      <c r="H251" s="118" t="s">
        <v>20</v>
      </c>
      <c r="I251" s="119"/>
      <c r="J251" s="119"/>
      <c r="K251" s="119"/>
      <c r="L251" s="119"/>
      <c r="M251" s="52">
        <f>I250+K250+M250</f>
        <v>0</v>
      </c>
      <c r="N251" s="29"/>
    </row>
    <row r="252" spans="1:14" ht="33" customHeight="1" thickBot="1" x14ac:dyDescent="0.3">
      <c r="A252" s="23"/>
      <c r="B252" s="24" t="s">
        <v>142</v>
      </c>
      <c r="C252" s="24" t="s">
        <v>3</v>
      </c>
      <c r="D252" s="98" t="str">
        <f>D243</f>
        <v>VALOR UNITARIO 2024</v>
      </c>
      <c r="E252" s="98" t="str">
        <f>$E$8</f>
        <v>FACTOR CORREC 2025 (Proyectado)</v>
      </c>
      <c r="F252" s="98" t="str">
        <f>$F$8</f>
        <v>VALOR UNITARIO CORREGIDO 2025</v>
      </c>
      <c r="G252" s="99" t="s">
        <v>4</v>
      </c>
      <c r="H252" s="99" t="s">
        <v>159</v>
      </c>
      <c r="I252" s="99"/>
      <c r="J252" s="99" t="s">
        <v>5</v>
      </c>
      <c r="K252" s="99"/>
      <c r="L252" s="99" t="s">
        <v>160</v>
      </c>
      <c r="M252" s="99"/>
      <c r="N252" s="29"/>
    </row>
    <row r="253" spans="1:14" ht="38.25" customHeight="1" thickBot="1" x14ac:dyDescent="0.3">
      <c r="A253" s="23"/>
      <c r="B253" s="24">
        <v>20</v>
      </c>
      <c r="C253" s="26" t="s">
        <v>90</v>
      </c>
      <c r="D253" s="98"/>
      <c r="E253" s="98"/>
      <c r="F253" s="98"/>
      <c r="G253" s="99"/>
      <c r="H253" s="24" t="s">
        <v>7</v>
      </c>
      <c r="I253" s="27" t="s">
        <v>8</v>
      </c>
      <c r="J253" s="24" t="s">
        <v>7</v>
      </c>
      <c r="K253" s="27" t="s">
        <v>8</v>
      </c>
      <c r="L253" s="24" t="s">
        <v>7</v>
      </c>
      <c r="M253" s="28" t="s">
        <v>8</v>
      </c>
      <c r="N253" s="29"/>
    </row>
    <row r="254" spans="1:14" ht="25.5" x14ac:dyDescent="0.25">
      <c r="A254" s="23"/>
      <c r="B254" s="30">
        <f>+B253+0.01</f>
        <v>20.010000000000002</v>
      </c>
      <c r="C254" s="31" t="s">
        <v>9</v>
      </c>
      <c r="D254" s="84"/>
      <c r="E254" s="32">
        <f t="shared" ref="E254:E259" si="124">$E$10</f>
        <v>1.1312</v>
      </c>
      <c r="F254" s="33">
        <f t="shared" ref="F254" si="125">+D254*E254</f>
        <v>0</v>
      </c>
      <c r="G254" s="34" t="s">
        <v>10</v>
      </c>
      <c r="H254" s="35">
        <v>1</v>
      </c>
      <c r="I254" s="36">
        <f>+D254*H254</f>
        <v>0</v>
      </c>
      <c r="J254" s="58">
        <v>1</v>
      </c>
      <c r="K254" s="36">
        <f>+D254*J254</f>
        <v>0</v>
      </c>
      <c r="L254" s="58">
        <v>1</v>
      </c>
      <c r="M254" s="37">
        <f>+F254*L254</f>
        <v>0</v>
      </c>
      <c r="N254" s="29"/>
    </row>
    <row r="255" spans="1:14" ht="15" customHeight="1" x14ac:dyDescent="0.25">
      <c r="A255" s="23"/>
      <c r="B255" s="38">
        <f t="shared" ref="B255" si="126">+B254+0.01</f>
        <v>20.020000000000003</v>
      </c>
      <c r="C255" s="39" t="s">
        <v>82</v>
      </c>
      <c r="D255" s="86"/>
      <c r="E255" s="32">
        <f t="shared" si="124"/>
        <v>1.1312</v>
      </c>
      <c r="F255" s="33">
        <f>+D255*E255</f>
        <v>0</v>
      </c>
      <c r="G255" s="40" t="s">
        <v>10</v>
      </c>
      <c r="H255" s="35">
        <v>1</v>
      </c>
      <c r="I255" s="36">
        <f>+D255*H255</f>
        <v>0</v>
      </c>
      <c r="J255" s="35">
        <v>1</v>
      </c>
      <c r="K255" s="36">
        <f t="shared" ref="K255:K259" si="127">+D255*J255</f>
        <v>0</v>
      </c>
      <c r="L255" s="35">
        <v>1</v>
      </c>
      <c r="M255" s="55">
        <f t="shared" ref="M255" si="128">+F255*L255</f>
        <v>0</v>
      </c>
      <c r="N255" s="29"/>
    </row>
    <row r="256" spans="1:14" ht="14.45" customHeight="1" x14ac:dyDescent="0.25">
      <c r="A256" s="23"/>
      <c r="B256" s="30">
        <f>+B255+0.01</f>
        <v>20.030000000000005</v>
      </c>
      <c r="C256" s="31" t="s">
        <v>14</v>
      </c>
      <c r="D256" s="86"/>
      <c r="E256" s="32">
        <f t="shared" si="124"/>
        <v>1.1312</v>
      </c>
      <c r="F256" s="33">
        <f>+D256*E256</f>
        <v>0</v>
      </c>
      <c r="G256" s="40" t="s">
        <v>15</v>
      </c>
      <c r="H256" s="35">
        <v>2</v>
      </c>
      <c r="I256" s="36">
        <f>+D256*H256</f>
        <v>0</v>
      </c>
      <c r="J256" s="35">
        <v>2</v>
      </c>
      <c r="K256" s="36">
        <f t="shared" si="127"/>
        <v>0</v>
      </c>
      <c r="L256" s="35">
        <v>2</v>
      </c>
      <c r="M256" s="55">
        <f t="shared" ref="M256:M259" si="129">+F256*L256</f>
        <v>0</v>
      </c>
      <c r="N256" s="29"/>
    </row>
    <row r="257" spans="1:14" ht="14.45" customHeight="1" x14ac:dyDescent="0.25">
      <c r="A257" s="23"/>
      <c r="B257" s="30">
        <f>+B256+0.01</f>
        <v>20.040000000000006</v>
      </c>
      <c r="C257" s="31" t="s">
        <v>91</v>
      </c>
      <c r="D257" s="87"/>
      <c r="E257" s="32">
        <f t="shared" si="124"/>
        <v>1.1312</v>
      </c>
      <c r="F257" s="33">
        <f t="shared" ref="F257:F258" si="130">+D257*E257</f>
        <v>0</v>
      </c>
      <c r="G257" s="40" t="s">
        <v>10</v>
      </c>
      <c r="H257" s="35">
        <v>1</v>
      </c>
      <c r="I257" s="36">
        <f t="shared" ref="I257:I258" si="131">+D257*H257</f>
        <v>0</v>
      </c>
      <c r="J257" s="35">
        <v>0</v>
      </c>
      <c r="K257" s="36">
        <f t="shared" si="127"/>
        <v>0</v>
      </c>
      <c r="L257" s="35">
        <v>1</v>
      </c>
      <c r="M257" s="55">
        <f t="shared" si="129"/>
        <v>0</v>
      </c>
      <c r="N257" s="29"/>
    </row>
    <row r="258" spans="1:14" ht="14.45" customHeight="1" x14ac:dyDescent="0.25">
      <c r="A258" s="23"/>
      <c r="B258" s="38">
        <f t="shared" ref="B258" si="132">+B257+0.01</f>
        <v>20.050000000000008</v>
      </c>
      <c r="C258" s="31" t="s">
        <v>17</v>
      </c>
      <c r="D258" s="84"/>
      <c r="E258" s="32">
        <f t="shared" si="124"/>
        <v>1.1312</v>
      </c>
      <c r="F258" s="33">
        <f t="shared" si="130"/>
        <v>0</v>
      </c>
      <c r="G258" s="40" t="s">
        <v>10</v>
      </c>
      <c r="H258" s="35">
        <v>1</v>
      </c>
      <c r="I258" s="36">
        <f t="shared" si="131"/>
        <v>0</v>
      </c>
      <c r="J258" s="35">
        <v>0</v>
      </c>
      <c r="K258" s="36">
        <f t="shared" si="127"/>
        <v>0</v>
      </c>
      <c r="L258" s="35">
        <v>0</v>
      </c>
      <c r="M258" s="55">
        <f t="shared" si="129"/>
        <v>0</v>
      </c>
      <c r="N258" s="29"/>
    </row>
    <row r="259" spans="1:14" ht="15" customHeight="1" thickBot="1" x14ac:dyDescent="0.3">
      <c r="A259" s="23"/>
      <c r="B259" s="30">
        <f>+B258+0.01</f>
        <v>20.060000000000009</v>
      </c>
      <c r="C259" s="31" t="s">
        <v>18</v>
      </c>
      <c r="D259" s="84"/>
      <c r="E259" s="32">
        <f t="shared" si="124"/>
        <v>1.1312</v>
      </c>
      <c r="F259" s="33">
        <f t="shared" ref="F259" si="133">+D259*E259</f>
        <v>0</v>
      </c>
      <c r="G259" s="40" t="s">
        <v>10</v>
      </c>
      <c r="H259" s="35">
        <v>1</v>
      </c>
      <c r="I259" s="36">
        <f t="shared" ref="I259" si="134">+D259*H259</f>
        <v>0</v>
      </c>
      <c r="J259" s="35">
        <v>0</v>
      </c>
      <c r="K259" s="36">
        <f t="shared" si="127"/>
        <v>0</v>
      </c>
      <c r="L259" s="35">
        <v>1</v>
      </c>
      <c r="M259" s="55">
        <f t="shared" si="129"/>
        <v>0</v>
      </c>
      <c r="N259" s="29"/>
    </row>
    <row r="260" spans="1:14" ht="32.25" customHeight="1" thickBot="1" x14ac:dyDescent="0.3">
      <c r="A260" s="23"/>
      <c r="B260" s="100"/>
      <c r="C260" s="101"/>
      <c r="D260" s="101"/>
      <c r="E260" s="101"/>
      <c r="F260" s="101"/>
      <c r="G260" s="102"/>
      <c r="H260" s="47" t="s">
        <v>138</v>
      </c>
      <c r="I260" s="48">
        <f>ROUND(SUM(I254:I259),0)</f>
        <v>0</v>
      </c>
      <c r="J260" s="47" t="s">
        <v>139</v>
      </c>
      <c r="K260" s="48">
        <f>ROUND(SUM(K254:K259),0)</f>
        <v>0</v>
      </c>
      <c r="L260" s="47" t="s">
        <v>141</v>
      </c>
      <c r="M260" s="48">
        <f>ROUND(SUM(M254:M259),0)</f>
        <v>0</v>
      </c>
      <c r="N260" s="29"/>
    </row>
    <row r="261" spans="1:14" ht="28.5" customHeight="1" thickBot="1" x14ac:dyDescent="0.3">
      <c r="A261" s="23"/>
      <c r="B261" s="50"/>
      <c r="C261" s="51"/>
      <c r="D261" s="51"/>
      <c r="E261" s="51"/>
      <c r="F261" s="51"/>
      <c r="G261" s="57"/>
      <c r="H261" s="118" t="s">
        <v>20</v>
      </c>
      <c r="I261" s="119"/>
      <c r="J261" s="119"/>
      <c r="K261" s="119"/>
      <c r="L261" s="119"/>
      <c r="M261" s="52">
        <f>I260+K260+M260</f>
        <v>0</v>
      </c>
      <c r="N261" s="29"/>
    </row>
    <row r="262" spans="1:14" ht="36.75" customHeight="1" thickBot="1" x14ac:dyDescent="0.3">
      <c r="A262" s="23"/>
      <c r="B262" s="24" t="s">
        <v>142</v>
      </c>
      <c r="C262" s="24" t="s">
        <v>3</v>
      </c>
      <c r="D262" s="98" t="str">
        <f>D252</f>
        <v>VALOR UNITARIO 2024</v>
      </c>
      <c r="E262" s="98" t="str">
        <f>$E$8</f>
        <v>FACTOR CORREC 2025 (Proyectado)</v>
      </c>
      <c r="F262" s="98" t="str">
        <f>$F$8</f>
        <v>VALOR UNITARIO CORREGIDO 2025</v>
      </c>
      <c r="G262" s="99" t="s">
        <v>4</v>
      </c>
      <c r="H262" s="99" t="s">
        <v>159</v>
      </c>
      <c r="I262" s="99"/>
      <c r="J262" s="99" t="s">
        <v>5</v>
      </c>
      <c r="K262" s="99"/>
      <c r="L262" s="99" t="s">
        <v>160</v>
      </c>
      <c r="M262" s="99"/>
      <c r="N262" s="29"/>
    </row>
    <row r="263" spans="1:14" ht="40.5" customHeight="1" thickBot="1" x14ac:dyDescent="0.3">
      <c r="A263" s="23"/>
      <c r="B263" s="24">
        <v>21</v>
      </c>
      <c r="C263" s="26" t="s">
        <v>92</v>
      </c>
      <c r="D263" s="98"/>
      <c r="E263" s="98"/>
      <c r="F263" s="98"/>
      <c r="G263" s="99"/>
      <c r="H263" s="24" t="s">
        <v>7</v>
      </c>
      <c r="I263" s="27" t="s">
        <v>8</v>
      </c>
      <c r="J263" s="24" t="s">
        <v>7</v>
      </c>
      <c r="K263" s="27" t="s">
        <v>8</v>
      </c>
      <c r="L263" s="24" t="s">
        <v>7</v>
      </c>
      <c r="M263" s="28" t="s">
        <v>8</v>
      </c>
      <c r="N263" s="29"/>
    </row>
    <row r="264" spans="1:14" ht="25.5" x14ac:dyDescent="0.25">
      <c r="A264" s="23"/>
      <c r="B264" s="30">
        <f>+B263+0.01</f>
        <v>21.01</v>
      </c>
      <c r="C264" s="31" t="s">
        <v>9</v>
      </c>
      <c r="D264" s="84"/>
      <c r="E264" s="32">
        <f t="shared" ref="E264:E267" si="135">$E$10</f>
        <v>1.1312</v>
      </c>
      <c r="F264" s="33">
        <f t="shared" ref="F264" si="136">+D264*E264</f>
        <v>0</v>
      </c>
      <c r="G264" s="34" t="s">
        <v>10</v>
      </c>
      <c r="H264" s="35">
        <v>1</v>
      </c>
      <c r="I264" s="36">
        <f>+D264*H264</f>
        <v>0</v>
      </c>
      <c r="J264" s="35">
        <v>1</v>
      </c>
      <c r="K264" s="36">
        <f>+D264*J264</f>
        <v>0</v>
      </c>
      <c r="L264" s="35">
        <v>1</v>
      </c>
      <c r="M264" s="37">
        <f>+F264*L264</f>
        <v>0</v>
      </c>
      <c r="N264" s="29"/>
    </row>
    <row r="265" spans="1:14" ht="15" customHeight="1" x14ac:dyDescent="0.25">
      <c r="A265" s="23"/>
      <c r="B265" s="38">
        <f t="shared" ref="B265:B267" si="137">+B264+0.01</f>
        <v>21.020000000000003</v>
      </c>
      <c r="C265" s="39" t="s">
        <v>86</v>
      </c>
      <c r="D265" s="86"/>
      <c r="E265" s="32">
        <f t="shared" si="135"/>
        <v>1.1312</v>
      </c>
      <c r="F265" s="33">
        <f>+D265*E265</f>
        <v>0</v>
      </c>
      <c r="G265" s="40" t="s">
        <v>10</v>
      </c>
      <c r="H265" s="35">
        <v>1</v>
      </c>
      <c r="I265" s="36">
        <f>+D265*H265</f>
        <v>0</v>
      </c>
      <c r="J265" s="35">
        <v>1</v>
      </c>
      <c r="K265" s="36">
        <f t="shared" ref="K265:K267" si="138">+D265*J265</f>
        <v>0</v>
      </c>
      <c r="L265" s="35">
        <v>1</v>
      </c>
      <c r="M265" s="55">
        <f t="shared" ref="M265" si="139">+F265*L265</f>
        <v>0</v>
      </c>
      <c r="N265" s="29"/>
    </row>
    <row r="266" spans="1:14" ht="14.45" customHeight="1" x14ac:dyDescent="0.25">
      <c r="A266" s="23"/>
      <c r="B266" s="30">
        <f>+B265+0.01</f>
        <v>21.030000000000005</v>
      </c>
      <c r="C266" s="31" t="s">
        <v>14</v>
      </c>
      <c r="D266" s="86"/>
      <c r="E266" s="32">
        <f t="shared" si="135"/>
        <v>1.1312</v>
      </c>
      <c r="F266" s="33">
        <f>+D266*E266</f>
        <v>0</v>
      </c>
      <c r="G266" s="40" t="s">
        <v>15</v>
      </c>
      <c r="H266" s="35">
        <v>1</v>
      </c>
      <c r="I266" s="36">
        <f>+D266*H266</f>
        <v>0</v>
      </c>
      <c r="J266" s="35">
        <v>1</v>
      </c>
      <c r="K266" s="36">
        <f t="shared" si="138"/>
        <v>0</v>
      </c>
      <c r="L266" s="35">
        <v>1</v>
      </c>
      <c r="M266" s="55">
        <f t="shared" ref="M266:M267" si="140">+F266*L266</f>
        <v>0</v>
      </c>
      <c r="N266" s="29"/>
    </row>
    <row r="267" spans="1:14" ht="15" customHeight="1" thickBot="1" x14ac:dyDescent="0.3">
      <c r="A267" s="23"/>
      <c r="B267" s="38">
        <f t="shared" si="137"/>
        <v>21.040000000000006</v>
      </c>
      <c r="C267" s="31" t="s">
        <v>18</v>
      </c>
      <c r="D267" s="87"/>
      <c r="E267" s="32">
        <f t="shared" si="135"/>
        <v>1.1312</v>
      </c>
      <c r="F267" s="33">
        <f t="shared" ref="F267" si="141">+D267*E267</f>
        <v>0</v>
      </c>
      <c r="G267" s="40" t="s">
        <v>10</v>
      </c>
      <c r="H267" s="35">
        <v>1</v>
      </c>
      <c r="I267" s="36">
        <f t="shared" ref="I267" si="142">+D267*H267</f>
        <v>0</v>
      </c>
      <c r="J267" s="35">
        <v>0</v>
      </c>
      <c r="K267" s="36">
        <f t="shared" si="138"/>
        <v>0</v>
      </c>
      <c r="L267" s="35">
        <v>1</v>
      </c>
      <c r="M267" s="55">
        <f t="shared" si="140"/>
        <v>0</v>
      </c>
      <c r="N267" s="29"/>
    </row>
    <row r="268" spans="1:14" ht="29.25" customHeight="1" thickBot="1" x14ac:dyDescent="0.3">
      <c r="A268" s="23"/>
      <c r="B268" s="100"/>
      <c r="C268" s="101"/>
      <c r="D268" s="101"/>
      <c r="E268" s="101"/>
      <c r="F268" s="101"/>
      <c r="G268" s="102"/>
      <c r="H268" s="47" t="s">
        <v>138</v>
      </c>
      <c r="I268" s="48">
        <f>ROUND(SUM(I264:I267),0)</f>
        <v>0</v>
      </c>
      <c r="J268" s="47" t="s">
        <v>139</v>
      </c>
      <c r="K268" s="48">
        <f>ROUND(SUM(K264:K267),0)</f>
        <v>0</v>
      </c>
      <c r="L268" s="47" t="s">
        <v>141</v>
      </c>
      <c r="M268" s="48">
        <f>ROUND(SUM(M264:M267),0)</f>
        <v>0</v>
      </c>
      <c r="N268" s="29"/>
    </row>
    <row r="269" spans="1:14" ht="28.5" customHeight="1" thickBot="1" x14ac:dyDescent="0.3">
      <c r="A269" s="23"/>
      <c r="B269" s="50"/>
      <c r="C269" s="51"/>
      <c r="D269" s="51"/>
      <c r="E269" s="51"/>
      <c r="F269" s="51"/>
      <c r="G269" s="57"/>
      <c r="H269" s="118" t="s">
        <v>20</v>
      </c>
      <c r="I269" s="119"/>
      <c r="J269" s="119"/>
      <c r="K269" s="119"/>
      <c r="L269" s="119"/>
      <c r="M269" s="52">
        <f>I268+K268+M268</f>
        <v>0</v>
      </c>
      <c r="N269" s="29"/>
    </row>
    <row r="270" spans="1:14" ht="33" customHeight="1" thickBot="1" x14ac:dyDescent="0.3">
      <c r="A270" s="23"/>
      <c r="B270" s="24" t="s">
        <v>142</v>
      </c>
      <c r="C270" s="24" t="s">
        <v>3</v>
      </c>
      <c r="D270" s="98" t="str">
        <f>D262</f>
        <v>VALOR UNITARIO 2024</v>
      </c>
      <c r="E270" s="98" t="str">
        <f>$E$8</f>
        <v>FACTOR CORREC 2025 (Proyectado)</v>
      </c>
      <c r="F270" s="98" t="str">
        <f>$F$8</f>
        <v>VALOR UNITARIO CORREGIDO 2025</v>
      </c>
      <c r="G270" s="99" t="s">
        <v>4</v>
      </c>
      <c r="H270" s="99" t="s">
        <v>159</v>
      </c>
      <c r="I270" s="99"/>
      <c r="J270" s="99" t="s">
        <v>5</v>
      </c>
      <c r="K270" s="99"/>
      <c r="L270" s="99" t="s">
        <v>160</v>
      </c>
      <c r="M270" s="99"/>
      <c r="N270" s="29"/>
    </row>
    <row r="271" spans="1:14" ht="33" customHeight="1" thickBot="1" x14ac:dyDescent="0.3">
      <c r="A271" s="23"/>
      <c r="B271" s="24">
        <v>22</v>
      </c>
      <c r="C271" s="26" t="s">
        <v>93</v>
      </c>
      <c r="D271" s="98"/>
      <c r="E271" s="98"/>
      <c r="F271" s="98"/>
      <c r="G271" s="99"/>
      <c r="H271" s="24" t="s">
        <v>7</v>
      </c>
      <c r="I271" s="27" t="s">
        <v>8</v>
      </c>
      <c r="J271" s="24" t="s">
        <v>7</v>
      </c>
      <c r="K271" s="27" t="s">
        <v>8</v>
      </c>
      <c r="L271" s="24" t="s">
        <v>7</v>
      </c>
      <c r="M271" s="28" t="s">
        <v>8</v>
      </c>
      <c r="N271" s="29"/>
    </row>
    <row r="272" spans="1:14" ht="25.5" x14ac:dyDescent="0.25">
      <c r="A272" s="23"/>
      <c r="B272" s="62">
        <f>+B271+0.01</f>
        <v>22.01</v>
      </c>
      <c r="C272" s="31" t="s">
        <v>9</v>
      </c>
      <c r="D272" s="84"/>
      <c r="E272" s="32">
        <f t="shared" ref="E272:E278" si="143">$E$10</f>
        <v>1.1312</v>
      </c>
      <c r="F272" s="33">
        <f t="shared" ref="F272" si="144">+D272*E272</f>
        <v>0</v>
      </c>
      <c r="G272" s="34" t="s">
        <v>10</v>
      </c>
      <c r="H272" s="35">
        <v>1</v>
      </c>
      <c r="I272" s="36">
        <f t="shared" ref="I272" si="145">+D272*H272</f>
        <v>0</v>
      </c>
      <c r="J272" s="35">
        <v>1</v>
      </c>
      <c r="K272" s="36">
        <f>+D272*J272</f>
        <v>0</v>
      </c>
      <c r="L272" s="35">
        <v>1</v>
      </c>
      <c r="M272" s="63">
        <f>+F272*L272</f>
        <v>0</v>
      </c>
      <c r="N272" s="29"/>
    </row>
    <row r="273" spans="1:14" ht="15" customHeight="1" x14ac:dyDescent="0.25">
      <c r="A273" s="23"/>
      <c r="B273" s="64">
        <f t="shared" ref="B273" si="146">+B272+0.01</f>
        <v>22.020000000000003</v>
      </c>
      <c r="C273" s="65" t="s">
        <v>82</v>
      </c>
      <c r="D273" s="86"/>
      <c r="E273" s="32">
        <f t="shared" si="143"/>
        <v>1.1312</v>
      </c>
      <c r="F273" s="33">
        <f>+D273*E273</f>
        <v>0</v>
      </c>
      <c r="G273" s="40" t="s">
        <v>10</v>
      </c>
      <c r="H273" s="35">
        <v>1</v>
      </c>
      <c r="I273" s="36">
        <f>+D273*H273</f>
        <v>0</v>
      </c>
      <c r="J273" s="35">
        <v>1</v>
      </c>
      <c r="K273" s="36">
        <f t="shared" ref="K273:K278" si="147">+D273*J273</f>
        <v>0</v>
      </c>
      <c r="L273" s="35">
        <v>1</v>
      </c>
      <c r="M273" s="66">
        <f t="shared" ref="M273:M278" si="148">+F273*L273</f>
        <v>0</v>
      </c>
      <c r="N273" s="29"/>
    </row>
    <row r="274" spans="1:14" ht="14.45" customHeight="1" x14ac:dyDescent="0.25">
      <c r="A274" s="23"/>
      <c r="B274" s="62">
        <f>+B273+0.01</f>
        <v>22.030000000000005</v>
      </c>
      <c r="C274" s="31" t="s">
        <v>14</v>
      </c>
      <c r="D274" s="86"/>
      <c r="E274" s="32">
        <f t="shared" si="143"/>
        <v>1.1312</v>
      </c>
      <c r="F274" s="33">
        <f>+D274*E274</f>
        <v>0</v>
      </c>
      <c r="G274" s="40" t="s">
        <v>15</v>
      </c>
      <c r="H274" s="35">
        <v>2</v>
      </c>
      <c r="I274" s="36">
        <f>+D274*H274</f>
        <v>0</v>
      </c>
      <c r="J274" s="35">
        <v>2</v>
      </c>
      <c r="K274" s="36">
        <f t="shared" si="147"/>
        <v>0</v>
      </c>
      <c r="L274" s="35">
        <v>2</v>
      </c>
      <c r="M274" s="66">
        <f t="shared" si="148"/>
        <v>0</v>
      </c>
      <c r="N274" s="29"/>
    </row>
    <row r="275" spans="1:14" ht="14.45" customHeight="1" x14ac:dyDescent="0.25">
      <c r="A275" s="23"/>
      <c r="B275" s="62">
        <f t="shared" ref="B275:B278" si="149">+B274+0.01</f>
        <v>22.040000000000006</v>
      </c>
      <c r="C275" s="31" t="s">
        <v>94</v>
      </c>
      <c r="D275" s="87"/>
      <c r="E275" s="32">
        <f t="shared" si="143"/>
        <v>1.1312</v>
      </c>
      <c r="F275" s="33">
        <f>+D275*E275</f>
        <v>0</v>
      </c>
      <c r="G275" s="40" t="s">
        <v>95</v>
      </c>
      <c r="H275" s="35">
        <v>1</v>
      </c>
      <c r="I275" s="36">
        <f>+D275*H275</f>
        <v>0</v>
      </c>
      <c r="J275" s="35">
        <v>1</v>
      </c>
      <c r="K275" s="36">
        <f t="shared" si="147"/>
        <v>0</v>
      </c>
      <c r="L275" s="35">
        <v>1</v>
      </c>
      <c r="M275" s="66">
        <f t="shared" ref="M275" si="150">+F275*L275</f>
        <v>0</v>
      </c>
      <c r="N275" s="29"/>
    </row>
    <row r="276" spans="1:14" ht="14.45" customHeight="1" x14ac:dyDescent="0.25">
      <c r="A276" s="23"/>
      <c r="B276" s="64">
        <f t="shared" si="149"/>
        <v>22.050000000000008</v>
      </c>
      <c r="C276" s="31" t="s">
        <v>91</v>
      </c>
      <c r="D276" s="87"/>
      <c r="E276" s="32">
        <f t="shared" si="143"/>
        <v>1.1312</v>
      </c>
      <c r="F276" s="33">
        <f t="shared" ref="F276:F278" si="151">+D276*E276</f>
        <v>0</v>
      </c>
      <c r="G276" s="40" t="s">
        <v>10</v>
      </c>
      <c r="H276" s="35">
        <v>1</v>
      </c>
      <c r="I276" s="36">
        <f t="shared" ref="I276:I278" si="152">+D276*H276</f>
        <v>0</v>
      </c>
      <c r="J276" s="35">
        <v>0</v>
      </c>
      <c r="K276" s="36">
        <f t="shared" si="147"/>
        <v>0</v>
      </c>
      <c r="L276" s="35">
        <v>1</v>
      </c>
      <c r="M276" s="66">
        <f t="shared" si="148"/>
        <v>0</v>
      </c>
      <c r="N276" s="29"/>
    </row>
    <row r="277" spans="1:14" ht="14.45" customHeight="1" x14ac:dyDescent="0.25">
      <c r="A277" s="23"/>
      <c r="B277" s="62">
        <f t="shared" si="149"/>
        <v>22.060000000000009</v>
      </c>
      <c r="C277" s="31" t="s">
        <v>17</v>
      </c>
      <c r="D277" s="87"/>
      <c r="E277" s="32">
        <f t="shared" si="143"/>
        <v>1.1312</v>
      </c>
      <c r="F277" s="33">
        <f t="shared" si="151"/>
        <v>0</v>
      </c>
      <c r="G277" s="40" t="s">
        <v>10</v>
      </c>
      <c r="H277" s="35">
        <v>1</v>
      </c>
      <c r="I277" s="36">
        <f t="shared" si="152"/>
        <v>0</v>
      </c>
      <c r="J277" s="35">
        <v>0</v>
      </c>
      <c r="K277" s="36">
        <f t="shared" si="147"/>
        <v>0</v>
      </c>
      <c r="L277" s="35">
        <v>0</v>
      </c>
      <c r="M277" s="66">
        <f t="shared" si="148"/>
        <v>0</v>
      </c>
      <c r="N277" s="29"/>
    </row>
    <row r="278" spans="1:14" ht="15" customHeight="1" thickBot="1" x14ac:dyDescent="0.3">
      <c r="A278" s="23"/>
      <c r="B278" s="62">
        <f t="shared" si="149"/>
        <v>22.070000000000011</v>
      </c>
      <c r="C278" s="31" t="s">
        <v>18</v>
      </c>
      <c r="D278" s="87"/>
      <c r="E278" s="32">
        <f t="shared" si="143"/>
        <v>1.1312</v>
      </c>
      <c r="F278" s="33">
        <f t="shared" si="151"/>
        <v>0</v>
      </c>
      <c r="G278" s="40" t="s">
        <v>10</v>
      </c>
      <c r="H278" s="35">
        <v>1</v>
      </c>
      <c r="I278" s="36">
        <f t="shared" si="152"/>
        <v>0</v>
      </c>
      <c r="J278" s="35">
        <v>0</v>
      </c>
      <c r="K278" s="36">
        <f t="shared" si="147"/>
        <v>0</v>
      </c>
      <c r="L278" s="35">
        <v>1</v>
      </c>
      <c r="M278" s="66">
        <f t="shared" si="148"/>
        <v>0</v>
      </c>
      <c r="N278" s="29"/>
    </row>
    <row r="279" spans="1:14" ht="33" customHeight="1" thickBot="1" x14ac:dyDescent="0.3">
      <c r="A279" s="23"/>
      <c r="B279" s="100"/>
      <c r="C279" s="101"/>
      <c r="D279" s="101"/>
      <c r="E279" s="101"/>
      <c r="F279" s="101"/>
      <c r="G279" s="102"/>
      <c r="H279" s="47" t="s">
        <v>138</v>
      </c>
      <c r="I279" s="48">
        <f>ROUND(SUM(I272:I278),0)</f>
        <v>0</v>
      </c>
      <c r="J279" s="47" t="s">
        <v>139</v>
      </c>
      <c r="K279" s="48">
        <f>ROUND(SUM(K272:K278),0)</f>
        <v>0</v>
      </c>
      <c r="L279" s="47" t="s">
        <v>141</v>
      </c>
      <c r="M279" s="48">
        <f>ROUND(SUM(M272:M278),0)</f>
        <v>0</v>
      </c>
      <c r="N279" s="29"/>
    </row>
    <row r="280" spans="1:14" ht="28.5" customHeight="1" thickBot="1" x14ac:dyDescent="0.3">
      <c r="A280" s="23"/>
      <c r="B280" s="50"/>
      <c r="C280" s="51"/>
      <c r="D280" s="51"/>
      <c r="E280" s="51"/>
      <c r="F280" s="51"/>
      <c r="G280" s="57"/>
      <c r="H280" s="118" t="s">
        <v>20</v>
      </c>
      <c r="I280" s="119"/>
      <c r="J280" s="119"/>
      <c r="K280" s="119"/>
      <c r="L280" s="119"/>
      <c r="M280" s="52">
        <f>I279+K279+M279</f>
        <v>0</v>
      </c>
      <c r="N280" s="29"/>
    </row>
    <row r="281" spans="1:14" ht="13.5" thickBot="1" x14ac:dyDescent="0.3">
      <c r="A281" s="19"/>
      <c r="B281" s="67"/>
      <c r="C281" s="68" t="s">
        <v>164</v>
      </c>
      <c r="D281" s="69"/>
      <c r="E281" s="69"/>
      <c r="F281" s="69"/>
      <c r="G281" s="70"/>
      <c r="H281" s="69"/>
      <c r="I281" s="71">
        <f>I48+I62+I76+I90+I105+I119+I148+I20+I163+I134+I34+I177+I191+I205+I214+I223+I232+I241+I250+I260+I268+I279</f>
        <v>0</v>
      </c>
      <c r="J281" s="72"/>
      <c r="K281" s="71">
        <f>K48+K62+K76+K90+K105+K119+K148+K20+K163+K134+K34+K177+K191+K205+K214+K223+K232+K241+K250+K260+K268+K279</f>
        <v>0</v>
      </c>
      <c r="L281" s="72"/>
      <c r="M281" s="73">
        <f>M48+M62+M76+M90+M105+M119+M148+M20+M163+M134+M34+M177+M191+M205+M214+M223+M232+M241+M250+M260+M268+M279</f>
        <v>0</v>
      </c>
      <c r="N281" s="22"/>
    </row>
    <row r="282" spans="1:14" x14ac:dyDescent="0.25">
      <c r="A282" s="19"/>
      <c r="C282" s="19"/>
      <c r="K282" s="116"/>
      <c r="L282" s="116"/>
      <c r="M282" s="74"/>
      <c r="N282" s="22"/>
    </row>
    <row r="283" spans="1:14" x14ac:dyDescent="0.25">
      <c r="A283" s="19"/>
      <c r="C283" s="19"/>
      <c r="K283" s="75"/>
      <c r="L283" s="75"/>
      <c r="M283" s="74"/>
      <c r="N283" s="22"/>
    </row>
    <row r="284" spans="1:14" x14ac:dyDescent="0.25">
      <c r="A284" s="19"/>
      <c r="C284" s="19"/>
      <c r="K284" s="75"/>
      <c r="L284" s="75"/>
      <c r="M284" s="74"/>
      <c r="N284" s="22"/>
    </row>
    <row r="285" spans="1:14" x14ac:dyDescent="0.25">
      <c r="A285" s="19"/>
      <c r="C285" s="19"/>
      <c r="K285" s="75"/>
      <c r="L285" s="75"/>
      <c r="M285" s="74"/>
      <c r="N285" s="22"/>
    </row>
    <row r="286" spans="1:14" ht="13.5" thickBot="1" x14ac:dyDescent="0.3">
      <c r="A286" s="19"/>
      <c r="C286" s="19"/>
      <c r="M286" s="76"/>
    </row>
    <row r="287" spans="1:14" ht="24.75" customHeight="1" x14ac:dyDescent="0.25">
      <c r="A287" s="19"/>
      <c r="C287" s="77" t="s">
        <v>148</v>
      </c>
      <c r="M287" s="76"/>
    </row>
    <row r="288" spans="1:14" ht="22.5" customHeight="1" x14ac:dyDescent="0.25">
      <c r="A288" s="19"/>
      <c r="C288" s="78" t="s">
        <v>147</v>
      </c>
    </row>
    <row r="289" spans="1:3" ht="39.75" customHeight="1" x14ac:dyDescent="0.25">
      <c r="A289" s="19"/>
      <c r="C289" s="78" t="s">
        <v>165</v>
      </c>
    </row>
    <row r="290" spans="1:3" ht="51" customHeight="1" x14ac:dyDescent="0.25">
      <c r="A290" s="19"/>
      <c r="C290" s="78" t="s">
        <v>172</v>
      </c>
    </row>
    <row r="291" spans="1:3" ht="38.25" customHeight="1" x14ac:dyDescent="0.25">
      <c r="A291" s="19"/>
      <c r="C291" s="78" t="s">
        <v>149</v>
      </c>
    </row>
    <row r="292" spans="1:3" ht="31.5" customHeight="1" thickBot="1" x14ac:dyDescent="0.3">
      <c r="A292" s="19"/>
      <c r="C292" s="79" t="s">
        <v>173</v>
      </c>
    </row>
    <row r="293" spans="1:3" x14ac:dyDescent="0.25">
      <c r="A293" s="19"/>
      <c r="C293" s="19"/>
    </row>
    <row r="294" spans="1:3" x14ac:dyDescent="0.25">
      <c r="A294" s="19"/>
      <c r="C294" s="19"/>
    </row>
    <row r="295" spans="1:3" x14ac:dyDescent="0.25">
      <c r="A295" s="19"/>
      <c r="C295" s="19"/>
    </row>
    <row r="296" spans="1:3" x14ac:dyDescent="0.25">
      <c r="A296" s="19"/>
      <c r="C296" s="19"/>
    </row>
    <row r="297" spans="1:3" x14ac:dyDescent="0.25">
      <c r="A297" s="19"/>
      <c r="C297" s="19"/>
    </row>
    <row r="298" spans="1:3" x14ac:dyDescent="0.25">
      <c r="A298" s="19"/>
      <c r="C298" s="19"/>
    </row>
    <row r="299" spans="1:3" x14ac:dyDescent="0.25">
      <c r="A299" s="19"/>
      <c r="C299" s="19"/>
    </row>
    <row r="300" spans="1:3" x14ac:dyDescent="0.25">
      <c r="A300" s="19"/>
      <c r="C300" s="19"/>
    </row>
    <row r="301" spans="1:3" x14ac:dyDescent="0.25">
      <c r="A301" s="19"/>
      <c r="C301" s="19"/>
    </row>
    <row r="302" spans="1:3" x14ac:dyDescent="0.25">
      <c r="A302" s="19"/>
      <c r="C302" s="19"/>
    </row>
    <row r="303" spans="1:3" x14ac:dyDescent="0.25">
      <c r="A303" s="19"/>
      <c r="C303" s="19"/>
    </row>
    <row r="304" spans="1:3" x14ac:dyDescent="0.25">
      <c r="A304" s="19"/>
      <c r="C304" s="19"/>
    </row>
    <row r="305" spans="1:8" x14ac:dyDescent="0.25">
      <c r="A305" s="19"/>
      <c r="C305" s="19"/>
    </row>
    <row r="306" spans="1:8" x14ac:dyDescent="0.25">
      <c r="A306" s="19"/>
      <c r="C306" s="19"/>
    </row>
    <row r="307" spans="1:8" x14ac:dyDescent="0.25">
      <c r="A307" s="19"/>
      <c r="C307" s="19"/>
    </row>
    <row r="308" spans="1:8" x14ac:dyDescent="0.25">
      <c r="A308" s="19"/>
      <c r="C308" s="19"/>
    </row>
    <row r="309" spans="1:8" x14ac:dyDescent="0.25">
      <c r="A309" s="19"/>
      <c r="C309" s="19"/>
    </row>
    <row r="310" spans="1:8" x14ac:dyDescent="0.25">
      <c r="A310" s="19"/>
      <c r="C310" s="19"/>
    </row>
    <row r="311" spans="1:8" x14ac:dyDescent="0.25">
      <c r="A311" s="19"/>
      <c r="C311" s="19"/>
    </row>
    <row r="312" spans="1:8" x14ac:dyDescent="0.25">
      <c r="A312" s="19"/>
      <c r="C312" s="19"/>
    </row>
    <row r="313" spans="1:8" x14ac:dyDescent="0.25">
      <c r="A313" s="19"/>
      <c r="C313" s="19"/>
    </row>
    <row r="314" spans="1:8" x14ac:dyDescent="0.25">
      <c r="A314" s="19"/>
      <c r="C314" s="19"/>
    </row>
    <row r="315" spans="1:8" x14ac:dyDescent="0.25">
      <c r="B315" s="21"/>
      <c r="D315" s="80"/>
      <c r="E315" s="80"/>
      <c r="F315" s="80"/>
      <c r="H315" s="80"/>
    </row>
    <row r="316" spans="1:8" x14ac:dyDescent="0.25">
      <c r="D316" s="81"/>
      <c r="E316" s="81"/>
      <c r="F316" s="81"/>
      <c r="H316" s="81"/>
    </row>
    <row r="317" spans="1:8" x14ac:dyDescent="0.25">
      <c r="A317" s="19"/>
      <c r="C317" s="19"/>
      <c r="D317" s="81"/>
      <c r="E317" s="81"/>
      <c r="F317" s="81"/>
      <c r="H317" s="81"/>
    </row>
    <row r="318" spans="1:8" x14ac:dyDescent="0.25">
      <c r="A318" s="19"/>
      <c r="C318" s="19"/>
      <c r="D318" s="81"/>
      <c r="E318" s="81"/>
      <c r="F318" s="81"/>
      <c r="H318" s="81"/>
    </row>
    <row r="319" spans="1:8" x14ac:dyDescent="0.25">
      <c r="A319" s="19"/>
      <c r="C319" s="19"/>
      <c r="D319" s="81"/>
      <c r="E319" s="81"/>
      <c r="F319" s="81"/>
      <c r="H319" s="81"/>
    </row>
    <row r="320" spans="1:8" x14ac:dyDescent="0.25">
      <c r="A320" s="19"/>
      <c r="C320" s="19"/>
      <c r="D320" s="81"/>
      <c r="E320" s="81"/>
      <c r="F320" s="81"/>
      <c r="H320" s="81"/>
    </row>
    <row r="321" spans="1:8" x14ac:dyDescent="0.25">
      <c r="A321" s="19"/>
      <c r="C321" s="19"/>
      <c r="D321" s="81"/>
      <c r="E321" s="81"/>
      <c r="F321" s="81"/>
      <c r="H321" s="81"/>
    </row>
    <row r="322" spans="1:8" x14ac:dyDescent="0.25">
      <c r="A322" s="19"/>
      <c r="C322" s="19"/>
      <c r="D322" s="81"/>
      <c r="E322" s="81"/>
      <c r="F322" s="81"/>
      <c r="H322" s="81"/>
    </row>
    <row r="323" spans="1:8" x14ac:dyDescent="0.25">
      <c r="A323" s="19"/>
      <c r="C323" s="19"/>
      <c r="D323" s="81"/>
      <c r="E323" s="81"/>
      <c r="F323" s="81"/>
      <c r="H323" s="81"/>
    </row>
    <row r="324" spans="1:8" x14ac:dyDescent="0.25">
      <c r="A324" s="19"/>
      <c r="C324" s="19"/>
      <c r="D324" s="81"/>
      <c r="E324" s="81"/>
      <c r="F324" s="81"/>
      <c r="H324" s="81"/>
    </row>
    <row r="325" spans="1:8" x14ac:dyDescent="0.25">
      <c r="A325" s="19"/>
      <c r="C325" s="19"/>
      <c r="D325" s="81"/>
      <c r="E325" s="81"/>
      <c r="F325" s="81"/>
      <c r="H325" s="81"/>
    </row>
    <row r="326" spans="1:8" x14ac:dyDescent="0.25">
      <c r="A326" s="19"/>
      <c r="C326" s="19"/>
      <c r="D326" s="81"/>
      <c r="E326" s="81"/>
      <c r="F326" s="81"/>
      <c r="H326" s="81"/>
    </row>
    <row r="327" spans="1:8" x14ac:dyDescent="0.25">
      <c r="A327" s="19"/>
      <c r="C327" s="19"/>
      <c r="D327" s="82"/>
      <c r="E327" s="82"/>
      <c r="F327" s="82"/>
      <c r="H327" s="82"/>
    </row>
    <row r="328" spans="1:8" x14ac:dyDescent="0.25">
      <c r="A328" s="19"/>
      <c r="B328" s="19"/>
      <c r="C328" s="19"/>
      <c r="D328" s="83"/>
      <c r="E328" s="83"/>
      <c r="F328" s="83"/>
      <c r="H328" s="83"/>
    </row>
    <row r="329" spans="1:8" x14ac:dyDescent="0.25">
      <c r="A329" s="19"/>
      <c r="C329" s="19"/>
      <c r="D329" s="83"/>
      <c r="E329" s="83"/>
      <c r="F329" s="83"/>
      <c r="H329" s="83"/>
    </row>
    <row r="330" spans="1:8" x14ac:dyDescent="0.25">
      <c r="A330" s="19"/>
      <c r="C330" s="19"/>
      <c r="D330" s="83"/>
      <c r="E330" s="83"/>
      <c r="F330" s="83"/>
      <c r="H330" s="83"/>
    </row>
    <row r="331" spans="1:8" x14ac:dyDescent="0.25">
      <c r="A331" s="19"/>
      <c r="C331" s="19"/>
      <c r="D331" s="83"/>
      <c r="E331" s="83"/>
      <c r="F331" s="83"/>
      <c r="H331" s="83"/>
    </row>
    <row r="332" spans="1:8" x14ac:dyDescent="0.25">
      <c r="A332" s="19"/>
      <c r="B332" s="19"/>
      <c r="C332" s="19"/>
      <c r="D332" s="83"/>
      <c r="E332" s="83"/>
      <c r="F332" s="83"/>
      <c r="H332" s="83"/>
    </row>
    <row r="333" spans="1:8" x14ac:dyDescent="0.25">
      <c r="A333" s="19"/>
      <c r="B333" s="19"/>
      <c r="C333" s="19"/>
      <c r="D333" s="83"/>
      <c r="E333" s="83"/>
      <c r="F333" s="83"/>
      <c r="H333" s="83"/>
    </row>
    <row r="334" spans="1:8" x14ac:dyDescent="0.25">
      <c r="A334" s="19"/>
      <c r="B334" s="19"/>
      <c r="C334" s="19"/>
      <c r="D334" s="83"/>
      <c r="E334" s="83"/>
      <c r="F334" s="83"/>
      <c r="H334" s="83"/>
    </row>
    <row r="335" spans="1:8" x14ac:dyDescent="0.25">
      <c r="A335" s="19"/>
      <c r="B335" s="19"/>
      <c r="C335" s="19"/>
      <c r="D335" s="83"/>
      <c r="E335" s="83"/>
      <c r="F335" s="83"/>
      <c r="H335" s="83"/>
    </row>
    <row r="336" spans="1:8" x14ac:dyDescent="0.25">
      <c r="C336" s="19"/>
      <c r="D336" s="83"/>
      <c r="E336" s="83"/>
      <c r="F336" s="83"/>
      <c r="H336" s="83"/>
    </row>
    <row r="337" spans="1:8" x14ac:dyDescent="0.25">
      <c r="C337" s="19"/>
      <c r="D337" s="83"/>
      <c r="E337" s="83"/>
      <c r="F337" s="83"/>
      <c r="H337" s="83"/>
    </row>
    <row r="338" spans="1:8" x14ac:dyDescent="0.25">
      <c r="A338" s="19"/>
      <c r="C338" s="19"/>
      <c r="D338" s="83"/>
      <c r="E338" s="83"/>
      <c r="F338" s="83"/>
      <c r="H338" s="83"/>
    </row>
    <row r="352" spans="1:8" x14ac:dyDescent="0.25">
      <c r="B352" s="17"/>
    </row>
    <row r="353" spans="2:2" x14ac:dyDescent="0.25">
      <c r="B353" s="17"/>
    </row>
    <row r="356" spans="2:2" x14ac:dyDescent="0.25">
      <c r="B356" s="17"/>
    </row>
    <row r="357" spans="2:2" x14ac:dyDescent="0.25">
      <c r="B357" s="17"/>
    </row>
    <row r="358" spans="2:2" x14ac:dyDescent="0.25">
      <c r="B358" s="17"/>
    </row>
    <row r="359" spans="2:2" x14ac:dyDescent="0.25">
      <c r="B359" s="17"/>
    </row>
    <row r="360" spans="2:2" x14ac:dyDescent="0.25">
      <c r="B360" s="17"/>
    </row>
    <row r="361" spans="2:2" x14ac:dyDescent="0.25">
      <c r="B361" s="17"/>
    </row>
    <row r="362" spans="2:2" x14ac:dyDescent="0.25">
      <c r="B362" s="17"/>
    </row>
    <row r="363" spans="2:2" x14ac:dyDescent="0.25">
      <c r="B363" s="17"/>
    </row>
    <row r="364" spans="2:2" x14ac:dyDescent="0.25">
      <c r="B364" s="17"/>
    </row>
    <row r="365" spans="2:2" x14ac:dyDescent="0.25">
      <c r="B365" s="17"/>
    </row>
    <row r="366" spans="2:2" x14ac:dyDescent="0.25">
      <c r="B366" s="17"/>
    </row>
    <row r="367" spans="2:2" x14ac:dyDescent="0.25">
      <c r="B367" s="17"/>
    </row>
  </sheetData>
  <mergeCells count="207">
    <mergeCell ref="B119:G119"/>
    <mergeCell ref="B134:G134"/>
    <mergeCell ref="B148:G148"/>
    <mergeCell ref="B163:G163"/>
    <mergeCell ref="B177:G177"/>
    <mergeCell ref="B191:G191"/>
    <mergeCell ref="B205:G205"/>
    <mergeCell ref="D193:D194"/>
    <mergeCell ref="E193:E194"/>
    <mergeCell ref="F193:F194"/>
    <mergeCell ref="G193:G194"/>
    <mergeCell ref="D179:D180"/>
    <mergeCell ref="E179:E180"/>
    <mergeCell ref="F179:F180"/>
    <mergeCell ref="G179:G180"/>
    <mergeCell ref="G165:G166"/>
    <mergeCell ref="D165:D166"/>
    <mergeCell ref="E165:E166"/>
    <mergeCell ref="F165:F166"/>
    <mergeCell ref="G136:G137"/>
    <mergeCell ref="D150:D151"/>
    <mergeCell ref="E150:E151"/>
    <mergeCell ref="F150:F151"/>
    <mergeCell ref="G150:G151"/>
    <mergeCell ref="H280:L280"/>
    <mergeCell ref="H149:L149"/>
    <mergeCell ref="H164:L164"/>
    <mergeCell ref="H178:L178"/>
    <mergeCell ref="H192:L192"/>
    <mergeCell ref="H206:L206"/>
    <mergeCell ref="H215:L215"/>
    <mergeCell ref="H224:L224"/>
    <mergeCell ref="H233:L233"/>
    <mergeCell ref="H242:L242"/>
    <mergeCell ref="J179:K179"/>
    <mergeCell ref="L179:M179"/>
    <mergeCell ref="H193:I193"/>
    <mergeCell ref="J193:K193"/>
    <mergeCell ref="L150:M150"/>
    <mergeCell ref="L193:M193"/>
    <mergeCell ref="H179:I179"/>
    <mergeCell ref="H165:I165"/>
    <mergeCell ref="J165:K165"/>
    <mergeCell ref="L165:M165"/>
    <mergeCell ref="H150:I150"/>
    <mergeCell ref="J150:K150"/>
    <mergeCell ref="D270:D271"/>
    <mergeCell ref="E270:E271"/>
    <mergeCell ref="F270:F271"/>
    <mergeCell ref="G270:G271"/>
    <mergeCell ref="H270:I270"/>
    <mergeCell ref="J270:K270"/>
    <mergeCell ref="L270:M270"/>
    <mergeCell ref="B279:G279"/>
    <mergeCell ref="H251:L251"/>
    <mergeCell ref="H261:L261"/>
    <mergeCell ref="H269:L269"/>
    <mergeCell ref="D262:D263"/>
    <mergeCell ref="E262:E263"/>
    <mergeCell ref="F262:F263"/>
    <mergeCell ref="G262:G263"/>
    <mergeCell ref="H262:I262"/>
    <mergeCell ref="J262:K262"/>
    <mergeCell ref="L262:M262"/>
    <mergeCell ref="B268:G268"/>
    <mergeCell ref="B260:G260"/>
    <mergeCell ref="H136:I136"/>
    <mergeCell ref="J136:K136"/>
    <mergeCell ref="H135:L135"/>
    <mergeCell ref="D50:D51"/>
    <mergeCell ref="E50:E51"/>
    <mergeCell ref="F50:F51"/>
    <mergeCell ref="L78:M78"/>
    <mergeCell ref="D92:D93"/>
    <mergeCell ref="L64:M64"/>
    <mergeCell ref="H50:I50"/>
    <mergeCell ref="J50:K50"/>
    <mergeCell ref="L50:M50"/>
    <mergeCell ref="F107:F108"/>
    <mergeCell ref="E92:E93"/>
    <mergeCell ref="F92:F93"/>
    <mergeCell ref="G92:G93"/>
    <mergeCell ref="H63:L63"/>
    <mergeCell ref="H77:L77"/>
    <mergeCell ref="H91:L91"/>
    <mergeCell ref="H106:L106"/>
    <mergeCell ref="L136:M136"/>
    <mergeCell ref="D136:D137"/>
    <mergeCell ref="E136:E137"/>
    <mergeCell ref="F136:F137"/>
    <mergeCell ref="J121:K121"/>
    <mergeCell ref="L121:M121"/>
    <mergeCell ref="D64:D65"/>
    <mergeCell ref="E64:E65"/>
    <mergeCell ref="F64:F65"/>
    <mergeCell ref="G64:G65"/>
    <mergeCell ref="H64:I64"/>
    <mergeCell ref="J64:K64"/>
    <mergeCell ref="G107:G108"/>
    <mergeCell ref="H107:I107"/>
    <mergeCell ref="D121:D122"/>
    <mergeCell ref="E121:E122"/>
    <mergeCell ref="F121:F122"/>
    <mergeCell ref="G121:G122"/>
    <mergeCell ref="H121:I121"/>
    <mergeCell ref="L92:M92"/>
    <mergeCell ref="D78:D79"/>
    <mergeCell ref="E78:E79"/>
    <mergeCell ref="F78:F79"/>
    <mergeCell ref="G78:G79"/>
    <mergeCell ref="H120:L120"/>
    <mergeCell ref="L107:M107"/>
    <mergeCell ref="H92:I92"/>
    <mergeCell ref="J92:K92"/>
    <mergeCell ref="D107:D108"/>
    <mergeCell ref="E107:E108"/>
    <mergeCell ref="D8:D9"/>
    <mergeCell ref="E8:E9"/>
    <mergeCell ref="F8:F9"/>
    <mergeCell ref="G8:G9"/>
    <mergeCell ref="H8:I8"/>
    <mergeCell ref="J8:K8"/>
    <mergeCell ref="L8:M8"/>
    <mergeCell ref="B76:G76"/>
    <mergeCell ref="B90:G90"/>
    <mergeCell ref="B105:G105"/>
    <mergeCell ref="J107:K107"/>
    <mergeCell ref="B34:G34"/>
    <mergeCell ref="B48:G48"/>
    <mergeCell ref="B62:G62"/>
    <mergeCell ref="L36:M36"/>
    <mergeCell ref="H21:L21"/>
    <mergeCell ref="H35:L35"/>
    <mergeCell ref="H49:L49"/>
    <mergeCell ref="H78:I78"/>
    <mergeCell ref="J78:K78"/>
    <mergeCell ref="K2:M3"/>
    <mergeCell ref="K4:M6"/>
    <mergeCell ref="B2:J2"/>
    <mergeCell ref="B3:J3"/>
    <mergeCell ref="B4:J4"/>
    <mergeCell ref="B5:J5"/>
    <mergeCell ref="K282:L282"/>
    <mergeCell ref="J7:K7"/>
    <mergeCell ref="L7:M7"/>
    <mergeCell ref="D22:D23"/>
    <mergeCell ref="E22:E23"/>
    <mergeCell ref="F22:F23"/>
    <mergeCell ref="G22:G23"/>
    <mergeCell ref="H22:I22"/>
    <mergeCell ref="J22:K22"/>
    <mergeCell ref="L22:M22"/>
    <mergeCell ref="B20:G20"/>
    <mergeCell ref="D36:D37"/>
    <mergeCell ref="E36:E37"/>
    <mergeCell ref="F36:F37"/>
    <mergeCell ref="G50:G51"/>
    <mergeCell ref="G36:G37"/>
    <mergeCell ref="H36:I36"/>
    <mergeCell ref="J36:K36"/>
    <mergeCell ref="D207:D208"/>
    <mergeCell ref="E207:E208"/>
    <mergeCell ref="F207:F208"/>
    <mergeCell ref="G207:G208"/>
    <mergeCell ref="H207:I207"/>
    <mergeCell ref="L207:M207"/>
    <mergeCell ref="B214:G214"/>
    <mergeCell ref="D216:D217"/>
    <mergeCell ref="E216:E217"/>
    <mergeCell ref="F216:F217"/>
    <mergeCell ref="G216:G217"/>
    <mergeCell ref="H216:I216"/>
    <mergeCell ref="J216:K216"/>
    <mergeCell ref="L216:M216"/>
    <mergeCell ref="J207:K207"/>
    <mergeCell ref="B223:G223"/>
    <mergeCell ref="D225:D226"/>
    <mergeCell ref="E225:E226"/>
    <mergeCell ref="F225:F226"/>
    <mergeCell ref="G225:G226"/>
    <mergeCell ref="H225:I225"/>
    <mergeCell ref="J225:K225"/>
    <mergeCell ref="L225:M225"/>
    <mergeCell ref="B232:G232"/>
    <mergeCell ref="D234:D235"/>
    <mergeCell ref="E234:E235"/>
    <mergeCell ref="F234:F235"/>
    <mergeCell ref="G234:G235"/>
    <mergeCell ref="H234:I234"/>
    <mergeCell ref="J234:K234"/>
    <mergeCell ref="L234:M234"/>
    <mergeCell ref="B241:G241"/>
    <mergeCell ref="D252:D253"/>
    <mergeCell ref="E252:E253"/>
    <mergeCell ref="F252:F253"/>
    <mergeCell ref="G252:G253"/>
    <mergeCell ref="H252:I252"/>
    <mergeCell ref="J252:K252"/>
    <mergeCell ref="L252:M252"/>
    <mergeCell ref="D243:D244"/>
    <mergeCell ref="E243:E244"/>
    <mergeCell ref="F243:F244"/>
    <mergeCell ref="G243:G244"/>
    <mergeCell ref="H243:I243"/>
    <mergeCell ref="J243:K243"/>
    <mergeCell ref="L243:M243"/>
    <mergeCell ref="B250:G250"/>
  </mergeCells>
  <phoneticPr fontId="8" type="noConversion"/>
  <pageMargins left="0.35433070866141736" right="0.31496062992125984" top="0.72" bottom="0.43" header="0.72" footer="0.26"/>
  <pageSetup scale="80" orientation="landscape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4423535CA42D49A56925D9AD433B44" ma:contentTypeVersion="11" ma:contentTypeDescription="Crear nuevo documento." ma:contentTypeScope="" ma:versionID="581f9110b47755d999ca2e1db4d19345">
  <xsd:schema xmlns:xsd="http://www.w3.org/2001/XMLSchema" xmlns:xs="http://www.w3.org/2001/XMLSchema" xmlns:p="http://schemas.microsoft.com/office/2006/metadata/properties" xmlns:ns3="4a2717f2-aeb4-436c-8a15-f6e4f164e9d3" targetNamespace="http://schemas.microsoft.com/office/2006/metadata/properties" ma:root="true" ma:fieldsID="f96e0f1a54998045232e8796fb143fbf" ns3:_="">
    <xsd:import namespace="4a2717f2-aeb4-436c-8a15-f6e4f164e9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717f2-aeb4-436c-8a15-f6e4f164e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5E82C-8790-41E4-A78E-58A3327A14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981967-18FE-44AC-B878-C733182F2BE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a2717f2-aeb4-436c-8a15-f6e4f164e9d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28D18E-CDB5-4297-B1AB-1877A11FC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717f2-aeb4-436c-8a15-f6e4f164e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PROPUESTA MTTO 2024-2025</vt:lpstr>
      <vt:lpstr>PRESUP DISCRIMNADO POR EQUIPO </vt:lpstr>
      <vt:lpstr>'PRESUP DISCRIMNADO POR EQUIPO '!Área_de_impresión</vt:lpstr>
      <vt:lpstr>'PRESUP DISCRIMNADO POR EQUIPO '!Títulos_a_imprimir</vt:lpstr>
    </vt:vector>
  </TitlesOfParts>
  <Manager/>
  <Company>Universidad de Antioquia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ssttoo3</dc:creator>
  <cp:keywords/>
  <dc:description/>
  <cp:lastModifiedBy>SOPORTE </cp:lastModifiedBy>
  <cp:revision/>
  <dcterms:created xsi:type="dcterms:W3CDTF">2012-02-09T23:04:12Z</dcterms:created>
  <dcterms:modified xsi:type="dcterms:W3CDTF">2024-04-15T15:18:50Z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0x010100864423535CA42D49A56925D9AD433B44</vt:lpwstr>
  </property>
</Properties>
</file>