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AURICIO LOPEZ SALAZAR\BOGOTÁ\"/>
    </mc:Choice>
  </mc:AlternateContent>
  <bookViews>
    <workbookView xWindow="0" yWindow="0" windowWidth="28800" windowHeight="12435" tabRatio="881" firstSheet="1" activeTab="6"/>
  </bookViews>
  <sheets>
    <sheet name="Hoja1" sheetId="1" state="hidden" r:id="rId1"/>
    <sheet name="ENTREGA" sheetId="28" r:id="rId2"/>
    <sheet name="APERTURA DE SOBRES" sheetId="29" r:id="rId3"/>
    <sheet name="REQUISITOS JURÍDICOS" sheetId="7" r:id="rId4"/>
    <sheet name="PROPUESTAS COMERC." sheetId="26" r:id="rId5"/>
    <sheet name="ANÁLISIS ADMON" sheetId="13" state="hidden" r:id="rId6"/>
    <sheet name="EVALUACIÓN " sheetId="18"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Dist_Bin" hidden="1">[1]MPC3I4!$A$2040:$DD$3161</definedName>
    <definedName name="_Dist_Values" hidden="1">[1]MPC3I4!$A$2552:$IV$3906</definedName>
    <definedName name="_xlnm._FilterDatabase" localSheetId="2" hidden="1">'APERTURA DE SOBRES'!$A$6:$J$6</definedName>
    <definedName name="_ftn1" localSheetId="3">'REQUISITOS JURÍDICOS'!#REF!</definedName>
    <definedName name="_ftnref1" localSheetId="3">'REQUISITOS JURÍDICOS'!#REF!</definedName>
    <definedName name="_Toc462210094" localSheetId="3">'REQUISITOS JURÍDICOS'!#REF!</definedName>
    <definedName name="_Toc462210095" localSheetId="3">'REQUISITOS JURÍDICOS'!#REF!</definedName>
    <definedName name="_Toc462210097" localSheetId="3">'REQUISITOS JURÍDICOS'!#REF!</definedName>
    <definedName name="_Toc462210099" localSheetId="3">'REQUISITOS JURÍDICOS'!#REF!</definedName>
    <definedName name="_Toc462210102" localSheetId="3">'REQUISITOS JURÍDICOS'!#REF!</definedName>
    <definedName name="_Toc484006937" localSheetId="3">'REQUISITOS JURÍDICOS'!#REF!</definedName>
    <definedName name="_xlnm.Print_Area" localSheetId="2">#REF!</definedName>
    <definedName name="_xlnm.Print_Area" localSheetId="1">#REF!</definedName>
    <definedName name="_xlnm.Print_Area" localSheetId="6">'EVALUACIÓN '!$B$2:$M$38</definedName>
    <definedName name="_xlnm.Print_Area" localSheetId="4">'PROPUESTAS COMERC.'!#REF!</definedName>
    <definedName name="_xlnm.Print_Area">#REF!</definedName>
    <definedName name="DESC_APU" localSheetId="2">IF(LEN([2]A.P.U.!$B1)=2,VLOOKUP([2]A.P.U.!$B1,[3]Ppto!$D:$P,2,FALSE),IF([2]A.P.U.!$A1="",IF([2]A.P.U.!$B1="",IF([2]A.P.U.!$A1048576="","",[0]!DIRECTO),""),'APERTURA DE SOBRES'!DESCRIPCION_APU))</definedName>
    <definedName name="DESC_APU" localSheetId="4">IF(LEN([2]A.P.U.!$B1)=2,VLOOKUP([2]A.P.U.!$B1,[3]Ppto!$D:$P,2,FALSE),IF([2]A.P.U.!$A1="",IF([2]A.P.U.!$B1="",IF([2]A.P.U.!$A1048576="","",DIRECTO),""),'PROPUESTAS COMERC.'!DESCRIPCION_APU))</definedName>
    <definedName name="DESC_APU">IF(LEN([2]A.P.U.!$B1)=2,VLOOKUP([2]A.P.U.!$B1,[3]Ppto!$D:$P,2,FALSE),IF([2]A.P.U.!$A1="",IF([2]A.P.U.!$B1="",IF([2]A.P.U.!$A1048576="","",DIRECTO),""),DESCRIPCION_APU))</definedName>
    <definedName name="DESCRIPCION_APU" localSheetId="2">IF(ISERROR(SEARCH("-",[2]A.P.U.!$B1,3)),[0]!INSUMO,[0]!ITEM)</definedName>
    <definedName name="DESCRIPCION_APU" localSheetId="4">IF(ISERROR(SEARCH("-",[2]A.P.U.!$B1,3)),INSUMO,ITEM)</definedName>
    <definedName name="DESCRIPCION_APU">IF(ISERROR(SEARCH("-",[2]A.P.U.!$B1,3)),INSUMO,ITEM)</definedName>
    <definedName name="DIRECTO">"DIRECTO:  "&amp;TEXT(SUMIF([2]A.P.U.!$A:$A,[2]A.P.U.!$A1048576,[2]A.P.U.!$H:$H)/2,"#,##0")&amp;" / "&amp;VLOOKUP([2]A.P.U.!$A1048576,[3]Ppto!$D:$F,3,FALSE)</definedName>
    <definedName name="INSUMO">VLOOKUP([2]A.P.U.!$B1,[3]Insumos!$D:$E,2,FALSE)</definedName>
    <definedName name="ITEM">VLOOKUP([2]A.P.U.!$B1,[3]Ppto!$D:$O,2,0)</definedName>
    <definedName name="SUBA">'[4]SUB APU'!$A$1:$D$65536</definedName>
    <definedName name="_xlnm.Print_Titles" localSheetId="4">'PROPUESTAS COMERC.'!$4:$11</definedName>
    <definedName name="wrn.items." localSheetId="2" hidden="1">{#N/A,#N/A,FALSE,"Items"}</definedName>
    <definedName name="wrn.items." localSheetId="4" hidden="1">{#N/A,#N/A,FALSE,"Items"}</definedName>
    <definedName name="wrn.items." hidden="1">{#N/A,#N/A,FALSE,"Items"}</definedName>
    <definedName name="wrn1.items" localSheetId="2" hidden="1">{#N/A,#N/A,FALSE,"Items"}</definedName>
    <definedName name="wrn1.items" localSheetId="4" hidden="1">{#N/A,#N/A,FALSE,"Items"}</definedName>
    <definedName name="wrn1.items" hidden="1">{#N/A,#N/A,FALSE,"Items"}</definedName>
    <definedName name="Z_0DF4D8E0_70F8_43CF_A6D4_A84D04F4D812_.wvu.Cols" localSheetId="1" hidden="1">ENTREGA!#REF!</definedName>
    <definedName name="Z_0DF4D8E0_70F8_43CF_A6D4_A84D04F4D812_.wvu.PrintArea" localSheetId="1" hidden="1">ENTREGA!$A$1:$B$9</definedName>
    <definedName name="Z_0DF4D8E0_70F8_43CF_A6D4_A84D04F4D812_.wvu.Rows" localSheetId="1" hidden="1">ENTREGA!#REF!</definedName>
  </definedNames>
  <calcPr calcId="152511" calcMode="autoNoTable"/>
</workbook>
</file>

<file path=xl/calcChain.xml><?xml version="1.0" encoding="utf-8"?>
<calcChain xmlns="http://schemas.openxmlformats.org/spreadsheetml/2006/main">
  <c r="E21" i="18" l="1"/>
  <c r="E22" i="18"/>
  <c r="E23" i="18"/>
  <c r="E24" i="18"/>
  <c r="E25" i="18"/>
  <c r="E26" i="18"/>
  <c r="E27" i="18"/>
  <c r="E28" i="18"/>
  <c r="E29" i="18"/>
  <c r="E30" i="18"/>
  <c r="E31" i="18"/>
  <c r="E32" i="18"/>
  <c r="E33" i="18"/>
  <c r="C29" i="18"/>
  <c r="J24" i="18" l="1"/>
  <c r="K29" i="18"/>
  <c r="K24" i="18"/>
  <c r="P2" i="7" l="1"/>
  <c r="O2" i="7"/>
  <c r="N2" i="7"/>
  <c r="M2" i="7"/>
  <c r="L2" i="7"/>
  <c r="K2" i="7"/>
  <c r="J2" i="7"/>
  <c r="I2" i="7"/>
  <c r="H2" i="7"/>
  <c r="G2" i="7"/>
  <c r="F2" i="7"/>
  <c r="P1" i="7"/>
  <c r="O1" i="7"/>
  <c r="N1" i="7"/>
  <c r="M1" i="7"/>
  <c r="L1" i="7"/>
  <c r="K1" i="7"/>
  <c r="J1" i="7"/>
  <c r="I1" i="7"/>
  <c r="H1" i="7"/>
  <c r="G1" i="7"/>
  <c r="F1" i="7"/>
  <c r="C1" i="7"/>
  <c r="C33" i="18" l="1"/>
  <c r="H33" i="18" s="1"/>
  <c r="C32" i="18"/>
  <c r="H32" i="18" s="1"/>
  <c r="K32" i="18" s="1"/>
  <c r="L32" i="18" s="1"/>
  <c r="C31" i="18"/>
  <c r="H31" i="18" s="1"/>
  <c r="K31" i="18" s="1"/>
  <c r="C30" i="18"/>
  <c r="H30" i="18" s="1"/>
  <c r="K30" i="18" s="1"/>
  <c r="C28" i="18"/>
  <c r="H28" i="18" s="1"/>
  <c r="C27" i="18"/>
  <c r="H27" i="18" s="1"/>
  <c r="K27" i="18" s="1"/>
  <c r="L27" i="18" s="1"/>
  <c r="C26" i="18"/>
  <c r="H26" i="18" s="1"/>
  <c r="C23" i="18"/>
  <c r="H23" i="18" s="1"/>
  <c r="K23" i="18" s="1"/>
  <c r="C22" i="18"/>
  <c r="H22" i="18" s="1"/>
  <c r="K22" i="18" s="1"/>
  <c r="L22" i="18" s="1"/>
  <c r="C21" i="18"/>
  <c r="H21" i="18" s="1"/>
  <c r="K21" i="18" s="1"/>
  <c r="L21" i="18" s="1"/>
  <c r="C20" i="18"/>
  <c r="I15" i="26"/>
  <c r="J15" i="26"/>
  <c r="K15" i="26"/>
  <c r="I16" i="26"/>
  <c r="J16" i="26"/>
  <c r="K16" i="26"/>
  <c r="I17" i="26"/>
  <c r="J17" i="26"/>
  <c r="K17" i="26"/>
  <c r="I18" i="26"/>
  <c r="J18" i="26"/>
  <c r="K18" i="26"/>
  <c r="I19" i="26"/>
  <c r="J19" i="26"/>
  <c r="K19" i="26"/>
  <c r="I20" i="26"/>
  <c r="J20" i="26"/>
  <c r="K20" i="26"/>
  <c r="I21" i="26"/>
  <c r="J21" i="26"/>
  <c r="K21" i="26"/>
  <c r="I22" i="26"/>
  <c r="J22" i="26"/>
  <c r="K22" i="26"/>
  <c r="I23" i="26"/>
  <c r="J23" i="26"/>
  <c r="K23" i="26"/>
  <c r="I24" i="26"/>
  <c r="J24" i="26"/>
  <c r="K24" i="26"/>
  <c r="I25" i="26"/>
  <c r="J25" i="26"/>
  <c r="K25" i="26"/>
  <c r="I26" i="26"/>
  <c r="J26" i="26"/>
  <c r="K26" i="26"/>
  <c r="I27" i="26"/>
  <c r="J27" i="26"/>
  <c r="K27" i="26"/>
  <c r="I28" i="26"/>
  <c r="J28" i="26"/>
  <c r="K28" i="26"/>
  <c r="I29" i="26"/>
  <c r="J29" i="26"/>
  <c r="K29" i="26"/>
  <c r="I30" i="26"/>
  <c r="J30" i="26"/>
  <c r="K30" i="26"/>
  <c r="I31" i="26"/>
  <c r="J31" i="26"/>
  <c r="K31" i="26"/>
  <c r="I32" i="26"/>
  <c r="J32" i="26"/>
  <c r="K32" i="26"/>
  <c r="I33" i="26"/>
  <c r="J33" i="26"/>
  <c r="K33" i="26"/>
  <c r="I34" i="26"/>
  <c r="J34" i="26"/>
  <c r="K34" i="26"/>
  <c r="I35" i="26"/>
  <c r="J35" i="26"/>
  <c r="K35" i="26"/>
  <c r="I36" i="26"/>
  <c r="J36" i="26"/>
  <c r="K36" i="26"/>
  <c r="I37" i="26"/>
  <c r="J37" i="26"/>
  <c r="K37" i="26"/>
  <c r="I38" i="26"/>
  <c r="J38" i="26"/>
  <c r="K38" i="26"/>
  <c r="I39" i="26"/>
  <c r="J39" i="26"/>
  <c r="K39" i="26"/>
  <c r="I40" i="26"/>
  <c r="J40" i="26"/>
  <c r="K40" i="26"/>
  <c r="I41" i="26"/>
  <c r="J41" i="26"/>
  <c r="K41" i="26"/>
  <c r="I42" i="26"/>
  <c r="J42" i="26"/>
  <c r="K42" i="26"/>
  <c r="I43" i="26"/>
  <c r="J43" i="26"/>
  <c r="K43" i="26"/>
  <c r="I44" i="26"/>
  <c r="J44" i="26"/>
  <c r="K44" i="26"/>
  <c r="I45" i="26"/>
  <c r="J45" i="26"/>
  <c r="K45" i="26"/>
  <c r="I46" i="26"/>
  <c r="J46" i="26"/>
  <c r="K46" i="26"/>
  <c r="I47" i="26"/>
  <c r="J47" i="26"/>
  <c r="K47" i="26"/>
  <c r="I48" i="26"/>
  <c r="J48" i="26"/>
  <c r="K48" i="26"/>
  <c r="I49" i="26"/>
  <c r="J49" i="26"/>
  <c r="K49" i="26"/>
  <c r="I50" i="26"/>
  <c r="J50" i="26"/>
  <c r="K50" i="26"/>
  <c r="I51" i="26"/>
  <c r="J51" i="26"/>
  <c r="K51" i="26"/>
  <c r="I52" i="26"/>
  <c r="J52" i="26"/>
  <c r="K52" i="26"/>
  <c r="I53" i="26"/>
  <c r="J53" i="26"/>
  <c r="K53" i="26"/>
  <c r="I54" i="26"/>
  <c r="J54" i="26"/>
  <c r="K54" i="26"/>
  <c r="I55" i="26"/>
  <c r="J55" i="26"/>
  <c r="K55" i="26"/>
  <c r="I56" i="26"/>
  <c r="J56" i="26"/>
  <c r="K56" i="26"/>
  <c r="I57" i="26"/>
  <c r="J57" i="26"/>
  <c r="K57" i="26"/>
  <c r="I58" i="26"/>
  <c r="J58" i="26"/>
  <c r="K58" i="26"/>
  <c r="I59" i="26"/>
  <c r="J59" i="26"/>
  <c r="K59" i="26"/>
  <c r="I60" i="26"/>
  <c r="J60" i="26"/>
  <c r="K60" i="26"/>
  <c r="I61" i="26"/>
  <c r="J61" i="26"/>
  <c r="K61" i="26"/>
  <c r="I62" i="26"/>
  <c r="J62" i="26"/>
  <c r="K62" i="26"/>
  <c r="I63" i="26"/>
  <c r="J63" i="26"/>
  <c r="K63" i="26"/>
  <c r="I64" i="26"/>
  <c r="J64" i="26"/>
  <c r="K64" i="26"/>
  <c r="I65" i="26"/>
  <c r="J65" i="26"/>
  <c r="K65" i="26"/>
  <c r="I66" i="26"/>
  <c r="J66" i="26"/>
  <c r="K66" i="26"/>
  <c r="I67" i="26"/>
  <c r="J67" i="26"/>
  <c r="K67" i="26"/>
  <c r="I68" i="26"/>
  <c r="J68" i="26"/>
  <c r="K68" i="26"/>
  <c r="I69" i="26"/>
  <c r="J69" i="26"/>
  <c r="K69" i="26"/>
  <c r="I70" i="26"/>
  <c r="J70" i="26"/>
  <c r="K70" i="26"/>
  <c r="I71" i="26"/>
  <c r="J71" i="26"/>
  <c r="K71" i="26"/>
  <c r="I72" i="26"/>
  <c r="J72" i="26"/>
  <c r="K72" i="26"/>
  <c r="I73" i="26"/>
  <c r="J73" i="26"/>
  <c r="K73" i="26"/>
  <c r="I74" i="26"/>
  <c r="J74" i="26"/>
  <c r="K74" i="26"/>
  <c r="I75" i="26"/>
  <c r="J75" i="26"/>
  <c r="K75" i="26"/>
  <c r="I76" i="26"/>
  <c r="J76" i="26"/>
  <c r="K76" i="26"/>
  <c r="I77" i="26"/>
  <c r="J77" i="26"/>
  <c r="K77" i="26"/>
  <c r="I78" i="26"/>
  <c r="J78" i="26"/>
  <c r="K78" i="26"/>
  <c r="I79" i="26"/>
  <c r="J79" i="26"/>
  <c r="K79" i="26"/>
  <c r="I80" i="26"/>
  <c r="J80" i="26"/>
  <c r="K80" i="26"/>
  <c r="I81" i="26"/>
  <c r="J81" i="26"/>
  <c r="K81" i="26"/>
  <c r="I82" i="26"/>
  <c r="J82" i="26"/>
  <c r="K82" i="26"/>
  <c r="I83" i="26"/>
  <c r="J83" i="26"/>
  <c r="K83" i="26"/>
  <c r="I84" i="26"/>
  <c r="J84" i="26"/>
  <c r="K84" i="26"/>
  <c r="I85" i="26"/>
  <c r="J85" i="26"/>
  <c r="K85" i="26"/>
  <c r="I86" i="26"/>
  <c r="J86" i="26"/>
  <c r="K86" i="26"/>
  <c r="I87" i="26"/>
  <c r="J87" i="26"/>
  <c r="K87" i="26"/>
  <c r="I88" i="26"/>
  <c r="J88" i="26"/>
  <c r="K88" i="26"/>
  <c r="I89" i="26"/>
  <c r="J89" i="26"/>
  <c r="K89" i="26"/>
  <c r="I90" i="26"/>
  <c r="J90" i="26"/>
  <c r="K90" i="26"/>
  <c r="I91" i="26"/>
  <c r="J91" i="26"/>
  <c r="K91" i="26"/>
  <c r="I92" i="26"/>
  <c r="J92" i="26"/>
  <c r="K92" i="26"/>
  <c r="I93" i="26"/>
  <c r="J93" i="26"/>
  <c r="K93" i="26"/>
  <c r="I94" i="26"/>
  <c r="J94" i="26"/>
  <c r="K94" i="26"/>
  <c r="I95" i="26"/>
  <c r="J95" i="26"/>
  <c r="K95" i="26"/>
  <c r="I96" i="26"/>
  <c r="J96" i="26"/>
  <c r="K96" i="26"/>
  <c r="I97" i="26"/>
  <c r="J97" i="26"/>
  <c r="K97" i="26"/>
  <c r="I98" i="26"/>
  <c r="J98" i="26"/>
  <c r="K98" i="26"/>
  <c r="I99" i="26"/>
  <c r="J99" i="26"/>
  <c r="K99" i="26"/>
  <c r="I100" i="26"/>
  <c r="J100" i="26"/>
  <c r="K100" i="26"/>
  <c r="I101" i="26"/>
  <c r="J101" i="26"/>
  <c r="K101" i="26"/>
  <c r="I102" i="26"/>
  <c r="J102" i="26"/>
  <c r="K102" i="26"/>
  <c r="I103" i="26"/>
  <c r="J103" i="26"/>
  <c r="K103" i="26"/>
  <c r="I104" i="26"/>
  <c r="J104" i="26"/>
  <c r="K104" i="26"/>
  <c r="I105" i="26"/>
  <c r="J105" i="26"/>
  <c r="K105" i="26"/>
  <c r="I106" i="26"/>
  <c r="J106" i="26"/>
  <c r="K106" i="26"/>
  <c r="I107" i="26"/>
  <c r="J107" i="26"/>
  <c r="K107" i="26"/>
  <c r="I108" i="26"/>
  <c r="J108" i="26"/>
  <c r="K108" i="26"/>
  <c r="I109" i="26"/>
  <c r="J109" i="26"/>
  <c r="K109" i="26"/>
  <c r="I110" i="26"/>
  <c r="J110" i="26"/>
  <c r="K110" i="26"/>
  <c r="I111" i="26"/>
  <c r="J111" i="26"/>
  <c r="K111" i="26"/>
  <c r="I112" i="26"/>
  <c r="J112" i="26"/>
  <c r="K112" i="26"/>
  <c r="I113" i="26"/>
  <c r="J113" i="26"/>
  <c r="K113" i="26"/>
  <c r="I114" i="26"/>
  <c r="J114" i="26"/>
  <c r="K114" i="26"/>
  <c r="AE15" i="26"/>
  <c r="AF15" i="26"/>
  <c r="AG15" i="26"/>
  <c r="AE16" i="26"/>
  <c r="AF16" i="26"/>
  <c r="AG16" i="26"/>
  <c r="AE17" i="26"/>
  <c r="AF17" i="26"/>
  <c r="AG17" i="26"/>
  <c r="AE18" i="26"/>
  <c r="AF18" i="26"/>
  <c r="AG18" i="26"/>
  <c r="AE19" i="26"/>
  <c r="AF19" i="26"/>
  <c r="AG19" i="26"/>
  <c r="AE20" i="26"/>
  <c r="AF20" i="26"/>
  <c r="AG20" i="26"/>
  <c r="AE21" i="26"/>
  <c r="AF21" i="26"/>
  <c r="AG21" i="26"/>
  <c r="AE22" i="26"/>
  <c r="AF22" i="26"/>
  <c r="AG22" i="26"/>
  <c r="AE23" i="26"/>
  <c r="AF23" i="26"/>
  <c r="AG23" i="26"/>
  <c r="AE24" i="26"/>
  <c r="AF24" i="26"/>
  <c r="AG24" i="26"/>
  <c r="AE25" i="26"/>
  <c r="AF25" i="26"/>
  <c r="AG25" i="26"/>
  <c r="AE26" i="26"/>
  <c r="AF26" i="26"/>
  <c r="AG26" i="26"/>
  <c r="AE27" i="26"/>
  <c r="AF27" i="26"/>
  <c r="AG27" i="26"/>
  <c r="AE28" i="26"/>
  <c r="AF28" i="26"/>
  <c r="AG28" i="26"/>
  <c r="AE29" i="26"/>
  <c r="AF29" i="26"/>
  <c r="AG29" i="26"/>
  <c r="AE30" i="26"/>
  <c r="AF30" i="26"/>
  <c r="AG30" i="26"/>
  <c r="AE31" i="26"/>
  <c r="AF31" i="26"/>
  <c r="AG31" i="26"/>
  <c r="AE32" i="26"/>
  <c r="AF32" i="26"/>
  <c r="AG32" i="26"/>
  <c r="AE33" i="26"/>
  <c r="AF33" i="26"/>
  <c r="AG33" i="26"/>
  <c r="AE34" i="26"/>
  <c r="AF34" i="26"/>
  <c r="AG34" i="26"/>
  <c r="AE35" i="26"/>
  <c r="AF35" i="26"/>
  <c r="AG35" i="26"/>
  <c r="AE36" i="26"/>
  <c r="AF36" i="26"/>
  <c r="AG36" i="26"/>
  <c r="AE37" i="26"/>
  <c r="AF37" i="26"/>
  <c r="AG37" i="26"/>
  <c r="AE38" i="26"/>
  <c r="AF38" i="26"/>
  <c r="AG38" i="26"/>
  <c r="AE39" i="26"/>
  <c r="AF39" i="26"/>
  <c r="AG39" i="26"/>
  <c r="AE40" i="26"/>
  <c r="AF40" i="26"/>
  <c r="AG40" i="26"/>
  <c r="AE41" i="26"/>
  <c r="AF41" i="26"/>
  <c r="AG41" i="26"/>
  <c r="AE42" i="26"/>
  <c r="AF42" i="26"/>
  <c r="AG42" i="26"/>
  <c r="AE43" i="26"/>
  <c r="AF43" i="26"/>
  <c r="AG43" i="26"/>
  <c r="AE44" i="26"/>
  <c r="AF44" i="26"/>
  <c r="AG44" i="26"/>
  <c r="AE45" i="26"/>
  <c r="AF45" i="26"/>
  <c r="AG45" i="26"/>
  <c r="AE46" i="26"/>
  <c r="AF46" i="26"/>
  <c r="AG46" i="26"/>
  <c r="AE47" i="26"/>
  <c r="AF47" i="26"/>
  <c r="AG47" i="26"/>
  <c r="AE48" i="26"/>
  <c r="AF48" i="26"/>
  <c r="AG48" i="26"/>
  <c r="AE49" i="26"/>
  <c r="AF49" i="26"/>
  <c r="AG49" i="26"/>
  <c r="AE50" i="26"/>
  <c r="AF50" i="26"/>
  <c r="AG50" i="26"/>
  <c r="AE51" i="26"/>
  <c r="AF51" i="26"/>
  <c r="AG51" i="26"/>
  <c r="AE52" i="26"/>
  <c r="AF52" i="26"/>
  <c r="AG52" i="26"/>
  <c r="AE53" i="26"/>
  <c r="AF53" i="26"/>
  <c r="AG53" i="26"/>
  <c r="AE54" i="26"/>
  <c r="AF54" i="26"/>
  <c r="AG54" i="26"/>
  <c r="AE55" i="26"/>
  <c r="AF55" i="26"/>
  <c r="AG55" i="26"/>
  <c r="AE56" i="26"/>
  <c r="AF56" i="26"/>
  <c r="AG56" i="26"/>
  <c r="AE57" i="26"/>
  <c r="AF57" i="26"/>
  <c r="AG57" i="26"/>
  <c r="AE58" i="26"/>
  <c r="AF58" i="26"/>
  <c r="AG58" i="26"/>
  <c r="AE59" i="26"/>
  <c r="AF59" i="26"/>
  <c r="AG59" i="26"/>
  <c r="AE60" i="26"/>
  <c r="AF60" i="26"/>
  <c r="AG60" i="26"/>
  <c r="AE61" i="26"/>
  <c r="AF61" i="26"/>
  <c r="AG61" i="26"/>
  <c r="AE62" i="26"/>
  <c r="AF62" i="26"/>
  <c r="AG62" i="26"/>
  <c r="AE63" i="26"/>
  <c r="AF63" i="26"/>
  <c r="AG63" i="26"/>
  <c r="AE64" i="26"/>
  <c r="AF64" i="26"/>
  <c r="AG64" i="26"/>
  <c r="AE65" i="26"/>
  <c r="AF65" i="26"/>
  <c r="AG65" i="26"/>
  <c r="AE66" i="26"/>
  <c r="AF66" i="26"/>
  <c r="AG66" i="26"/>
  <c r="AE67" i="26"/>
  <c r="AF67" i="26"/>
  <c r="AG67" i="26"/>
  <c r="AE68" i="26"/>
  <c r="AF68" i="26"/>
  <c r="AG68" i="26"/>
  <c r="AE69" i="26"/>
  <c r="AF69" i="26"/>
  <c r="AG69" i="26"/>
  <c r="AE70" i="26"/>
  <c r="AF70" i="26"/>
  <c r="AG70" i="26"/>
  <c r="AE71" i="26"/>
  <c r="AF71" i="26"/>
  <c r="AG71" i="26"/>
  <c r="AE72" i="26"/>
  <c r="AF72" i="26"/>
  <c r="AG72" i="26"/>
  <c r="AE73" i="26"/>
  <c r="AF73" i="26"/>
  <c r="AG73" i="26"/>
  <c r="AE74" i="26"/>
  <c r="AF74" i="26"/>
  <c r="AG74" i="26"/>
  <c r="AE75" i="26"/>
  <c r="AF75" i="26"/>
  <c r="AG75" i="26"/>
  <c r="AE76" i="26"/>
  <c r="AF76" i="26"/>
  <c r="AG76" i="26"/>
  <c r="AE77" i="26"/>
  <c r="AF77" i="26"/>
  <c r="AG77" i="26"/>
  <c r="AE78" i="26"/>
  <c r="AF78" i="26"/>
  <c r="AG78" i="26"/>
  <c r="AE79" i="26"/>
  <c r="AF79" i="26"/>
  <c r="AG79" i="26"/>
  <c r="AE80" i="26"/>
  <c r="AF80" i="26"/>
  <c r="AG80" i="26"/>
  <c r="AE81" i="26"/>
  <c r="AF81" i="26"/>
  <c r="AG81" i="26"/>
  <c r="AE82" i="26"/>
  <c r="AF82" i="26"/>
  <c r="AG82" i="26"/>
  <c r="AE83" i="26"/>
  <c r="AF83" i="26"/>
  <c r="AG83" i="26"/>
  <c r="AE84" i="26"/>
  <c r="AF84" i="26"/>
  <c r="AG84" i="26"/>
  <c r="AE85" i="26"/>
  <c r="AF85" i="26"/>
  <c r="AG85" i="26"/>
  <c r="AE86" i="26"/>
  <c r="AF86" i="26"/>
  <c r="AG86" i="26"/>
  <c r="AE87" i="26"/>
  <c r="AF87" i="26"/>
  <c r="AG87" i="26"/>
  <c r="AE88" i="26"/>
  <c r="AF88" i="26"/>
  <c r="AG88" i="26"/>
  <c r="AE89" i="26"/>
  <c r="AF89" i="26"/>
  <c r="AG89" i="26"/>
  <c r="AE90" i="26"/>
  <c r="AF90" i="26"/>
  <c r="AG90" i="26"/>
  <c r="AE91" i="26"/>
  <c r="AF91" i="26"/>
  <c r="AG91" i="26"/>
  <c r="AE92" i="26"/>
  <c r="AF92" i="26"/>
  <c r="AG92" i="26"/>
  <c r="AE93" i="26"/>
  <c r="AF93" i="26"/>
  <c r="AG93" i="26"/>
  <c r="AE94" i="26"/>
  <c r="AF94" i="26"/>
  <c r="AG94" i="26"/>
  <c r="AE95" i="26"/>
  <c r="AF95" i="26"/>
  <c r="AG95" i="26"/>
  <c r="AE96" i="26"/>
  <c r="AF96" i="26"/>
  <c r="AG96" i="26"/>
  <c r="AE97" i="26"/>
  <c r="AF97" i="26"/>
  <c r="AG97" i="26"/>
  <c r="AE98" i="26"/>
  <c r="AF98" i="26"/>
  <c r="AG98" i="26"/>
  <c r="AE99" i="26"/>
  <c r="AF99" i="26"/>
  <c r="AG99" i="26"/>
  <c r="AE100" i="26"/>
  <c r="AF100" i="26"/>
  <c r="AG100" i="26"/>
  <c r="AE101" i="26"/>
  <c r="AF101" i="26"/>
  <c r="AG101" i="26"/>
  <c r="AE102" i="26"/>
  <c r="AF102" i="26"/>
  <c r="AG102" i="26"/>
  <c r="AE103" i="26"/>
  <c r="AF103" i="26"/>
  <c r="AG103" i="26"/>
  <c r="AE104" i="26"/>
  <c r="AF104" i="26"/>
  <c r="AG104" i="26"/>
  <c r="AE105" i="26"/>
  <c r="AF105" i="26"/>
  <c r="AG105" i="26"/>
  <c r="AE106" i="26"/>
  <c r="AF106" i="26"/>
  <c r="AG106" i="26"/>
  <c r="AE107" i="26"/>
  <c r="AF107" i="26"/>
  <c r="AG107" i="26"/>
  <c r="AE108" i="26"/>
  <c r="AF108" i="26"/>
  <c r="AG108" i="26"/>
  <c r="AE109" i="26"/>
  <c r="AF109" i="26"/>
  <c r="AG109" i="26"/>
  <c r="AE110" i="26"/>
  <c r="AF110" i="26"/>
  <c r="AG110" i="26"/>
  <c r="AE111" i="26"/>
  <c r="AF111" i="26"/>
  <c r="AG111" i="26"/>
  <c r="AE112" i="26"/>
  <c r="AF112" i="26"/>
  <c r="AG112" i="26"/>
  <c r="AE113" i="26"/>
  <c r="AF113" i="26"/>
  <c r="AG113" i="26"/>
  <c r="AE114" i="26"/>
  <c r="AF114" i="26"/>
  <c r="AG114" i="26"/>
  <c r="ET15" i="26"/>
  <c r="EU15" i="26"/>
  <c r="EV15" i="26"/>
  <c r="ET16" i="26"/>
  <c r="EU16" i="26"/>
  <c r="EV16" i="26"/>
  <c r="ET17" i="26"/>
  <c r="EU17" i="26"/>
  <c r="EV17" i="26"/>
  <c r="ET18" i="26"/>
  <c r="EU18" i="26"/>
  <c r="EV18" i="26"/>
  <c r="ET19" i="26"/>
  <c r="EU19" i="26"/>
  <c r="EV19" i="26"/>
  <c r="ET20" i="26"/>
  <c r="EU20" i="26"/>
  <c r="EV20" i="26"/>
  <c r="ET21" i="26"/>
  <c r="EU21" i="26"/>
  <c r="EV21" i="26"/>
  <c r="ET22" i="26"/>
  <c r="EU22" i="26"/>
  <c r="EV22" i="26"/>
  <c r="ET23" i="26"/>
  <c r="EU23" i="26"/>
  <c r="EV23" i="26"/>
  <c r="ET24" i="26"/>
  <c r="EU24" i="26"/>
  <c r="EV24" i="26"/>
  <c r="ET25" i="26"/>
  <c r="EU25" i="26"/>
  <c r="EV25" i="26"/>
  <c r="ET26" i="26"/>
  <c r="EU26" i="26"/>
  <c r="EV26" i="26"/>
  <c r="ET27" i="26"/>
  <c r="EU27" i="26"/>
  <c r="EV27" i="26"/>
  <c r="ET28" i="26"/>
  <c r="EU28" i="26"/>
  <c r="EV28" i="26"/>
  <c r="ET29" i="26"/>
  <c r="EU29" i="26"/>
  <c r="EV29" i="26"/>
  <c r="ET30" i="26"/>
  <c r="EU30" i="26"/>
  <c r="EV30" i="26"/>
  <c r="ET31" i="26"/>
  <c r="EU31" i="26"/>
  <c r="EV31" i="26"/>
  <c r="ET32" i="26"/>
  <c r="EU32" i="26"/>
  <c r="EV32" i="26"/>
  <c r="ET33" i="26"/>
  <c r="EU33" i="26"/>
  <c r="EV33" i="26"/>
  <c r="ET34" i="26"/>
  <c r="EU34" i="26"/>
  <c r="EV34" i="26"/>
  <c r="ET35" i="26"/>
  <c r="EU35" i="26"/>
  <c r="EV35" i="26"/>
  <c r="ET36" i="26"/>
  <c r="EU36" i="26"/>
  <c r="EV36" i="26"/>
  <c r="ET37" i="26"/>
  <c r="EU37" i="26"/>
  <c r="EV37" i="26"/>
  <c r="ET38" i="26"/>
  <c r="EU38" i="26"/>
  <c r="EV38" i="26"/>
  <c r="ET39" i="26"/>
  <c r="EU39" i="26"/>
  <c r="EV39" i="26"/>
  <c r="ET40" i="26"/>
  <c r="EU40" i="26"/>
  <c r="EV40" i="26"/>
  <c r="ET41" i="26"/>
  <c r="EU41" i="26"/>
  <c r="EV41" i="26"/>
  <c r="ET42" i="26"/>
  <c r="EU42" i="26"/>
  <c r="EV42" i="26"/>
  <c r="ET43" i="26"/>
  <c r="EU43" i="26"/>
  <c r="EV43" i="26"/>
  <c r="ET44" i="26"/>
  <c r="EU44" i="26"/>
  <c r="EV44" i="26"/>
  <c r="ET45" i="26"/>
  <c r="EU45" i="26"/>
  <c r="EV45" i="26"/>
  <c r="ET46" i="26"/>
  <c r="EU46" i="26"/>
  <c r="EV46" i="26"/>
  <c r="ET47" i="26"/>
  <c r="EU47" i="26"/>
  <c r="EV47" i="26"/>
  <c r="ET48" i="26"/>
  <c r="EU48" i="26"/>
  <c r="EV48" i="26"/>
  <c r="ET49" i="26"/>
  <c r="EU49" i="26"/>
  <c r="EV49" i="26"/>
  <c r="ET50" i="26"/>
  <c r="EU50" i="26"/>
  <c r="EV50" i="26"/>
  <c r="ET51" i="26"/>
  <c r="EU51" i="26"/>
  <c r="EV51" i="26"/>
  <c r="ET52" i="26"/>
  <c r="EU52" i="26"/>
  <c r="EV52" i="26"/>
  <c r="ET53" i="26"/>
  <c r="EU53" i="26"/>
  <c r="EV53" i="26"/>
  <c r="ET54" i="26"/>
  <c r="EU54" i="26"/>
  <c r="EV54" i="26"/>
  <c r="ET55" i="26"/>
  <c r="EU55" i="26"/>
  <c r="EV55" i="26"/>
  <c r="ET56" i="26"/>
  <c r="EU56" i="26"/>
  <c r="EV56" i="26"/>
  <c r="ET57" i="26"/>
  <c r="EU57" i="26"/>
  <c r="EV57" i="26"/>
  <c r="ET58" i="26"/>
  <c r="EU58" i="26"/>
  <c r="EV58" i="26"/>
  <c r="ET59" i="26"/>
  <c r="EU59" i="26"/>
  <c r="EV59" i="26"/>
  <c r="ET60" i="26"/>
  <c r="EU60" i="26"/>
  <c r="EV60" i="26"/>
  <c r="ET61" i="26"/>
  <c r="EU61" i="26"/>
  <c r="EV61" i="26"/>
  <c r="ET62" i="26"/>
  <c r="EU62" i="26"/>
  <c r="EV62" i="26"/>
  <c r="ET63" i="26"/>
  <c r="EU63" i="26"/>
  <c r="EV63" i="26"/>
  <c r="ET64" i="26"/>
  <c r="EU64" i="26"/>
  <c r="EV64" i="26"/>
  <c r="ET65" i="26"/>
  <c r="EU65" i="26"/>
  <c r="EV65" i="26"/>
  <c r="ET66" i="26"/>
  <c r="EU66" i="26"/>
  <c r="EV66" i="26"/>
  <c r="ET67" i="26"/>
  <c r="EU67" i="26"/>
  <c r="EV67" i="26"/>
  <c r="ET68" i="26"/>
  <c r="EU68" i="26"/>
  <c r="EV68" i="26"/>
  <c r="ET69" i="26"/>
  <c r="EU69" i="26"/>
  <c r="EV69" i="26"/>
  <c r="ET70" i="26"/>
  <c r="EU70" i="26"/>
  <c r="EV70" i="26"/>
  <c r="ET71" i="26"/>
  <c r="EU71" i="26"/>
  <c r="EV71" i="26"/>
  <c r="ET72" i="26"/>
  <c r="EU72" i="26"/>
  <c r="EV72" i="26"/>
  <c r="ET73" i="26"/>
  <c r="EU73" i="26"/>
  <c r="EV73" i="26"/>
  <c r="ET74" i="26"/>
  <c r="EU74" i="26"/>
  <c r="EV74" i="26"/>
  <c r="ET75" i="26"/>
  <c r="EU75" i="26"/>
  <c r="EV75" i="26"/>
  <c r="ET76" i="26"/>
  <c r="EU76" i="26"/>
  <c r="EV76" i="26"/>
  <c r="ET77" i="26"/>
  <c r="EU77" i="26"/>
  <c r="EV77" i="26"/>
  <c r="ET78" i="26"/>
  <c r="EU78" i="26"/>
  <c r="EV78" i="26"/>
  <c r="ET79" i="26"/>
  <c r="EU79" i="26"/>
  <c r="EV79" i="26"/>
  <c r="ET80" i="26"/>
  <c r="EU80" i="26"/>
  <c r="EV80" i="26"/>
  <c r="ET81" i="26"/>
  <c r="EU81" i="26"/>
  <c r="EV81" i="26"/>
  <c r="ET82" i="26"/>
  <c r="EU82" i="26"/>
  <c r="EV82" i="26"/>
  <c r="ET83" i="26"/>
  <c r="EU83" i="26"/>
  <c r="EV83" i="26"/>
  <c r="ET84" i="26"/>
  <c r="EU84" i="26"/>
  <c r="EV84" i="26"/>
  <c r="ET85" i="26"/>
  <c r="EU85" i="26"/>
  <c r="EV85" i="26"/>
  <c r="ET86" i="26"/>
  <c r="EU86" i="26"/>
  <c r="EV86" i="26"/>
  <c r="ET87" i="26"/>
  <c r="EU87" i="26"/>
  <c r="EV87" i="26"/>
  <c r="ET88" i="26"/>
  <c r="EU88" i="26"/>
  <c r="EV88" i="26"/>
  <c r="ET89" i="26"/>
  <c r="EU89" i="26"/>
  <c r="EV89" i="26"/>
  <c r="ET90" i="26"/>
  <c r="EU90" i="26"/>
  <c r="EV90" i="26"/>
  <c r="ET91" i="26"/>
  <c r="EU91" i="26"/>
  <c r="EV91" i="26"/>
  <c r="ET92" i="26"/>
  <c r="EU92" i="26"/>
  <c r="EV92" i="26"/>
  <c r="ET93" i="26"/>
  <c r="EU93" i="26"/>
  <c r="EV93" i="26"/>
  <c r="ET94" i="26"/>
  <c r="EU94" i="26"/>
  <c r="EV94" i="26"/>
  <c r="ET95" i="26"/>
  <c r="EU95" i="26"/>
  <c r="EV95" i="26"/>
  <c r="ET96" i="26"/>
  <c r="EU96" i="26"/>
  <c r="EV96" i="26"/>
  <c r="ET97" i="26"/>
  <c r="EU97" i="26"/>
  <c r="EV97" i="26"/>
  <c r="ET98" i="26"/>
  <c r="EU98" i="26"/>
  <c r="EV98" i="26"/>
  <c r="ET99" i="26"/>
  <c r="EU99" i="26"/>
  <c r="EV99" i="26"/>
  <c r="ET100" i="26"/>
  <c r="EU100" i="26"/>
  <c r="EV100" i="26"/>
  <c r="ET101" i="26"/>
  <c r="EU101" i="26"/>
  <c r="EV101" i="26"/>
  <c r="ET102" i="26"/>
  <c r="EU102" i="26"/>
  <c r="EV102" i="26"/>
  <c r="ET103" i="26"/>
  <c r="EU103" i="26"/>
  <c r="EV103" i="26"/>
  <c r="ET104" i="26"/>
  <c r="EU104" i="26"/>
  <c r="EV104" i="26"/>
  <c r="ET105" i="26"/>
  <c r="EU105" i="26"/>
  <c r="EV105" i="26"/>
  <c r="ET106" i="26"/>
  <c r="EU106" i="26"/>
  <c r="EV106" i="26"/>
  <c r="ET107" i="26"/>
  <c r="EU107" i="26"/>
  <c r="EV107" i="26"/>
  <c r="ET108" i="26"/>
  <c r="EU108" i="26"/>
  <c r="EV108" i="26"/>
  <c r="ET109" i="26"/>
  <c r="EU109" i="26"/>
  <c r="EV109" i="26"/>
  <c r="ET110" i="26"/>
  <c r="EU110" i="26"/>
  <c r="EV110" i="26"/>
  <c r="ET111" i="26"/>
  <c r="EU111" i="26"/>
  <c r="EV111" i="26"/>
  <c r="ET112" i="26"/>
  <c r="EU112" i="26"/>
  <c r="EV112" i="26"/>
  <c r="ET113" i="26"/>
  <c r="EU113" i="26"/>
  <c r="EV113" i="26"/>
  <c r="ET114" i="26"/>
  <c r="EU114" i="26"/>
  <c r="EV114" i="26"/>
  <c r="EV14" i="26"/>
  <c r="EU14" i="26"/>
  <c r="ET14" i="26"/>
  <c r="EX342" i="26"/>
  <c r="FC113" i="26"/>
  <c r="FD112" i="26"/>
  <c r="FC111" i="26"/>
  <c r="FD110" i="26"/>
  <c r="FC109" i="26"/>
  <c r="FD107" i="26" s="1"/>
  <c r="FC108" i="26"/>
  <c r="FC106" i="26"/>
  <c r="FC105" i="26"/>
  <c r="FC104" i="26"/>
  <c r="FC103" i="26"/>
  <c r="FC102" i="26"/>
  <c r="FC101" i="26"/>
  <c r="FC100" i="26"/>
  <c r="FC99" i="26"/>
  <c r="FC98" i="26"/>
  <c r="FD97" i="26" s="1"/>
  <c r="FC95" i="26"/>
  <c r="FC94" i="26"/>
  <c r="FC93" i="26"/>
  <c r="FC92" i="26"/>
  <c r="FC91" i="26"/>
  <c r="FC90" i="26"/>
  <c r="FD88" i="26" s="1"/>
  <c r="FC89" i="26"/>
  <c r="FC87" i="26"/>
  <c r="FC86" i="26"/>
  <c r="FC85" i="26"/>
  <c r="FC84" i="26"/>
  <c r="FC83" i="26"/>
  <c r="FC82" i="26"/>
  <c r="FC81" i="26"/>
  <c r="FC80" i="26"/>
  <c r="FC79" i="26"/>
  <c r="FD77" i="26" s="1"/>
  <c r="FC78" i="26"/>
  <c r="FC76" i="26"/>
  <c r="FC75" i="26"/>
  <c r="FC74" i="26"/>
  <c r="FC73" i="26"/>
  <c r="FC72" i="26"/>
  <c r="FC71" i="26"/>
  <c r="FC70" i="26"/>
  <c r="FC69" i="26"/>
  <c r="FC68" i="26"/>
  <c r="FC67" i="26"/>
  <c r="FC66" i="26"/>
  <c r="FC65" i="26"/>
  <c r="FC64" i="26"/>
  <c r="FD63" i="26" s="1"/>
  <c r="FC62" i="26"/>
  <c r="FD61" i="26"/>
  <c r="FC60" i="26"/>
  <c r="FC59" i="26"/>
  <c r="FC58" i="26"/>
  <c r="FD57" i="26" s="1"/>
  <c r="FC56" i="26"/>
  <c r="FC55" i="26"/>
  <c r="FD53" i="26" s="1"/>
  <c r="FC54" i="26"/>
  <c r="FC52" i="26"/>
  <c r="FC51" i="26"/>
  <c r="FD49" i="26" s="1"/>
  <c r="FC50" i="26"/>
  <c r="FC48" i="26"/>
  <c r="FC47" i="26"/>
  <c r="FC46" i="26"/>
  <c r="FC45" i="26"/>
  <c r="FC44" i="26"/>
  <c r="FC43" i="26"/>
  <c r="FC42" i="26"/>
  <c r="FC41" i="26"/>
  <c r="FD40" i="26" s="1"/>
  <c r="FC39" i="26"/>
  <c r="FC38" i="26"/>
  <c r="FC37" i="26"/>
  <c r="FC36" i="26"/>
  <c r="FC35" i="26"/>
  <c r="FD34" i="26"/>
  <c r="FC33" i="26"/>
  <c r="FD32" i="26"/>
  <c r="FC31" i="26"/>
  <c r="FC30" i="26"/>
  <c r="FC29" i="26"/>
  <c r="FC28" i="26"/>
  <c r="FC27" i="26"/>
  <c r="FC26" i="26"/>
  <c r="FC25" i="26"/>
  <c r="FC24" i="26"/>
  <c r="FD23" i="26" s="1"/>
  <c r="FC22" i="26"/>
  <c r="FC21" i="26"/>
  <c r="FD20" i="26" s="1"/>
  <c r="FC19" i="26"/>
  <c r="FC18" i="26"/>
  <c r="FC17" i="26"/>
  <c r="FC16" i="26"/>
  <c r="FC15" i="26"/>
  <c r="FC14" i="26"/>
  <c r="FD13" i="26" s="1"/>
  <c r="EI15" i="26"/>
  <c r="EJ15" i="26"/>
  <c r="EK15" i="26"/>
  <c r="EI16" i="26"/>
  <c r="EJ16" i="26"/>
  <c r="EK16" i="26"/>
  <c r="EI17" i="26"/>
  <c r="EJ17" i="26"/>
  <c r="EK17" i="26"/>
  <c r="EI18" i="26"/>
  <c r="EJ18" i="26"/>
  <c r="EK18" i="26"/>
  <c r="EI19" i="26"/>
  <c r="EJ19" i="26"/>
  <c r="EK19" i="26"/>
  <c r="EI20" i="26"/>
  <c r="EJ20" i="26"/>
  <c r="EK20" i="26"/>
  <c r="EI21" i="26"/>
  <c r="EJ21" i="26"/>
  <c r="EK21" i="26"/>
  <c r="EI22" i="26"/>
  <c r="EJ22" i="26"/>
  <c r="EK22" i="26"/>
  <c r="EI23" i="26"/>
  <c r="EJ23" i="26"/>
  <c r="EK23" i="26"/>
  <c r="EI24" i="26"/>
  <c r="EJ24" i="26"/>
  <c r="EK24" i="26"/>
  <c r="EI25" i="26"/>
  <c r="EJ25" i="26"/>
  <c r="EK25" i="26"/>
  <c r="EI26" i="26"/>
  <c r="EJ26" i="26"/>
  <c r="EK26" i="26"/>
  <c r="EI27" i="26"/>
  <c r="EJ27" i="26"/>
  <c r="EK27" i="26"/>
  <c r="EI28" i="26"/>
  <c r="EJ28" i="26"/>
  <c r="EK28" i="26"/>
  <c r="EI29" i="26"/>
  <c r="EJ29" i="26"/>
  <c r="EK29" i="26"/>
  <c r="EI30" i="26"/>
  <c r="EJ30" i="26"/>
  <c r="EK30" i="26"/>
  <c r="EI31" i="26"/>
  <c r="EJ31" i="26"/>
  <c r="EK31" i="26"/>
  <c r="EI32" i="26"/>
  <c r="EJ32" i="26"/>
  <c r="EK32" i="26"/>
  <c r="EI33" i="26"/>
  <c r="EJ33" i="26"/>
  <c r="EK33" i="26"/>
  <c r="EI34" i="26"/>
  <c r="EJ34" i="26"/>
  <c r="EK34" i="26"/>
  <c r="EI35" i="26"/>
  <c r="EJ35" i="26"/>
  <c r="EK35" i="26"/>
  <c r="EI36" i="26"/>
  <c r="EJ36" i="26"/>
  <c r="EK36" i="26"/>
  <c r="EI37" i="26"/>
  <c r="EJ37" i="26"/>
  <c r="EK37" i="26"/>
  <c r="EI38" i="26"/>
  <c r="EJ38" i="26"/>
  <c r="EK38" i="26"/>
  <c r="EI39" i="26"/>
  <c r="EJ39" i="26"/>
  <c r="EK39" i="26"/>
  <c r="EI40" i="26"/>
  <c r="EJ40" i="26"/>
  <c r="EK40" i="26"/>
  <c r="EI41" i="26"/>
  <c r="EJ41" i="26"/>
  <c r="EK41" i="26"/>
  <c r="EI42" i="26"/>
  <c r="EJ42" i="26"/>
  <c r="EK42" i="26"/>
  <c r="EI43" i="26"/>
  <c r="EJ43" i="26"/>
  <c r="EK43" i="26"/>
  <c r="EI44" i="26"/>
  <c r="EJ44" i="26"/>
  <c r="EK44" i="26"/>
  <c r="EI45" i="26"/>
  <c r="EJ45" i="26"/>
  <c r="EK45" i="26"/>
  <c r="EI46" i="26"/>
  <c r="EJ46" i="26"/>
  <c r="EK46" i="26"/>
  <c r="EI47" i="26"/>
  <c r="EJ47" i="26"/>
  <c r="EK47" i="26"/>
  <c r="EI48" i="26"/>
  <c r="EJ48" i="26"/>
  <c r="EK48" i="26"/>
  <c r="EI49" i="26"/>
  <c r="EJ49" i="26"/>
  <c r="EK49" i="26"/>
  <c r="EI50" i="26"/>
  <c r="EJ50" i="26"/>
  <c r="EK50" i="26"/>
  <c r="EI51" i="26"/>
  <c r="EJ51" i="26"/>
  <c r="EK51" i="26"/>
  <c r="EI52" i="26"/>
  <c r="EJ52" i="26"/>
  <c r="EK52" i="26"/>
  <c r="EI53" i="26"/>
  <c r="EJ53" i="26"/>
  <c r="EK53" i="26"/>
  <c r="EI54" i="26"/>
  <c r="EJ54" i="26"/>
  <c r="EK54" i="26"/>
  <c r="EI55" i="26"/>
  <c r="EJ55" i="26"/>
  <c r="EK55" i="26"/>
  <c r="EI56" i="26"/>
  <c r="EJ56" i="26"/>
  <c r="EK56" i="26"/>
  <c r="EI57" i="26"/>
  <c r="EJ57" i="26"/>
  <c r="EK57" i="26"/>
  <c r="EI58" i="26"/>
  <c r="EJ58" i="26"/>
  <c r="EK58" i="26"/>
  <c r="EI59" i="26"/>
  <c r="EJ59" i="26"/>
  <c r="EK59" i="26"/>
  <c r="EI60" i="26"/>
  <c r="EJ60" i="26"/>
  <c r="EK60" i="26"/>
  <c r="EI61" i="26"/>
  <c r="EJ61" i="26"/>
  <c r="EK61" i="26"/>
  <c r="EI62" i="26"/>
  <c r="EJ62" i="26"/>
  <c r="EK62" i="26"/>
  <c r="EI63" i="26"/>
  <c r="EJ63" i="26"/>
  <c r="EK63" i="26"/>
  <c r="EI64" i="26"/>
  <c r="EJ64" i="26"/>
  <c r="EK64" i="26"/>
  <c r="EI65" i="26"/>
  <c r="EJ65" i="26"/>
  <c r="EK65" i="26"/>
  <c r="EI66" i="26"/>
  <c r="EJ66" i="26"/>
  <c r="EK66" i="26"/>
  <c r="EI67" i="26"/>
  <c r="EJ67" i="26"/>
  <c r="EK67" i="26"/>
  <c r="EI68" i="26"/>
  <c r="EJ68" i="26"/>
  <c r="EK68" i="26"/>
  <c r="EI69" i="26"/>
  <c r="EJ69" i="26"/>
  <c r="EK69" i="26"/>
  <c r="EI70" i="26"/>
  <c r="EJ70" i="26"/>
  <c r="EK70" i="26"/>
  <c r="EI71" i="26"/>
  <c r="EJ71" i="26"/>
  <c r="EK71" i="26"/>
  <c r="EI72" i="26"/>
  <c r="EJ72" i="26"/>
  <c r="EK72" i="26"/>
  <c r="EI73" i="26"/>
  <c r="EJ73" i="26"/>
  <c r="EK73" i="26"/>
  <c r="EI74" i="26"/>
  <c r="EJ74" i="26"/>
  <c r="EK74" i="26"/>
  <c r="EI75" i="26"/>
  <c r="EJ75" i="26"/>
  <c r="EK75" i="26"/>
  <c r="EI76" i="26"/>
  <c r="EJ76" i="26"/>
  <c r="EK76" i="26"/>
  <c r="EI77" i="26"/>
  <c r="EJ77" i="26"/>
  <c r="EK77" i="26"/>
  <c r="EI78" i="26"/>
  <c r="EJ78" i="26"/>
  <c r="EK78" i="26"/>
  <c r="EI79" i="26"/>
  <c r="EJ79" i="26"/>
  <c r="EK79" i="26"/>
  <c r="EI80" i="26"/>
  <c r="EJ80" i="26"/>
  <c r="EK80" i="26"/>
  <c r="EI81" i="26"/>
  <c r="EJ81" i="26"/>
  <c r="EK81" i="26"/>
  <c r="EI82" i="26"/>
  <c r="EJ82" i="26"/>
  <c r="EK82" i="26"/>
  <c r="EI83" i="26"/>
  <c r="EJ83" i="26"/>
  <c r="EK83" i="26"/>
  <c r="EI84" i="26"/>
  <c r="EJ84" i="26"/>
  <c r="EK84" i="26"/>
  <c r="EI85" i="26"/>
  <c r="EJ85" i="26"/>
  <c r="EK85" i="26"/>
  <c r="EI86" i="26"/>
  <c r="EJ86" i="26"/>
  <c r="EK86" i="26"/>
  <c r="EI87" i="26"/>
  <c r="EJ87" i="26"/>
  <c r="EK87" i="26"/>
  <c r="EI88" i="26"/>
  <c r="EJ88" i="26"/>
  <c r="EK88" i="26"/>
  <c r="EI89" i="26"/>
  <c r="EJ89" i="26"/>
  <c r="EK89" i="26"/>
  <c r="EI90" i="26"/>
  <c r="EJ90" i="26"/>
  <c r="EK90" i="26"/>
  <c r="EI91" i="26"/>
  <c r="EJ91" i="26"/>
  <c r="EK91" i="26"/>
  <c r="EI92" i="26"/>
  <c r="EJ92" i="26"/>
  <c r="EK92" i="26"/>
  <c r="EI93" i="26"/>
  <c r="EJ93" i="26"/>
  <c r="EK93" i="26"/>
  <c r="EI94" i="26"/>
  <c r="EJ94" i="26"/>
  <c r="EK94" i="26"/>
  <c r="EI95" i="26"/>
  <c r="EJ95" i="26"/>
  <c r="EK95" i="26"/>
  <c r="EI96" i="26"/>
  <c r="EJ96" i="26"/>
  <c r="EK96" i="26"/>
  <c r="EI97" i="26"/>
  <c r="EJ97" i="26"/>
  <c r="EK97" i="26"/>
  <c r="EI98" i="26"/>
  <c r="EJ98" i="26"/>
  <c r="EK98" i="26"/>
  <c r="EI99" i="26"/>
  <c r="EJ99" i="26"/>
  <c r="EK99" i="26"/>
  <c r="EI100" i="26"/>
  <c r="EJ100" i="26"/>
  <c r="EK100" i="26"/>
  <c r="EI101" i="26"/>
  <c r="EJ101" i="26"/>
  <c r="EK101" i="26"/>
  <c r="EI102" i="26"/>
  <c r="EJ102" i="26"/>
  <c r="EK102" i="26"/>
  <c r="EI103" i="26"/>
  <c r="EJ103" i="26"/>
  <c r="EK103" i="26"/>
  <c r="EI104" i="26"/>
  <c r="EJ104" i="26"/>
  <c r="EK104" i="26"/>
  <c r="EI105" i="26"/>
  <c r="EJ105" i="26"/>
  <c r="EK105" i="26"/>
  <c r="EI106" i="26"/>
  <c r="EJ106" i="26"/>
  <c r="EK106" i="26"/>
  <c r="EI107" i="26"/>
  <c r="EJ107" i="26"/>
  <c r="EK107" i="26"/>
  <c r="EI108" i="26"/>
  <c r="EJ108" i="26"/>
  <c r="EK108" i="26"/>
  <c r="EI109" i="26"/>
  <c r="EJ109" i="26"/>
  <c r="EK109" i="26"/>
  <c r="EI110" i="26"/>
  <c r="EJ110" i="26"/>
  <c r="EK110" i="26"/>
  <c r="EI111" i="26"/>
  <c r="EJ111" i="26"/>
  <c r="EK111" i="26"/>
  <c r="EI112" i="26"/>
  <c r="EJ112" i="26"/>
  <c r="EK112" i="26"/>
  <c r="EI113" i="26"/>
  <c r="EJ113" i="26"/>
  <c r="EK113" i="26"/>
  <c r="EI114" i="26"/>
  <c r="EJ114" i="26"/>
  <c r="EK114" i="26"/>
  <c r="EK14" i="26"/>
  <c r="EJ14" i="26"/>
  <c r="EI14" i="26"/>
  <c r="ER113" i="26"/>
  <c r="ES112" i="26"/>
  <c r="ER111" i="26"/>
  <c r="ES110" i="26"/>
  <c r="ER109" i="26"/>
  <c r="ES107" i="26" s="1"/>
  <c r="ER108" i="26"/>
  <c r="ER106" i="26"/>
  <c r="ER105" i="26"/>
  <c r="ER104" i="26"/>
  <c r="ER103" i="26"/>
  <c r="ER102" i="26"/>
  <c r="ER101" i="26"/>
  <c r="ER100" i="26"/>
  <c r="ER99" i="26"/>
  <c r="ES97" i="26" s="1"/>
  <c r="ER98" i="26"/>
  <c r="ER95" i="26"/>
  <c r="ER94" i="26"/>
  <c r="ER93" i="26"/>
  <c r="ER92" i="26"/>
  <c r="ER91" i="26"/>
  <c r="ER90" i="26"/>
  <c r="ES88" i="26" s="1"/>
  <c r="ER89" i="26"/>
  <c r="ER87" i="26"/>
  <c r="ER86" i="26"/>
  <c r="ER85" i="26"/>
  <c r="ER84" i="26"/>
  <c r="ER83" i="26"/>
  <c r="ER82" i="26"/>
  <c r="ER81" i="26"/>
  <c r="ER80" i="26"/>
  <c r="ER79" i="26"/>
  <c r="ES77" i="26" s="1"/>
  <c r="ER78" i="26"/>
  <c r="ER76" i="26"/>
  <c r="ER75" i="26"/>
  <c r="ER74" i="26"/>
  <c r="ER73" i="26"/>
  <c r="ER72" i="26"/>
  <c r="ER71" i="26"/>
  <c r="ER70" i="26"/>
  <c r="ER69" i="26"/>
  <c r="ER68" i="26"/>
  <c r="ER67" i="26"/>
  <c r="ER66" i="26"/>
  <c r="ER65" i="26"/>
  <c r="ES63" i="26" s="1"/>
  <c r="ER64" i="26"/>
  <c r="ER62" i="26"/>
  <c r="ES61" i="26" s="1"/>
  <c r="ER60" i="26"/>
  <c r="ER59" i="26"/>
  <c r="ES57" i="26" s="1"/>
  <c r="ER58" i="26"/>
  <c r="ER56" i="26"/>
  <c r="ER55" i="26"/>
  <c r="ES53" i="26" s="1"/>
  <c r="ER54" i="26"/>
  <c r="ER52" i="26"/>
  <c r="ER51" i="26"/>
  <c r="ER50" i="26"/>
  <c r="ES49" i="26"/>
  <c r="ER48" i="26"/>
  <c r="ER47" i="26"/>
  <c r="ER46" i="26"/>
  <c r="ER45" i="26"/>
  <c r="ER44" i="26"/>
  <c r="ER43" i="26"/>
  <c r="ER42" i="26"/>
  <c r="ES40" i="26" s="1"/>
  <c r="ER41" i="26"/>
  <c r="ER39" i="26"/>
  <c r="ER38" i="26"/>
  <c r="ER37" i="26"/>
  <c r="ER36" i="26"/>
  <c r="ER35" i="26"/>
  <c r="ES34" i="26" s="1"/>
  <c r="ER33" i="26"/>
  <c r="ES32" i="26"/>
  <c r="ER31" i="26"/>
  <c r="ER30" i="26"/>
  <c r="ER29" i="26"/>
  <c r="ER28" i="26"/>
  <c r="ER27" i="26"/>
  <c r="ER26" i="26"/>
  <c r="ER25" i="26"/>
  <c r="ES23" i="26" s="1"/>
  <c r="ER24" i="26"/>
  <c r="ER22" i="26"/>
  <c r="ES20" i="26" s="1"/>
  <c r="ER21" i="26"/>
  <c r="ER19" i="26"/>
  <c r="ER18" i="26"/>
  <c r="ER17" i="26"/>
  <c r="ER16" i="26"/>
  <c r="ER15" i="26"/>
  <c r="ES13" i="26" s="1"/>
  <c r="ER14" i="26"/>
  <c r="ER114" i="26" s="1"/>
  <c r="DX15" i="26"/>
  <c r="DY15" i="26"/>
  <c r="DZ15" i="26"/>
  <c r="DX16" i="26"/>
  <c r="DY16" i="26"/>
  <c r="DZ16" i="26"/>
  <c r="DX17" i="26"/>
  <c r="DY17" i="26"/>
  <c r="DZ17" i="26"/>
  <c r="DX18" i="26"/>
  <c r="DY18" i="26"/>
  <c r="DZ18" i="26"/>
  <c r="DX19" i="26"/>
  <c r="DY19" i="26"/>
  <c r="DZ19" i="26"/>
  <c r="DX20" i="26"/>
  <c r="DY20" i="26"/>
  <c r="DZ20" i="26"/>
  <c r="DX21" i="26"/>
  <c r="DY21" i="26"/>
  <c r="DZ21" i="26"/>
  <c r="DX22" i="26"/>
  <c r="DY22" i="26"/>
  <c r="DZ22" i="26"/>
  <c r="DX23" i="26"/>
  <c r="DY23" i="26"/>
  <c r="DZ23" i="26"/>
  <c r="DX24" i="26"/>
  <c r="DY24" i="26"/>
  <c r="DZ24" i="26"/>
  <c r="DX25" i="26"/>
  <c r="DY25" i="26"/>
  <c r="DZ25" i="26"/>
  <c r="DX26" i="26"/>
  <c r="DY26" i="26"/>
  <c r="DZ26" i="26"/>
  <c r="DX27" i="26"/>
  <c r="DY27" i="26"/>
  <c r="DZ27" i="26"/>
  <c r="DX28" i="26"/>
  <c r="DY28" i="26"/>
  <c r="DZ28" i="26"/>
  <c r="DX29" i="26"/>
  <c r="DY29" i="26"/>
  <c r="DZ29" i="26"/>
  <c r="DX30" i="26"/>
  <c r="DY30" i="26"/>
  <c r="DZ30" i="26"/>
  <c r="DX31" i="26"/>
  <c r="DY31" i="26"/>
  <c r="DZ31" i="26"/>
  <c r="DX32" i="26"/>
  <c r="DY32" i="26"/>
  <c r="DZ32" i="26"/>
  <c r="DX33" i="26"/>
  <c r="DY33" i="26"/>
  <c r="DZ33" i="26"/>
  <c r="DX34" i="26"/>
  <c r="DY34" i="26"/>
  <c r="DZ34" i="26"/>
  <c r="DX35" i="26"/>
  <c r="DY35" i="26"/>
  <c r="DZ35" i="26"/>
  <c r="DX36" i="26"/>
  <c r="DY36" i="26"/>
  <c r="DZ36" i="26"/>
  <c r="DX37" i="26"/>
  <c r="DY37" i="26"/>
  <c r="DZ37" i="26"/>
  <c r="DX38" i="26"/>
  <c r="DY38" i="26"/>
  <c r="DZ38" i="26"/>
  <c r="DX39" i="26"/>
  <c r="DY39" i="26"/>
  <c r="DZ39" i="26"/>
  <c r="DX40" i="26"/>
  <c r="DY40" i="26"/>
  <c r="DZ40" i="26"/>
  <c r="DX41" i="26"/>
  <c r="DY41" i="26"/>
  <c r="DZ41" i="26"/>
  <c r="DX42" i="26"/>
  <c r="DY42" i="26"/>
  <c r="DZ42" i="26"/>
  <c r="DX43" i="26"/>
  <c r="DY43" i="26"/>
  <c r="DZ43" i="26"/>
  <c r="DX44" i="26"/>
  <c r="DY44" i="26"/>
  <c r="DZ44" i="26"/>
  <c r="DX45" i="26"/>
  <c r="DY45" i="26"/>
  <c r="DZ45" i="26"/>
  <c r="DX46" i="26"/>
  <c r="DY46" i="26"/>
  <c r="DZ46" i="26"/>
  <c r="DX47" i="26"/>
  <c r="DY47" i="26"/>
  <c r="DZ47" i="26"/>
  <c r="DX48" i="26"/>
  <c r="DY48" i="26"/>
  <c r="DZ48" i="26"/>
  <c r="DX49" i="26"/>
  <c r="DY49" i="26"/>
  <c r="DZ49" i="26"/>
  <c r="DX50" i="26"/>
  <c r="DY50" i="26"/>
  <c r="DZ50" i="26"/>
  <c r="DX51" i="26"/>
  <c r="DY51" i="26"/>
  <c r="DZ51" i="26"/>
  <c r="DX52" i="26"/>
  <c r="DY52" i="26"/>
  <c r="DZ52" i="26"/>
  <c r="DX53" i="26"/>
  <c r="DY53" i="26"/>
  <c r="DZ53" i="26"/>
  <c r="DX54" i="26"/>
  <c r="DY54" i="26"/>
  <c r="DZ54" i="26"/>
  <c r="DX55" i="26"/>
  <c r="DY55" i="26"/>
  <c r="DZ55" i="26"/>
  <c r="DX56" i="26"/>
  <c r="DY56" i="26"/>
  <c r="DZ56" i="26"/>
  <c r="DX57" i="26"/>
  <c r="DY57" i="26"/>
  <c r="DZ57" i="26"/>
  <c r="DX58" i="26"/>
  <c r="DY58" i="26"/>
  <c r="DZ58" i="26"/>
  <c r="DX59" i="26"/>
  <c r="DY59" i="26"/>
  <c r="DZ59" i="26"/>
  <c r="DX60" i="26"/>
  <c r="DY60" i="26"/>
  <c r="DZ60" i="26"/>
  <c r="DX61" i="26"/>
  <c r="DY61" i="26"/>
  <c r="DZ61" i="26"/>
  <c r="DX62" i="26"/>
  <c r="DY62" i="26"/>
  <c r="DZ62" i="26"/>
  <c r="DX63" i="26"/>
  <c r="DY63" i="26"/>
  <c r="DZ63" i="26"/>
  <c r="DX64" i="26"/>
  <c r="DY64" i="26"/>
  <c r="DZ64" i="26"/>
  <c r="DX65" i="26"/>
  <c r="DY65" i="26"/>
  <c r="DZ65" i="26"/>
  <c r="DX66" i="26"/>
  <c r="DY66" i="26"/>
  <c r="DZ66" i="26"/>
  <c r="DX67" i="26"/>
  <c r="DY67" i="26"/>
  <c r="DZ67" i="26"/>
  <c r="DX68" i="26"/>
  <c r="DY68" i="26"/>
  <c r="DZ68" i="26"/>
  <c r="DX69" i="26"/>
  <c r="DY69" i="26"/>
  <c r="DZ69" i="26"/>
  <c r="DX70" i="26"/>
  <c r="DY70" i="26"/>
  <c r="DZ70" i="26"/>
  <c r="DX71" i="26"/>
  <c r="DY71" i="26"/>
  <c r="DZ71" i="26"/>
  <c r="DX72" i="26"/>
  <c r="DY72" i="26"/>
  <c r="DZ72" i="26"/>
  <c r="DX73" i="26"/>
  <c r="DY73" i="26"/>
  <c r="DZ73" i="26"/>
  <c r="DX74" i="26"/>
  <c r="DY74" i="26"/>
  <c r="DZ74" i="26"/>
  <c r="DX75" i="26"/>
  <c r="DY75" i="26"/>
  <c r="DZ75" i="26"/>
  <c r="DX76" i="26"/>
  <c r="DY76" i="26"/>
  <c r="DZ76" i="26"/>
  <c r="DX77" i="26"/>
  <c r="DY77" i="26"/>
  <c r="DZ77" i="26"/>
  <c r="DX78" i="26"/>
  <c r="DY78" i="26"/>
  <c r="DZ78" i="26"/>
  <c r="DX79" i="26"/>
  <c r="DY79" i="26"/>
  <c r="DZ79" i="26"/>
  <c r="DX80" i="26"/>
  <c r="DY80" i="26"/>
  <c r="DZ80" i="26"/>
  <c r="DX81" i="26"/>
  <c r="DY81" i="26"/>
  <c r="DZ81" i="26"/>
  <c r="DX82" i="26"/>
  <c r="DY82" i="26"/>
  <c r="DZ82" i="26"/>
  <c r="DX83" i="26"/>
  <c r="DY83" i="26"/>
  <c r="DZ83" i="26"/>
  <c r="DX84" i="26"/>
  <c r="DY84" i="26"/>
  <c r="DZ84" i="26"/>
  <c r="DX85" i="26"/>
  <c r="DY85" i="26"/>
  <c r="DZ85" i="26"/>
  <c r="DX86" i="26"/>
  <c r="DY86" i="26"/>
  <c r="DZ86" i="26"/>
  <c r="DX87" i="26"/>
  <c r="DY87" i="26"/>
  <c r="DZ87" i="26"/>
  <c r="DX88" i="26"/>
  <c r="DY88" i="26"/>
  <c r="DZ88" i="26"/>
  <c r="DX89" i="26"/>
  <c r="DY89" i="26"/>
  <c r="DZ89" i="26"/>
  <c r="DX90" i="26"/>
  <c r="DY90" i="26"/>
  <c r="DZ90" i="26"/>
  <c r="DX91" i="26"/>
  <c r="DY91" i="26"/>
  <c r="DZ91" i="26"/>
  <c r="DX92" i="26"/>
  <c r="DY92" i="26"/>
  <c r="DZ92" i="26"/>
  <c r="DX93" i="26"/>
  <c r="DY93" i="26"/>
  <c r="DZ93" i="26"/>
  <c r="DX94" i="26"/>
  <c r="DY94" i="26"/>
  <c r="DZ94" i="26"/>
  <c r="DX95" i="26"/>
  <c r="DY95" i="26"/>
  <c r="DZ95" i="26"/>
  <c r="DX96" i="26"/>
  <c r="DY96" i="26"/>
  <c r="DZ96" i="26"/>
  <c r="DX97" i="26"/>
  <c r="DY97" i="26"/>
  <c r="DZ97" i="26"/>
  <c r="DX98" i="26"/>
  <c r="DY98" i="26"/>
  <c r="DZ98" i="26"/>
  <c r="DX99" i="26"/>
  <c r="DY99" i="26"/>
  <c r="DZ99" i="26"/>
  <c r="DX100" i="26"/>
  <c r="DY100" i="26"/>
  <c r="DZ100" i="26"/>
  <c r="DX101" i="26"/>
  <c r="DY101" i="26"/>
  <c r="DZ101" i="26"/>
  <c r="DX102" i="26"/>
  <c r="DY102" i="26"/>
  <c r="DZ102" i="26"/>
  <c r="DX103" i="26"/>
  <c r="DY103" i="26"/>
  <c r="DZ103" i="26"/>
  <c r="DX104" i="26"/>
  <c r="DY104" i="26"/>
  <c r="DZ104" i="26"/>
  <c r="DX105" i="26"/>
  <c r="DY105" i="26"/>
  <c r="DZ105" i="26"/>
  <c r="DX106" i="26"/>
  <c r="DY106" i="26"/>
  <c r="DZ106" i="26"/>
  <c r="DX107" i="26"/>
  <c r="DY107" i="26"/>
  <c r="DZ107" i="26"/>
  <c r="DX108" i="26"/>
  <c r="DY108" i="26"/>
  <c r="DZ108" i="26"/>
  <c r="DX109" i="26"/>
  <c r="DY109" i="26"/>
  <c r="DZ109" i="26"/>
  <c r="DX110" i="26"/>
  <c r="DY110" i="26"/>
  <c r="DZ110" i="26"/>
  <c r="DX111" i="26"/>
  <c r="DY111" i="26"/>
  <c r="DZ111" i="26"/>
  <c r="DX112" i="26"/>
  <c r="DY112" i="26"/>
  <c r="DZ112" i="26"/>
  <c r="DX113" i="26"/>
  <c r="DY113" i="26"/>
  <c r="DZ113" i="26"/>
  <c r="DX114" i="26"/>
  <c r="DY114" i="26"/>
  <c r="DZ114" i="26"/>
  <c r="DX115" i="26"/>
  <c r="DY115" i="26"/>
  <c r="DZ115" i="26"/>
  <c r="DX116" i="26"/>
  <c r="DY116" i="26"/>
  <c r="DZ116" i="26"/>
  <c r="DX117" i="26"/>
  <c r="DY117" i="26"/>
  <c r="DZ117" i="26"/>
  <c r="DX118" i="26"/>
  <c r="DY118" i="26"/>
  <c r="DZ118" i="26"/>
  <c r="DX119" i="26"/>
  <c r="DY119" i="26"/>
  <c r="DZ119" i="26"/>
  <c r="DZ14" i="26"/>
  <c r="DY14" i="26"/>
  <c r="DX14" i="26"/>
  <c r="EB354" i="26"/>
  <c r="EG113" i="26"/>
  <c r="EH112" i="26" s="1"/>
  <c r="EH113" i="26" s="1"/>
  <c r="EG111" i="26"/>
  <c r="EH110" i="26"/>
  <c r="EG109" i="26"/>
  <c r="EG108" i="26"/>
  <c r="EH107" i="26"/>
  <c r="EH108" i="26" s="1"/>
  <c r="EG106" i="26"/>
  <c r="EG105" i="26"/>
  <c r="EG104" i="26"/>
  <c r="EG103" i="26"/>
  <c r="EG102" i="26"/>
  <c r="EG101" i="26"/>
  <c r="EG100" i="26"/>
  <c r="EG99" i="26"/>
  <c r="EH97" i="26" s="1"/>
  <c r="EH98" i="26" s="1"/>
  <c r="EG98" i="26"/>
  <c r="EG95" i="26"/>
  <c r="EG94" i="26"/>
  <c r="EG93" i="26"/>
  <c r="EG92" i="26"/>
  <c r="EG91" i="26"/>
  <c r="EG90" i="26"/>
  <c r="EG89" i="26"/>
  <c r="EH88" i="26"/>
  <c r="EG87" i="26"/>
  <c r="EG86" i="26"/>
  <c r="EG85" i="26"/>
  <c r="EG84" i="26"/>
  <c r="EG83" i="26"/>
  <c r="EG82" i="26"/>
  <c r="EG81" i="26"/>
  <c r="EG80" i="26"/>
  <c r="EG79" i="26"/>
  <c r="EG78" i="26"/>
  <c r="EH77" i="26"/>
  <c r="EH78" i="26" s="1"/>
  <c r="EG76" i="26"/>
  <c r="EG75" i="26"/>
  <c r="EG74" i="26"/>
  <c r="EG73" i="26"/>
  <c r="EG72" i="26"/>
  <c r="EG71" i="26"/>
  <c r="EG70" i="26"/>
  <c r="EG69" i="26"/>
  <c r="EG68" i="26"/>
  <c r="EG67" i="26"/>
  <c r="EG66" i="26"/>
  <c r="EG65" i="26"/>
  <c r="EH63" i="26" s="1"/>
  <c r="EH64" i="26" s="1"/>
  <c r="EG64" i="26"/>
  <c r="EG62" i="26"/>
  <c r="EH61" i="26"/>
  <c r="EG60" i="26"/>
  <c r="EG59" i="26"/>
  <c r="EH57" i="26" s="1"/>
  <c r="EG58" i="26"/>
  <c r="EG56" i="26"/>
  <c r="EH53" i="26" s="1"/>
  <c r="EH54" i="26" s="1"/>
  <c r="EG55" i="26"/>
  <c r="EG54" i="26"/>
  <c r="EG52" i="26"/>
  <c r="EG51" i="26"/>
  <c r="EG50" i="26"/>
  <c r="EH49" i="26" s="1"/>
  <c r="EH50" i="26" s="1"/>
  <c r="EG48" i="26"/>
  <c r="EG47" i="26"/>
  <c r="EG46" i="26"/>
  <c r="EG45" i="26"/>
  <c r="EG44" i="26"/>
  <c r="EG43" i="26"/>
  <c r="EG42" i="26"/>
  <c r="EH40" i="26" s="1"/>
  <c r="EH41" i="26" s="1"/>
  <c r="EG41" i="26"/>
  <c r="EG39" i="26"/>
  <c r="EG38" i="26"/>
  <c r="EG37" i="26"/>
  <c r="EG36" i="26"/>
  <c r="EH34" i="26" s="1"/>
  <c r="EH35" i="26" s="1"/>
  <c r="EG35" i="26"/>
  <c r="EG33" i="26"/>
  <c r="EH32" i="26" s="1"/>
  <c r="EG31" i="26"/>
  <c r="EG30" i="26"/>
  <c r="EG29" i="26"/>
  <c r="EG28" i="26"/>
  <c r="EG27" i="26"/>
  <c r="EG26" i="26"/>
  <c r="EG25" i="26"/>
  <c r="EH23" i="26" s="1"/>
  <c r="EG24" i="26"/>
  <c r="EG22" i="26"/>
  <c r="EH20" i="26" s="1"/>
  <c r="EH21" i="26" s="1"/>
  <c r="EG21" i="26"/>
  <c r="EG19" i="26"/>
  <c r="EG18" i="26"/>
  <c r="EG17" i="26"/>
  <c r="EG16" i="26"/>
  <c r="EG15" i="26"/>
  <c r="EH13" i="26" s="1"/>
  <c r="EG14" i="26"/>
  <c r="EG114" i="26" s="1"/>
  <c r="DM15" i="26"/>
  <c r="DN15" i="26"/>
  <c r="DO15" i="26"/>
  <c r="DM16" i="26"/>
  <c r="DN16" i="26"/>
  <c r="DO16" i="26"/>
  <c r="DM17" i="26"/>
  <c r="DN17" i="26"/>
  <c r="DO17" i="26"/>
  <c r="DM18" i="26"/>
  <c r="DN18" i="26"/>
  <c r="DO18" i="26"/>
  <c r="DM19" i="26"/>
  <c r="DN19" i="26"/>
  <c r="DO19" i="26"/>
  <c r="DM20" i="26"/>
  <c r="DN20" i="26"/>
  <c r="DO20" i="26"/>
  <c r="DM21" i="26"/>
  <c r="DN21" i="26"/>
  <c r="DO21" i="26"/>
  <c r="DM22" i="26"/>
  <c r="DN22" i="26"/>
  <c r="DO22" i="26"/>
  <c r="DM23" i="26"/>
  <c r="DN23" i="26"/>
  <c r="DO23" i="26"/>
  <c r="DM24" i="26"/>
  <c r="DN24" i="26"/>
  <c r="DO24" i="26"/>
  <c r="DM25" i="26"/>
  <c r="DN25" i="26"/>
  <c r="DO25" i="26"/>
  <c r="DM26" i="26"/>
  <c r="DN26" i="26"/>
  <c r="DO26" i="26"/>
  <c r="DM27" i="26"/>
  <c r="DN27" i="26"/>
  <c r="DO27" i="26"/>
  <c r="DM28" i="26"/>
  <c r="DN28" i="26"/>
  <c r="DO28" i="26"/>
  <c r="DM29" i="26"/>
  <c r="DN29" i="26"/>
  <c r="DO29" i="26"/>
  <c r="DM30" i="26"/>
  <c r="DN30" i="26"/>
  <c r="DO30" i="26"/>
  <c r="DM31" i="26"/>
  <c r="DN31" i="26"/>
  <c r="DO31" i="26"/>
  <c r="DM32" i="26"/>
  <c r="DN32" i="26"/>
  <c r="DO32" i="26"/>
  <c r="DM33" i="26"/>
  <c r="DN33" i="26"/>
  <c r="DO33" i="26"/>
  <c r="DM34" i="26"/>
  <c r="DN34" i="26"/>
  <c r="DO34" i="26"/>
  <c r="DM35" i="26"/>
  <c r="DN35" i="26"/>
  <c r="DO35" i="26"/>
  <c r="DM36" i="26"/>
  <c r="DN36" i="26"/>
  <c r="DO36" i="26"/>
  <c r="DM37" i="26"/>
  <c r="DN37" i="26"/>
  <c r="DO37" i="26"/>
  <c r="DM38" i="26"/>
  <c r="DN38" i="26"/>
  <c r="DO38" i="26"/>
  <c r="DM39" i="26"/>
  <c r="DN39" i="26"/>
  <c r="DO39" i="26"/>
  <c r="DM40" i="26"/>
  <c r="DN40" i="26"/>
  <c r="DO40" i="26"/>
  <c r="DM41" i="26"/>
  <c r="DN41" i="26"/>
  <c r="DO41" i="26"/>
  <c r="DM42" i="26"/>
  <c r="DN42" i="26"/>
  <c r="DO42" i="26"/>
  <c r="DM43" i="26"/>
  <c r="DN43" i="26"/>
  <c r="DO43" i="26"/>
  <c r="DM44" i="26"/>
  <c r="DN44" i="26"/>
  <c r="DO44" i="26"/>
  <c r="DM45" i="26"/>
  <c r="DN45" i="26"/>
  <c r="DO45" i="26"/>
  <c r="DM46" i="26"/>
  <c r="DN46" i="26"/>
  <c r="DO46" i="26"/>
  <c r="DM47" i="26"/>
  <c r="DN47" i="26"/>
  <c r="DO47" i="26"/>
  <c r="DM48" i="26"/>
  <c r="DN48" i="26"/>
  <c r="DO48" i="26"/>
  <c r="DM49" i="26"/>
  <c r="DN49" i="26"/>
  <c r="DO49" i="26"/>
  <c r="DM50" i="26"/>
  <c r="DN50" i="26"/>
  <c r="DO50" i="26"/>
  <c r="DM51" i="26"/>
  <c r="DN51" i="26"/>
  <c r="DO51" i="26"/>
  <c r="DM52" i="26"/>
  <c r="DN52" i="26"/>
  <c r="DO52" i="26"/>
  <c r="DM53" i="26"/>
  <c r="DN53" i="26"/>
  <c r="DO53" i="26"/>
  <c r="DM54" i="26"/>
  <c r="DN54" i="26"/>
  <c r="DO54" i="26"/>
  <c r="DM55" i="26"/>
  <c r="DN55" i="26"/>
  <c r="DO55" i="26"/>
  <c r="DM56" i="26"/>
  <c r="DN56" i="26"/>
  <c r="DO56" i="26"/>
  <c r="DM57" i="26"/>
  <c r="DN57" i="26"/>
  <c r="DO57" i="26"/>
  <c r="DM58" i="26"/>
  <c r="DN58" i="26"/>
  <c r="DO58" i="26"/>
  <c r="DM59" i="26"/>
  <c r="DN59" i="26"/>
  <c r="DO59" i="26"/>
  <c r="DM60" i="26"/>
  <c r="DN60" i="26"/>
  <c r="DO60" i="26"/>
  <c r="DM61" i="26"/>
  <c r="DN61" i="26"/>
  <c r="DO61" i="26"/>
  <c r="DM62" i="26"/>
  <c r="DN62" i="26"/>
  <c r="DO62" i="26"/>
  <c r="DM63" i="26"/>
  <c r="DN63" i="26"/>
  <c r="DO63" i="26"/>
  <c r="DM64" i="26"/>
  <c r="DN64" i="26"/>
  <c r="DO64" i="26"/>
  <c r="DM65" i="26"/>
  <c r="DN65" i="26"/>
  <c r="DO65" i="26"/>
  <c r="DM66" i="26"/>
  <c r="DN66" i="26"/>
  <c r="DO66" i="26"/>
  <c r="DM67" i="26"/>
  <c r="DN67" i="26"/>
  <c r="DO67" i="26"/>
  <c r="DM68" i="26"/>
  <c r="DN68" i="26"/>
  <c r="DO68" i="26"/>
  <c r="DM69" i="26"/>
  <c r="DN69" i="26"/>
  <c r="DO69" i="26"/>
  <c r="DM70" i="26"/>
  <c r="DN70" i="26"/>
  <c r="DO70" i="26"/>
  <c r="DM71" i="26"/>
  <c r="DN71" i="26"/>
  <c r="DO71" i="26"/>
  <c r="DM72" i="26"/>
  <c r="DN72" i="26"/>
  <c r="DO72" i="26"/>
  <c r="DM73" i="26"/>
  <c r="DN73" i="26"/>
  <c r="DO73" i="26"/>
  <c r="DM74" i="26"/>
  <c r="DN74" i="26"/>
  <c r="DO74" i="26"/>
  <c r="DM75" i="26"/>
  <c r="DN75" i="26"/>
  <c r="DO75" i="26"/>
  <c r="DM76" i="26"/>
  <c r="DN76" i="26"/>
  <c r="DO76" i="26"/>
  <c r="DM77" i="26"/>
  <c r="DN77" i="26"/>
  <c r="DO77" i="26"/>
  <c r="DM78" i="26"/>
  <c r="DN78" i="26"/>
  <c r="DO78" i="26"/>
  <c r="DM79" i="26"/>
  <c r="DN79" i="26"/>
  <c r="DO79" i="26"/>
  <c r="DM80" i="26"/>
  <c r="DN80" i="26"/>
  <c r="DO80" i="26"/>
  <c r="DM81" i="26"/>
  <c r="DN81" i="26"/>
  <c r="DO81" i="26"/>
  <c r="DM82" i="26"/>
  <c r="DN82" i="26"/>
  <c r="DO82" i="26"/>
  <c r="DM83" i="26"/>
  <c r="DN83" i="26"/>
  <c r="DO83" i="26"/>
  <c r="DM84" i="26"/>
  <c r="DN84" i="26"/>
  <c r="DO84" i="26"/>
  <c r="DM85" i="26"/>
  <c r="DN85" i="26"/>
  <c r="DO85" i="26"/>
  <c r="DM86" i="26"/>
  <c r="DN86" i="26"/>
  <c r="DO86" i="26"/>
  <c r="DM87" i="26"/>
  <c r="DN87" i="26"/>
  <c r="DO87" i="26"/>
  <c r="DM88" i="26"/>
  <c r="DN88" i="26"/>
  <c r="DO88" i="26"/>
  <c r="DM89" i="26"/>
  <c r="DN89" i="26"/>
  <c r="DO89" i="26"/>
  <c r="DM90" i="26"/>
  <c r="DN90" i="26"/>
  <c r="DO90" i="26"/>
  <c r="DM91" i="26"/>
  <c r="DN91" i="26"/>
  <c r="DO91" i="26"/>
  <c r="DM92" i="26"/>
  <c r="DN92" i="26"/>
  <c r="DO92" i="26"/>
  <c r="DM93" i="26"/>
  <c r="DN93" i="26"/>
  <c r="DO93" i="26"/>
  <c r="DM94" i="26"/>
  <c r="DN94" i="26"/>
  <c r="DO94" i="26"/>
  <c r="DM95" i="26"/>
  <c r="DN95" i="26"/>
  <c r="DO95" i="26"/>
  <c r="DM96" i="26"/>
  <c r="DN96" i="26"/>
  <c r="DO96" i="26"/>
  <c r="DM97" i="26"/>
  <c r="DN97" i="26"/>
  <c r="DO97" i="26"/>
  <c r="DM98" i="26"/>
  <c r="DN98" i="26"/>
  <c r="DO98" i="26"/>
  <c r="DM99" i="26"/>
  <c r="DN99" i="26"/>
  <c r="DO99" i="26"/>
  <c r="DM100" i="26"/>
  <c r="DN100" i="26"/>
  <c r="DO100" i="26"/>
  <c r="DM101" i="26"/>
  <c r="DN101" i="26"/>
  <c r="DO101" i="26"/>
  <c r="DM102" i="26"/>
  <c r="DN102" i="26"/>
  <c r="DO102" i="26"/>
  <c r="DM103" i="26"/>
  <c r="DN103" i="26"/>
  <c r="DO103" i="26"/>
  <c r="DM104" i="26"/>
  <c r="DN104" i="26"/>
  <c r="DO104" i="26"/>
  <c r="DM105" i="26"/>
  <c r="DN105" i="26"/>
  <c r="DO105" i="26"/>
  <c r="DM106" i="26"/>
  <c r="DN106" i="26"/>
  <c r="DO106" i="26"/>
  <c r="DM107" i="26"/>
  <c r="DN107" i="26"/>
  <c r="DO107" i="26"/>
  <c r="DM108" i="26"/>
  <c r="DN108" i="26"/>
  <c r="DO108" i="26"/>
  <c r="DM109" i="26"/>
  <c r="DN109" i="26"/>
  <c r="DO109" i="26"/>
  <c r="DM110" i="26"/>
  <c r="DN110" i="26"/>
  <c r="DO110" i="26"/>
  <c r="DM111" i="26"/>
  <c r="DN111" i="26"/>
  <c r="DO111" i="26"/>
  <c r="DM112" i="26"/>
  <c r="DN112" i="26"/>
  <c r="DO112" i="26"/>
  <c r="DM113" i="26"/>
  <c r="DN113" i="26"/>
  <c r="DO113" i="26"/>
  <c r="DM114" i="26"/>
  <c r="DN114" i="26"/>
  <c r="DO114" i="26"/>
  <c r="DO14" i="26"/>
  <c r="DN14" i="26"/>
  <c r="DM14" i="26"/>
  <c r="DQ354" i="26"/>
  <c r="DV113" i="26"/>
  <c r="DW112" i="26"/>
  <c r="DV111" i="26"/>
  <c r="DW110" i="26"/>
  <c r="DV109" i="26"/>
  <c r="DW107" i="26" s="1"/>
  <c r="DV108" i="26"/>
  <c r="DV106" i="26"/>
  <c r="DV105" i="26"/>
  <c r="DV104" i="26"/>
  <c r="DV103" i="26"/>
  <c r="DV102" i="26"/>
  <c r="DV101" i="26"/>
  <c r="DV100" i="26"/>
  <c r="DV99" i="26"/>
  <c r="DW97" i="26" s="1"/>
  <c r="DV98" i="26"/>
  <c r="DV95" i="26"/>
  <c r="DV94" i="26"/>
  <c r="DV93" i="26"/>
  <c r="DV92" i="26"/>
  <c r="DV91" i="26"/>
  <c r="DV90" i="26"/>
  <c r="DW88" i="26" s="1"/>
  <c r="DV89" i="26"/>
  <c r="DV87" i="26"/>
  <c r="DV86" i="26"/>
  <c r="DV85" i="26"/>
  <c r="DV84" i="26"/>
  <c r="DV83" i="26"/>
  <c r="DV82" i="26"/>
  <c r="DV81" i="26"/>
  <c r="DV80" i="26"/>
  <c r="DV79" i="26"/>
  <c r="DW77" i="26" s="1"/>
  <c r="DW78" i="26" s="1"/>
  <c r="DV78" i="26"/>
  <c r="DV76" i="26"/>
  <c r="DV75" i="26"/>
  <c r="DV74" i="26"/>
  <c r="DV73" i="26"/>
  <c r="DV72" i="26"/>
  <c r="DV71" i="26"/>
  <c r="DV70" i="26"/>
  <c r="DV69" i="26"/>
  <c r="DV68" i="26"/>
  <c r="DV67" i="26"/>
  <c r="DV66" i="26"/>
  <c r="DV65" i="26"/>
  <c r="DW63" i="26" s="1"/>
  <c r="DV64" i="26"/>
  <c r="DV62" i="26"/>
  <c r="DW61" i="26" s="1"/>
  <c r="DV60" i="26"/>
  <c r="DV59" i="26"/>
  <c r="DW57" i="26" s="1"/>
  <c r="DV58" i="26"/>
  <c r="DV56" i="26"/>
  <c r="DV55" i="26"/>
  <c r="DW53" i="26" s="1"/>
  <c r="DW54" i="26" s="1"/>
  <c r="DV54" i="26"/>
  <c r="DV52" i="26"/>
  <c r="DW49" i="26" s="1"/>
  <c r="DV51" i="26"/>
  <c r="DV50" i="26"/>
  <c r="DV48" i="26"/>
  <c r="DV47" i="26"/>
  <c r="DV46" i="26"/>
  <c r="DV45" i="26"/>
  <c r="DV44" i="26"/>
  <c r="DV43" i="26"/>
  <c r="DV42" i="26"/>
  <c r="DW40" i="26" s="1"/>
  <c r="DV41" i="26"/>
  <c r="DV39" i="26"/>
  <c r="DV38" i="26"/>
  <c r="DV37" i="26"/>
  <c r="DV36" i="26"/>
  <c r="DV35" i="26"/>
  <c r="DW34" i="26" s="1"/>
  <c r="DV33" i="26"/>
  <c r="DW32" i="26"/>
  <c r="DV31" i="26"/>
  <c r="DV30" i="26"/>
  <c r="DV29" i="26"/>
  <c r="DV28" i="26"/>
  <c r="DV27" i="26"/>
  <c r="DV26" i="26"/>
  <c r="DV25" i="26"/>
  <c r="DW23" i="26" s="1"/>
  <c r="DV24" i="26"/>
  <c r="DV22" i="26"/>
  <c r="DW20" i="26" s="1"/>
  <c r="DW21" i="26" s="1"/>
  <c r="DV21" i="26"/>
  <c r="DV19" i="26"/>
  <c r="DV18" i="26"/>
  <c r="DV17" i="26"/>
  <c r="DV16" i="26"/>
  <c r="DV15" i="26"/>
  <c r="DW13" i="26" s="1"/>
  <c r="DV14" i="26"/>
  <c r="DV114" i="26" s="1"/>
  <c r="DC15" i="26"/>
  <c r="DD15" i="26"/>
  <c r="DE15" i="26"/>
  <c r="DC16" i="26"/>
  <c r="DD16" i="26"/>
  <c r="DE16" i="26"/>
  <c r="DC17" i="26"/>
  <c r="DD17" i="26"/>
  <c r="DE17" i="26"/>
  <c r="DC18" i="26"/>
  <c r="DD18" i="26"/>
  <c r="DE18" i="26"/>
  <c r="DC19" i="26"/>
  <c r="DD19" i="26"/>
  <c r="DE19" i="26"/>
  <c r="DC20" i="26"/>
  <c r="DD20" i="26"/>
  <c r="DE20" i="26"/>
  <c r="DC21" i="26"/>
  <c r="DD21" i="26"/>
  <c r="DE21" i="26"/>
  <c r="DC22" i="26"/>
  <c r="DD22" i="26"/>
  <c r="DE22" i="26"/>
  <c r="DC23" i="26"/>
  <c r="DD23" i="26"/>
  <c r="DE23" i="26"/>
  <c r="DC24" i="26"/>
  <c r="DD24" i="26"/>
  <c r="DE24" i="26"/>
  <c r="DC25" i="26"/>
  <c r="DD25" i="26"/>
  <c r="DE25" i="26"/>
  <c r="DC26" i="26"/>
  <c r="DD26" i="26"/>
  <c r="DE26" i="26"/>
  <c r="DC27" i="26"/>
  <c r="DD27" i="26"/>
  <c r="DE27" i="26"/>
  <c r="DC28" i="26"/>
  <c r="DD28" i="26"/>
  <c r="DE28" i="26"/>
  <c r="DC29" i="26"/>
  <c r="DD29" i="26"/>
  <c r="DE29" i="26"/>
  <c r="DC30" i="26"/>
  <c r="DD30" i="26"/>
  <c r="DE30" i="26"/>
  <c r="DC31" i="26"/>
  <c r="DD31" i="26"/>
  <c r="DE31" i="26"/>
  <c r="DC32" i="26"/>
  <c r="DD32" i="26"/>
  <c r="DE32" i="26"/>
  <c r="DC33" i="26"/>
  <c r="DD33" i="26"/>
  <c r="DE33" i="26"/>
  <c r="DC34" i="26"/>
  <c r="DD34" i="26"/>
  <c r="DE34" i="26"/>
  <c r="DC35" i="26"/>
  <c r="DD35" i="26"/>
  <c r="DE35" i="26"/>
  <c r="DC36" i="26"/>
  <c r="DD36" i="26"/>
  <c r="DE36" i="26"/>
  <c r="DC37" i="26"/>
  <c r="DD37" i="26"/>
  <c r="DE37" i="26"/>
  <c r="DC38" i="26"/>
  <c r="DD38" i="26"/>
  <c r="DE38" i="26"/>
  <c r="DC39" i="26"/>
  <c r="DD39" i="26"/>
  <c r="DE39" i="26"/>
  <c r="DC40" i="26"/>
  <c r="DD40" i="26"/>
  <c r="DE40" i="26"/>
  <c r="DC41" i="26"/>
  <c r="DD41" i="26"/>
  <c r="DE41" i="26"/>
  <c r="DC42" i="26"/>
  <c r="DD42" i="26"/>
  <c r="DE42" i="26"/>
  <c r="DC43" i="26"/>
  <c r="DD43" i="26"/>
  <c r="DE43" i="26"/>
  <c r="DC44" i="26"/>
  <c r="DD44" i="26"/>
  <c r="DE44" i="26"/>
  <c r="DC45" i="26"/>
  <c r="DD45" i="26"/>
  <c r="DE45" i="26"/>
  <c r="DC46" i="26"/>
  <c r="DD46" i="26"/>
  <c r="DE46" i="26"/>
  <c r="DC47" i="26"/>
  <c r="DD47" i="26"/>
  <c r="DE47" i="26"/>
  <c r="DC48" i="26"/>
  <c r="DD48" i="26"/>
  <c r="DE48" i="26"/>
  <c r="DC49" i="26"/>
  <c r="DD49" i="26"/>
  <c r="DE49" i="26"/>
  <c r="DC50" i="26"/>
  <c r="DD50" i="26"/>
  <c r="DE50" i="26"/>
  <c r="DC51" i="26"/>
  <c r="DD51" i="26"/>
  <c r="DE51" i="26"/>
  <c r="DC52" i="26"/>
  <c r="DD52" i="26"/>
  <c r="DE52" i="26"/>
  <c r="DC53" i="26"/>
  <c r="DD53" i="26"/>
  <c r="DE53" i="26"/>
  <c r="DC54" i="26"/>
  <c r="DD54" i="26"/>
  <c r="DE54" i="26"/>
  <c r="DC55" i="26"/>
  <c r="DD55" i="26"/>
  <c r="DE55" i="26"/>
  <c r="DC56" i="26"/>
  <c r="DD56" i="26"/>
  <c r="DE56" i="26"/>
  <c r="DC57" i="26"/>
  <c r="DD57" i="26"/>
  <c r="DE57" i="26"/>
  <c r="DC58" i="26"/>
  <c r="DD58" i="26"/>
  <c r="DE58" i="26"/>
  <c r="DC59" i="26"/>
  <c r="DD59" i="26"/>
  <c r="DE59" i="26"/>
  <c r="DC60" i="26"/>
  <c r="DD60" i="26"/>
  <c r="DE60" i="26"/>
  <c r="DC61" i="26"/>
  <c r="DD61" i="26"/>
  <c r="DE61" i="26"/>
  <c r="DC62" i="26"/>
  <c r="DD62" i="26"/>
  <c r="DE62" i="26"/>
  <c r="DC63" i="26"/>
  <c r="DD63" i="26"/>
  <c r="DE63" i="26"/>
  <c r="DC64" i="26"/>
  <c r="DD64" i="26"/>
  <c r="DE64" i="26"/>
  <c r="DC65" i="26"/>
  <c r="DD65" i="26"/>
  <c r="DE65" i="26"/>
  <c r="DC66" i="26"/>
  <c r="DD66" i="26"/>
  <c r="DE66" i="26"/>
  <c r="DC67" i="26"/>
  <c r="DD67" i="26"/>
  <c r="DE67" i="26"/>
  <c r="DC68" i="26"/>
  <c r="DD68" i="26"/>
  <c r="DE68" i="26"/>
  <c r="DC69" i="26"/>
  <c r="DD69" i="26"/>
  <c r="DE69" i="26"/>
  <c r="DC70" i="26"/>
  <c r="DD70" i="26"/>
  <c r="DE70" i="26"/>
  <c r="DC71" i="26"/>
  <c r="DD71" i="26"/>
  <c r="DE71" i="26"/>
  <c r="DC72" i="26"/>
  <c r="DD72" i="26"/>
  <c r="DE72" i="26"/>
  <c r="DC73" i="26"/>
  <c r="DD73" i="26"/>
  <c r="DE73" i="26"/>
  <c r="DC74" i="26"/>
  <c r="DD74" i="26"/>
  <c r="DE74" i="26"/>
  <c r="DC75" i="26"/>
  <c r="DD75" i="26"/>
  <c r="DE75" i="26"/>
  <c r="DC76" i="26"/>
  <c r="DD76" i="26"/>
  <c r="DE76" i="26"/>
  <c r="DC77" i="26"/>
  <c r="DD77" i="26"/>
  <c r="DE77" i="26"/>
  <c r="DC78" i="26"/>
  <c r="DD78" i="26"/>
  <c r="DE78" i="26"/>
  <c r="DC79" i="26"/>
  <c r="DD79" i="26"/>
  <c r="DE79" i="26"/>
  <c r="DC80" i="26"/>
  <c r="DD80" i="26"/>
  <c r="DE80" i="26"/>
  <c r="DC81" i="26"/>
  <c r="DD81" i="26"/>
  <c r="DE81" i="26"/>
  <c r="DC82" i="26"/>
  <c r="DD82" i="26"/>
  <c r="DE82" i="26"/>
  <c r="DC83" i="26"/>
  <c r="DD83" i="26"/>
  <c r="DE83" i="26"/>
  <c r="DC84" i="26"/>
  <c r="DD84" i="26"/>
  <c r="DE84" i="26"/>
  <c r="DC85" i="26"/>
  <c r="DD85" i="26"/>
  <c r="DE85" i="26"/>
  <c r="DC86" i="26"/>
  <c r="DD86" i="26"/>
  <c r="DE86" i="26"/>
  <c r="DC87" i="26"/>
  <c r="DD87" i="26"/>
  <c r="DE87" i="26"/>
  <c r="DC88" i="26"/>
  <c r="DD88" i="26"/>
  <c r="DE88" i="26"/>
  <c r="DC89" i="26"/>
  <c r="DD89" i="26"/>
  <c r="DE89" i="26"/>
  <c r="DC90" i="26"/>
  <c r="DD90" i="26"/>
  <c r="DE90" i="26"/>
  <c r="DC91" i="26"/>
  <c r="DD91" i="26"/>
  <c r="DE91" i="26"/>
  <c r="DC92" i="26"/>
  <c r="DD92" i="26"/>
  <c r="DE92" i="26"/>
  <c r="DC93" i="26"/>
  <c r="DD93" i="26"/>
  <c r="DE93" i="26"/>
  <c r="DC94" i="26"/>
  <c r="DD94" i="26"/>
  <c r="DE94" i="26"/>
  <c r="DC95" i="26"/>
  <c r="DD95" i="26"/>
  <c r="DE95" i="26"/>
  <c r="DC96" i="26"/>
  <c r="DD96" i="26"/>
  <c r="DE96" i="26"/>
  <c r="DC97" i="26"/>
  <c r="DD97" i="26"/>
  <c r="DE97" i="26"/>
  <c r="DC98" i="26"/>
  <c r="DD98" i="26"/>
  <c r="DE98" i="26"/>
  <c r="DC99" i="26"/>
  <c r="DD99" i="26"/>
  <c r="DE99" i="26"/>
  <c r="DC100" i="26"/>
  <c r="DD100" i="26"/>
  <c r="DE100" i="26"/>
  <c r="DC101" i="26"/>
  <c r="DD101" i="26"/>
  <c r="DE101" i="26"/>
  <c r="DC102" i="26"/>
  <c r="DD102" i="26"/>
  <c r="DE102" i="26"/>
  <c r="DC103" i="26"/>
  <c r="DD103" i="26"/>
  <c r="DE103" i="26"/>
  <c r="DC104" i="26"/>
  <c r="DD104" i="26"/>
  <c r="DE104" i="26"/>
  <c r="DC105" i="26"/>
  <c r="DD105" i="26"/>
  <c r="DE105" i="26"/>
  <c r="DC106" i="26"/>
  <c r="DD106" i="26"/>
  <c r="DE106" i="26"/>
  <c r="DC107" i="26"/>
  <c r="DD107" i="26"/>
  <c r="DE107" i="26"/>
  <c r="DC108" i="26"/>
  <c r="DD108" i="26"/>
  <c r="DE108" i="26"/>
  <c r="DC109" i="26"/>
  <c r="DD109" i="26"/>
  <c r="DE109" i="26"/>
  <c r="DC110" i="26"/>
  <c r="DD110" i="26"/>
  <c r="DE110" i="26"/>
  <c r="DC111" i="26"/>
  <c r="DD111" i="26"/>
  <c r="DE111" i="26"/>
  <c r="DC112" i="26"/>
  <c r="DD112" i="26"/>
  <c r="DE112" i="26"/>
  <c r="DC113" i="26"/>
  <c r="DD113" i="26"/>
  <c r="DE113" i="26"/>
  <c r="DC114" i="26"/>
  <c r="DD114" i="26"/>
  <c r="DE114" i="26"/>
  <c r="DE14" i="26"/>
  <c r="DD14" i="26"/>
  <c r="DC14" i="26"/>
  <c r="DF354" i="26"/>
  <c r="DK113" i="26"/>
  <c r="DL112" i="26"/>
  <c r="DK111" i="26"/>
  <c r="DL110" i="26"/>
  <c r="DK109" i="26"/>
  <c r="DL107" i="26" s="1"/>
  <c r="DK108" i="26"/>
  <c r="DK106" i="26"/>
  <c r="DK105" i="26"/>
  <c r="DK104" i="26"/>
  <c r="DK103" i="26"/>
  <c r="DK102" i="26"/>
  <c r="DK101" i="26"/>
  <c r="DK100" i="26"/>
  <c r="DK99" i="26"/>
  <c r="DK98" i="26"/>
  <c r="DL97" i="26" s="1"/>
  <c r="DK95" i="26"/>
  <c r="DK94" i="26"/>
  <c r="DK93" i="26"/>
  <c r="DK92" i="26"/>
  <c r="DK91" i="26"/>
  <c r="DK90" i="26"/>
  <c r="DL88" i="26" s="1"/>
  <c r="DK89" i="26"/>
  <c r="DK87" i="26"/>
  <c r="DK86" i="26"/>
  <c r="DK85" i="26"/>
  <c r="DK84" i="26"/>
  <c r="DK83" i="26"/>
  <c r="DK82" i="26"/>
  <c r="DK81" i="26"/>
  <c r="DK80" i="26"/>
  <c r="DK79" i="26"/>
  <c r="DL77" i="26" s="1"/>
  <c r="DK78" i="26"/>
  <c r="DK76" i="26"/>
  <c r="DK75" i="26"/>
  <c r="DK74" i="26"/>
  <c r="DK73" i="26"/>
  <c r="DK72" i="26"/>
  <c r="DK71" i="26"/>
  <c r="DK70" i="26"/>
  <c r="DK69" i="26"/>
  <c r="DK68" i="26"/>
  <c r="DK67" i="26"/>
  <c r="DK66" i="26"/>
  <c r="DK65" i="26"/>
  <c r="DK64" i="26"/>
  <c r="DL63" i="26" s="1"/>
  <c r="DK62" i="26"/>
  <c r="DL61" i="26"/>
  <c r="DK60" i="26"/>
  <c r="DK59" i="26"/>
  <c r="DK58" i="26"/>
  <c r="DL57" i="26" s="1"/>
  <c r="DK56" i="26"/>
  <c r="DK55" i="26"/>
  <c r="DL53" i="26" s="1"/>
  <c r="DK54" i="26"/>
  <c r="DK52" i="26"/>
  <c r="DK51" i="26"/>
  <c r="DL49" i="26" s="1"/>
  <c r="DK50" i="26"/>
  <c r="DK48" i="26"/>
  <c r="DK47" i="26"/>
  <c r="DK46" i="26"/>
  <c r="DK45" i="26"/>
  <c r="DK44" i="26"/>
  <c r="DK43" i="26"/>
  <c r="DK42" i="26"/>
  <c r="DK41" i="26"/>
  <c r="DL40" i="26" s="1"/>
  <c r="DK39" i="26"/>
  <c r="DK38" i="26"/>
  <c r="DK37" i="26"/>
  <c r="DK36" i="26"/>
  <c r="DK35" i="26"/>
  <c r="DL34" i="26"/>
  <c r="DK33" i="26"/>
  <c r="DL32" i="26"/>
  <c r="DK31" i="26"/>
  <c r="DK30" i="26"/>
  <c r="DK29" i="26"/>
  <c r="DK28" i="26"/>
  <c r="DK27" i="26"/>
  <c r="DK26" i="26"/>
  <c r="DK25" i="26"/>
  <c r="DK24" i="26"/>
  <c r="DL23" i="26" s="1"/>
  <c r="DK22" i="26"/>
  <c r="DK21" i="26"/>
  <c r="DL20" i="26" s="1"/>
  <c r="DK19" i="26"/>
  <c r="DK18" i="26"/>
  <c r="DK17" i="26"/>
  <c r="DK16" i="26"/>
  <c r="DK15" i="26"/>
  <c r="DK14" i="26"/>
  <c r="DL13" i="26" s="1"/>
  <c r="CR15" i="26"/>
  <c r="CS15" i="26"/>
  <c r="CT15" i="26"/>
  <c r="CR16" i="26"/>
  <c r="CS16" i="26"/>
  <c r="CT16" i="26"/>
  <c r="CR17" i="26"/>
  <c r="CS17" i="26"/>
  <c r="CT17" i="26"/>
  <c r="CR18" i="26"/>
  <c r="CS18" i="26"/>
  <c r="CT18" i="26"/>
  <c r="CR19" i="26"/>
  <c r="CS19" i="26"/>
  <c r="CT19" i="26"/>
  <c r="CR20" i="26"/>
  <c r="CS20" i="26"/>
  <c r="CT20" i="26"/>
  <c r="CR21" i="26"/>
  <c r="CS21" i="26"/>
  <c r="CT21" i="26"/>
  <c r="CR22" i="26"/>
  <c r="CS22" i="26"/>
  <c r="CT22" i="26"/>
  <c r="CR23" i="26"/>
  <c r="CS23" i="26"/>
  <c r="CT23" i="26"/>
  <c r="CR24" i="26"/>
  <c r="CS24" i="26"/>
  <c r="CT24" i="26"/>
  <c r="CR25" i="26"/>
  <c r="CS25" i="26"/>
  <c r="CT25" i="26"/>
  <c r="CR26" i="26"/>
  <c r="CS26" i="26"/>
  <c r="CT26" i="26"/>
  <c r="CR27" i="26"/>
  <c r="CS27" i="26"/>
  <c r="CT27" i="26"/>
  <c r="CR28" i="26"/>
  <c r="CS28" i="26"/>
  <c r="CT28" i="26"/>
  <c r="CR29" i="26"/>
  <c r="CS29" i="26"/>
  <c r="CT29" i="26"/>
  <c r="CR30" i="26"/>
  <c r="CS30" i="26"/>
  <c r="CT30" i="26"/>
  <c r="CR31" i="26"/>
  <c r="CS31" i="26"/>
  <c r="CT31" i="26"/>
  <c r="CR32" i="26"/>
  <c r="CS32" i="26"/>
  <c r="CT32" i="26"/>
  <c r="CR33" i="26"/>
  <c r="CS33" i="26"/>
  <c r="CT33" i="26"/>
  <c r="CR34" i="26"/>
  <c r="CS34" i="26"/>
  <c r="CT34" i="26"/>
  <c r="CR35" i="26"/>
  <c r="CS35" i="26"/>
  <c r="CT35" i="26"/>
  <c r="CR36" i="26"/>
  <c r="CS36" i="26"/>
  <c r="CT36" i="26"/>
  <c r="CR37" i="26"/>
  <c r="CS37" i="26"/>
  <c r="CT37" i="26"/>
  <c r="CR38" i="26"/>
  <c r="CS38" i="26"/>
  <c r="CT38" i="26"/>
  <c r="CR39" i="26"/>
  <c r="CS39" i="26"/>
  <c r="CT39" i="26"/>
  <c r="CR40" i="26"/>
  <c r="CS40" i="26"/>
  <c r="CT40" i="26"/>
  <c r="CR41" i="26"/>
  <c r="CS41" i="26"/>
  <c r="CT41" i="26"/>
  <c r="CR42" i="26"/>
  <c r="CS42" i="26"/>
  <c r="CT42" i="26"/>
  <c r="CR43" i="26"/>
  <c r="CS43" i="26"/>
  <c r="CT43" i="26"/>
  <c r="CR44" i="26"/>
  <c r="CS44" i="26"/>
  <c r="CT44" i="26"/>
  <c r="CR45" i="26"/>
  <c r="CS45" i="26"/>
  <c r="CT45" i="26"/>
  <c r="CR46" i="26"/>
  <c r="CS46" i="26"/>
  <c r="CT46" i="26"/>
  <c r="CR47" i="26"/>
  <c r="CS47" i="26"/>
  <c r="CT47" i="26"/>
  <c r="CR48" i="26"/>
  <c r="CS48" i="26"/>
  <c r="CT48" i="26"/>
  <c r="CR49" i="26"/>
  <c r="CS49" i="26"/>
  <c r="CT49" i="26"/>
  <c r="CR50" i="26"/>
  <c r="CS50" i="26"/>
  <c r="CT50" i="26"/>
  <c r="CR51" i="26"/>
  <c r="CS51" i="26"/>
  <c r="CT51" i="26"/>
  <c r="CR52" i="26"/>
  <c r="CS52" i="26"/>
  <c r="CT52" i="26"/>
  <c r="CR53" i="26"/>
  <c r="CS53" i="26"/>
  <c r="CT53" i="26"/>
  <c r="CR54" i="26"/>
  <c r="CS54" i="26"/>
  <c r="CT54" i="26"/>
  <c r="CR55" i="26"/>
  <c r="CS55" i="26"/>
  <c r="CT55" i="26"/>
  <c r="CR56" i="26"/>
  <c r="CS56" i="26"/>
  <c r="CT56" i="26"/>
  <c r="CR57" i="26"/>
  <c r="CS57" i="26"/>
  <c r="CT57" i="26"/>
  <c r="CR58" i="26"/>
  <c r="CS58" i="26"/>
  <c r="CT58" i="26"/>
  <c r="CR59" i="26"/>
  <c r="CS59" i="26"/>
  <c r="CT59" i="26"/>
  <c r="CR60" i="26"/>
  <c r="CS60" i="26"/>
  <c r="CT60" i="26"/>
  <c r="CR61" i="26"/>
  <c r="CS61" i="26"/>
  <c r="CT61" i="26"/>
  <c r="CR62" i="26"/>
  <c r="CS62" i="26"/>
  <c r="CT62" i="26"/>
  <c r="CR63" i="26"/>
  <c r="CS63" i="26"/>
  <c r="CT63" i="26"/>
  <c r="CR64" i="26"/>
  <c r="CS64" i="26"/>
  <c r="CT64" i="26"/>
  <c r="CR65" i="26"/>
  <c r="CS65" i="26"/>
  <c r="CT65" i="26"/>
  <c r="CR66" i="26"/>
  <c r="CS66" i="26"/>
  <c r="CT66" i="26"/>
  <c r="CR67" i="26"/>
  <c r="CS67" i="26"/>
  <c r="CT67" i="26"/>
  <c r="CR68" i="26"/>
  <c r="CS68" i="26"/>
  <c r="CT68" i="26"/>
  <c r="CR69" i="26"/>
  <c r="CS69" i="26"/>
  <c r="CT69" i="26"/>
  <c r="CR70" i="26"/>
  <c r="CS70" i="26"/>
  <c r="CT70" i="26"/>
  <c r="CR71" i="26"/>
  <c r="CS71" i="26"/>
  <c r="CT71" i="26"/>
  <c r="CR72" i="26"/>
  <c r="CS72" i="26"/>
  <c r="CT72" i="26"/>
  <c r="CR73" i="26"/>
  <c r="CS73" i="26"/>
  <c r="CT73" i="26"/>
  <c r="CR74" i="26"/>
  <c r="CS74" i="26"/>
  <c r="CT74" i="26"/>
  <c r="CR75" i="26"/>
  <c r="CS75" i="26"/>
  <c r="CT75" i="26"/>
  <c r="CR76" i="26"/>
  <c r="CS76" i="26"/>
  <c r="CT76" i="26"/>
  <c r="CR77" i="26"/>
  <c r="CS77" i="26"/>
  <c r="CT77" i="26"/>
  <c r="CR78" i="26"/>
  <c r="CS78" i="26"/>
  <c r="CT78" i="26"/>
  <c r="CR79" i="26"/>
  <c r="CS79" i="26"/>
  <c r="CT79" i="26"/>
  <c r="CR80" i="26"/>
  <c r="CS80" i="26"/>
  <c r="CT80" i="26"/>
  <c r="CR81" i="26"/>
  <c r="CS81" i="26"/>
  <c r="CT81" i="26"/>
  <c r="CR82" i="26"/>
  <c r="CS82" i="26"/>
  <c r="CT82" i="26"/>
  <c r="CR83" i="26"/>
  <c r="CS83" i="26"/>
  <c r="CT83" i="26"/>
  <c r="CR84" i="26"/>
  <c r="CS84" i="26"/>
  <c r="CT84" i="26"/>
  <c r="CR85" i="26"/>
  <c r="CS85" i="26"/>
  <c r="CT85" i="26"/>
  <c r="CR86" i="26"/>
  <c r="CS86" i="26"/>
  <c r="CT86" i="26"/>
  <c r="CR87" i="26"/>
  <c r="CS87" i="26"/>
  <c r="CT87" i="26"/>
  <c r="CR88" i="26"/>
  <c r="CS88" i="26"/>
  <c r="CT88" i="26"/>
  <c r="CR89" i="26"/>
  <c r="CS89" i="26"/>
  <c r="CT89" i="26"/>
  <c r="CR90" i="26"/>
  <c r="CS90" i="26"/>
  <c r="CT90" i="26"/>
  <c r="CR91" i="26"/>
  <c r="CS91" i="26"/>
  <c r="CT91" i="26"/>
  <c r="CR92" i="26"/>
  <c r="CS92" i="26"/>
  <c r="CT92" i="26"/>
  <c r="CR93" i="26"/>
  <c r="CS93" i="26"/>
  <c r="CT93" i="26"/>
  <c r="CR94" i="26"/>
  <c r="CS94" i="26"/>
  <c r="CT94" i="26"/>
  <c r="CR95" i="26"/>
  <c r="CS95" i="26"/>
  <c r="CT95" i="26"/>
  <c r="CR96" i="26"/>
  <c r="CS96" i="26"/>
  <c r="CT96" i="26"/>
  <c r="CR97" i="26"/>
  <c r="CS97" i="26"/>
  <c r="CT97" i="26"/>
  <c r="CR98" i="26"/>
  <c r="CS98" i="26"/>
  <c r="CT98" i="26"/>
  <c r="CR99" i="26"/>
  <c r="CS99" i="26"/>
  <c r="CT99" i="26"/>
  <c r="CR100" i="26"/>
  <c r="CS100" i="26"/>
  <c r="CT100" i="26"/>
  <c r="CR101" i="26"/>
  <c r="CS101" i="26"/>
  <c r="CT101" i="26"/>
  <c r="CR102" i="26"/>
  <c r="CS102" i="26"/>
  <c r="CT102" i="26"/>
  <c r="CR103" i="26"/>
  <c r="CS103" i="26"/>
  <c r="CT103" i="26"/>
  <c r="CR104" i="26"/>
  <c r="CS104" i="26"/>
  <c r="CT104" i="26"/>
  <c r="CR105" i="26"/>
  <c r="CS105" i="26"/>
  <c r="CT105" i="26"/>
  <c r="CR106" i="26"/>
  <c r="CS106" i="26"/>
  <c r="CT106" i="26"/>
  <c r="CR107" i="26"/>
  <c r="CS107" i="26"/>
  <c r="CT107" i="26"/>
  <c r="CR108" i="26"/>
  <c r="CS108" i="26"/>
  <c r="CT108" i="26"/>
  <c r="CR109" i="26"/>
  <c r="CS109" i="26"/>
  <c r="CT109" i="26"/>
  <c r="CR110" i="26"/>
  <c r="CS110" i="26"/>
  <c r="CT110" i="26"/>
  <c r="CR111" i="26"/>
  <c r="CS111" i="26"/>
  <c r="CT111" i="26"/>
  <c r="CR112" i="26"/>
  <c r="CS112" i="26"/>
  <c r="CT112" i="26"/>
  <c r="CR113" i="26"/>
  <c r="CS113" i="26"/>
  <c r="CT113" i="26"/>
  <c r="CR114" i="26"/>
  <c r="CS114" i="26"/>
  <c r="CT114" i="26"/>
  <c r="CT14" i="26"/>
  <c r="CS14" i="26"/>
  <c r="CR14" i="26"/>
  <c r="CV354" i="26"/>
  <c r="DA113" i="26"/>
  <c r="DB112" i="26" s="1"/>
  <c r="DB113" i="26" s="1"/>
  <c r="DA111" i="26"/>
  <c r="DB110" i="26"/>
  <c r="DA109" i="26"/>
  <c r="DA108" i="26"/>
  <c r="DB107" i="26"/>
  <c r="DB108" i="26" s="1"/>
  <c r="DA106" i="26"/>
  <c r="DA105" i="26"/>
  <c r="DA104" i="26"/>
  <c r="DA103" i="26"/>
  <c r="DA102" i="26"/>
  <c r="DA101" i="26"/>
  <c r="DA100" i="26"/>
  <c r="DA99" i="26"/>
  <c r="DB97" i="26" s="1"/>
  <c r="DB98" i="26" s="1"/>
  <c r="DA98" i="26"/>
  <c r="DA95" i="26"/>
  <c r="DB88" i="26" s="1"/>
  <c r="DA94" i="26"/>
  <c r="DA93" i="26"/>
  <c r="DA92" i="26"/>
  <c r="DA91" i="26"/>
  <c r="DA90" i="26"/>
  <c r="DA89" i="26"/>
  <c r="DA87" i="26"/>
  <c r="DA86" i="26"/>
  <c r="DA85" i="26"/>
  <c r="DA84" i="26"/>
  <c r="DA83" i="26"/>
  <c r="DA82" i="26"/>
  <c r="DA81" i="26"/>
  <c r="DA80" i="26"/>
  <c r="DB77" i="26" s="1"/>
  <c r="DB78" i="26" s="1"/>
  <c r="DA79" i="26"/>
  <c r="DA78" i="26"/>
  <c r="DA76" i="26"/>
  <c r="DA75" i="26"/>
  <c r="DA74" i="26"/>
  <c r="DA73" i="26"/>
  <c r="DA72" i="26"/>
  <c r="DA71" i="26"/>
  <c r="DA70" i="26"/>
  <c r="DA69" i="26"/>
  <c r="DA68" i="26"/>
  <c r="DA67" i="26"/>
  <c r="DA66" i="26"/>
  <c r="DA65" i="26"/>
  <c r="DB63" i="26" s="1"/>
  <c r="DA64" i="26"/>
  <c r="DA62" i="26"/>
  <c r="DB61" i="26"/>
  <c r="DA60" i="26"/>
  <c r="DA59" i="26"/>
  <c r="DB57" i="26" s="1"/>
  <c r="DB58" i="26" s="1"/>
  <c r="DA58" i="26"/>
  <c r="DA56" i="26"/>
  <c r="DA55" i="26"/>
  <c r="DA54" i="26"/>
  <c r="DB53" i="26"/>
  <c r="DB54" i="26" s="1"/>
  <c r="DA52" i="26"/>
  <c r="DA51" i="26"/>
  <c r="DA50" i="26"/>
  <c r="DB49" i="26" s="1"/>
  <c r="DB50" i="26" s="1"/>
  <c r="DA48" i="26"/>
  <c r="DA47" i="26"/>
  <c r="DA46" i="26"/>
  <c r="DA45" i="26"/>
  <c r="DA44" i="26"/>
  <c r="DA43" i="26"/>
  <c r="DA42" i="26"/>
  <c r="DB40" i="26" s="1"/>
  <c r="DA41" i="26"/>
  <c r="DA39" i="26"/>
  <c r="DA38" i="26"/>
  <c r="DA37" i="26"/>
  <c r="DA36" i="26"/>
  <c r="DB34" i="26" s="1"/>
  <c r="DB35" i="26" s="1"/>
  <c r="DA35" i="26"/>
  <c r="DA33" i="26"/>
  <c r="DB32" i="26" s="1"/>
  <c r="DA31" i="26"/>
  <c r="DA30" i="26"/>
  <c r="DA29" i="26"/>
  <c r="DA28" i="26"/>
  <c r="DA27" i="26"/>
  <c r="DA26" i="26"/>
  <c r="DA25" i="26"/>
  <c r="DB23" i="26" s="1"/>
  <c r="DB24" i="26" s="1"/>
  <c r="DA24" i="26"/>
  <c r="DA22" i="26"/>
  <c r="DB20" i="26" s="1"/>
  <c r="DA21" i="26"/>
  <c r="DA19" i="26"/>
  <c r="DA18" i="26"/>
  <c r="DA17" i="26"/>
  <c r="DA16" i="26"/>
  <c r="DA15" i="26"/>
  <c r="DB13" i="26" s="1"/>
  <c r="DB14" i="26" s="1"/>
  <c r="DA14" i="26"/>
  <c r="DA114" i="26" s="1"/>
  <c r="CG16" i="26"/>
  <c r="CH16" i="26"/>
  <c r="CI16" i="26"/>
  <c r="CG17" i="26"/>
  <c r="CH17" i="26"/>
  <c r="CI17" i="26"/>
  <c r="CG18" i="26"/>
  <c r="CH18" i="26"/>
  <c r="CI18" i="26"/>
  <c r="CG19" i="26"/>
  <c r="CH19" i="26"/>
  <c r="CI19" i="26"/>
  <c r="CG20" i="26"/>
  <c r="CH20" i="26"/>
  <c r="CI20" i="26"/>
  <c r="CG21" i="26"/>
  <c r="CH21" i="26"/>
  <c r="CI21" i="26"/>
  <c r="CG22" i="26"/>
  <c r="CH22" i="26"/>
  <c r="CI22" i="26"/>
  <c r="CG23" i="26"/>
  <c r="CH23" i="26"/>
  <c r="CI23" i="26"/>
  <c r="CG24" i="26"/>
  <c r="CH24" i="26"/>
  <c r="CI24" i="26"/>
  <c r="CG25" i="26"/>
  <c r="CH25" i="26"/>
  <c r="CI25" i="26"/>
  <c r="CG26" i="26"/>
  <c r="CH26" i="26"/>
  <c r="CI26" i="26"/>
  <c r="CG27" i="26"/>
  <c r="CH27" i="26"/>
  <c r="CI27" i="26"/>
  <c r="CG28" i="26"/>
  <c r="CH28" i="26"/>
  <c r="CI28" i="26"/>
  <c r="CG29" i="26"/>
  <c r="CH29" i="26"/>
  <c r="CI29" i="26"/>
  <c r="CG30" i="26"/>
  <c r="CH30" i="26"/>
  <c r="CI30" i="26"/>
  <c r="CG31" i="26"/>
  <c r="CH31" i="26"/>
  <c r="CI31" i="26"/>
  <c r="CG32" i="26"/>
  <c r="CH32" i="26"/>
  <c r="CI32" i="26"/>
  <c r="CG33" i="26"/>
  <c r="CH33" i="26"/>
  <c r="CI33" i="26"/>
  <c r="CG34" i="26"/>
  <c r="CH34" i="26"/>
  <c r="CI34" i="26"/>
  <c r="CG35" i="26"/>
  <c r="CH35" i="26"/>
  <c r="CI35" i="26"/>
  <c r="CG36" i="26"/>
  <c r="CH36" i="26"/>
  <c r="CI36" i="26"/>
  <c r="CG37" i="26"/>
  <c r="CH37" i="26"/>
  <c r="CI37" i="26"/>
  <c r="CG38" i="26"/>
  <c r="CH38" i="26"/>
  <c r="CI38" i="26"/>
  <c r="CG39" i="26"/>
  <c r="CH39" i="26"/>
  <c r="CI39" i="26"/>
  <c r="CG40" i="26"/>
  <c r="CH40" i="26"/>
  <c r="CI40" i="26"/>
  <c r="CG41" i="26"/>
  <c r="CH41" i="26"/>
  <c r="CI41" i="26"/>
  <c r="CG42" i="26"/>
  <c r="CH42" i="26"/>
  <c r="CI42" i="26"/>
  <c r="CG43" i="26"/>
  <c r="CH43" i="26"/>
  <c r="CI43" i="26"/>
  <c r="CG44" i="26"/>
  <c r="CH44" i="26"/>
  <c r="CI44" i="26"/>
  <c r="CG45" i="26"/>
  <c r="CH45" i="26"/>
  <c r="CI45" i="26"/>
  <c r="CG46" i="26"/>
  <c r="CH46" i="26"/>
  <c r="CI46" i="26"/>
  <c r="CG47" i="26"/>
  <c r="CH47" i="26"/>
  <c r="CI47" i="26"/>
  <c r="CG48" i="26"/>
  <c r="CH48" i="26"/>
  <c r="CI48" i="26"/>
  <c r="CG49" i="26"/>
  <c r="CH49" i="26"/>
  <c r="CI49" i="26"/>
  <c r="CG50" i="26"/>
  <c r="CH50" i="26"/>
  <c r="CI50" i="26"/>
  <c r="CG51" i="26"/>
  <c r="CH51" i="26"/>
  <c r="CI51" i="26"/>
  <c r="CG52" i="26"/>
  <c r="CH52" i="26"/>
  <c r="CI52" i="26"/>
  <c r="CG53" i="26"/>
  <c r="CH53" i="26"/>
  <c r="CI53" i="26"/>
  <c r="CG54" i="26"/>
  <c r="CH54" i="26"/>
  <c r="CI54" i="26"/>
  <c r="CG55" i="26"/>
  <c r="CH55" i="26"/>
  <c r="CI55" i="26"/>
  <c r="CG56" i="26"/>
  <c r="CH56" i="26"/>
  <c r="CI56" i="26"/>
  <c r="CG57" i="26"/>
  <c r="CH57" i="26"/>
  <c r="CI57" i="26"/>
  <c r="CG58" i="26"/>
  <c r="CH58" i="26"/>
  <c r="CI58" i="26"/>
  <c r="CG59" i="26"/>
  <c r="CH59" i="26"/>
  <c r="CI59" i="26"/>
  <c r="CG60" i="26"/>
  <c r="CH60" i="26"/>
  <c r="CI60" i="26"/>
  <c r="CG61" i="26"/>
  <c r="CH61" i="26"/>
  <c r="CI61" i="26"/>
  <c r="CG62" i="26"/>
  <c r="CH62" i="26"/>
  <c r="CI62" i="26"/>
  <c r="CG63" i="26"/>
  <c r="CH63" i="26"/>
  <c r="CI63" i="26"/>
  <c r="CG64" i="26"/>
  <c r="CH64" i="26"/>
  <c r="CI64" i="26"/>
  <c r="CG65" i="26"/>
  <c r="CH65" i="26"/>
  <c r="CI65" i="26"/>
  <c r="CG66" i="26"/>
  <c r="CH66" i="26"/>
  <c r="CI66" i="26"/>
  <c r="CG67" i="26"/>
  <c r="CH67" i="26"/>
  <c r="CI67" i="26"/>
  <c r="CG68" i="26"/>
  <c r="CH68" i="26"/>
  <c r="CI68" i="26"/>
  <c r="CG69" i="26"/>
  <c r="CH69" i="26"/>
  <c r="CI69" i="26"/>
  <c r="CG70" i="26"/>
  <c r="CH70" i="26"/>
  <c r="CI70" i="26"/>
  <c r="CG71" i="26"/>
  <c r="CH71" i="26"/>
  <c r="CI71" i="26"/>
  <c r="CG72" i="26"/>
  <c r="CH72" i="26"/>
  <c r="CI72" i="26"/>
  <c r="CG73" i="26"/>
  <c r="CH73" i="26"/>
  <c r="CI73" i="26"/>
  <c r="CG74" i="26"/>
  <c r="CH74" i="26"/>
  <c r="CI74" i="26"/>
  <c r="CG75" i="26"/>
  <c r="CH75" i="26"/>
  <c r="CI75" i="26"/>
  <c r="CG76" i="26"/>
  <c r="CH76" i="26"/>
  <c r="CI76" i="26"/>
  <c r="CG77" i="26"/>
  <c r="CH77" i="26"/>
  <c r="CI77" i="26"/>
  <c r="CG78" i="26"/>
  <c r="CH78" i="26"/>
  <c r="CI78" i="26"/>
  <c r="CG79" i="26"/>
  <c r="CH79" i="26"/>
  <c r="CI79" i="26"/>
  <c r="CG80" i="26"/>
  <c r="CH80" i="26"/>
  <c r="CI80" i="26"/>
  <c r="CG81" i="26"/>
  <c r="CH81" i="26"/>
  <c r="CI81" i="26"/>
  <c r="CG82" i="26"/>
  <c r="CH82" i="26"/>
  <c r="CI82" i="26"/>
  <c r="CG83" i="26"/>
  <c r="CH83" i="26"/>
  <c r="CI83" i="26"/>
  <c r="CG84" i="26"/>
  <c r="CH84" i="26"/>
  <c r="CI84" i="26"/>
  <c r="CG85" i="26"/>
  <c r="CH85" i="26"/>
  <c r="CI85" i="26"/>
  <c r="CG86" i="26"/>
  <c r="CH86" i="26"/>
  <c r="CI86" i="26"/>
  <c r="CG87" i="26"/>
  <c r="CH87" i="26"/>
  <c r="CI87" i="26"/>
  <c r="CG88" i="26"/>
  <c r="CH88" i="26"/>
  <c r="CI88" i="26"/>
  <c r="CG89" i="26"/>
  <c r="CH89" i="26"/>
  <c r="CI89" i="26"/>
  <c r="CG90" i="26"/>
  <c r="CH90" i="26"/>
  <c r="CI90" i="26"/>
  <c r="CG91" i="26"/>
  <c r="CH91" i="26"/>
  <c r="CI91" i="26"/>
  <c r="CG92" i="26"/>
  <c r="CH92" i="26"/>
  <c r="CI92" i="26"/>
  <c r="CG93" i="26"/>
  <c r="CH93" i="26"/>
  <c r="CI93" i="26"/>
  <c r="CG94" i="26"/>
  <c r="CH94" i="26"/>
  <c r="CI94" i="26"/>
  <c r="CG95" i="26"/>
  <c r="CH95" i="26"/>
  <c r="CI95" i="26"/>
  <c r="CG96" i="26"/>
  <c r="CH96" i="26"/>
  <c r="CI96" i="26"/>
  <c r="CG97" i="26"/>
  <c r="CH97" i="26"/>
  <c r="CI97" i="26"/>
  <c r="CG98" i="26"/>
  <c r="CH98" i="26"/>
  <c r="CI98" i="26"/>
  <c r="CG99" i="26"/>
  <c r="CH99" i="26"/>
  <c r="CI99" i="26"/>
  <c r="CG100" i="26"/>
  <c r="CH100" i="26"/>
  <c r="CI100" i="26"/>
  <c r="CG101" i="26"/>
  <c r="CH101" i="26"/>
  <c r="CI101" i="26"/>
  <c r="CG102" i="26"/>
  <c r="CH102" i="26"/>
  <c r="CI102" i="26"/>
  <c r="CG103" i="26"/>
  <c r="CH103" i="26"/>
  <c r="CI103" i="26"/>
  <c r="CG104" i="26"/>
  <c r="CH104" i="26"/>
  <c r="CI104" i="26"/>
  <c r="CG105" i="26"/>
  <c r="CH105" i="26"/>
  <c r="CI105" i="26"/>
  <c r="CG106" i="26"/>
  <c r="CH106" i="26"/>
  <c r="CI106" i="26"/>
  <c r="CG107" i="26"/>
  <c r="CH107" i="26"/>
  <c r="CI107" i="26"/>
  <c r="CG108" i="26"/>
  <c r="CH108" i="26"/>
  <c r="CI108" i="26"/>
  <c r="CG109" i="26"/>
  <c r="CH109" i="26"/>
  <c r="CI109" i="26"/>
  <c r="CG110" i="26"/>
  <c r="CH110" i="26"/>
  <c r="CI110" i="26"/>
  <c r="CG111" i="26"/>
  <c r="CH111" i="26"/>
  <c r="CI111" i="26"/>
  <c r="CG112" i="26"/>
  <c r="CH112" i="26"/>
  <c r="CI112" i="26"/>
  <c r="CG113" i="26"/>
  <c r="CH113" i="26"/>
  <c r="CI113" i="26"/>
  <c r="CG114" i="26"/>
  <c r="CH114" i="26"/>
  <c r="CI114" i="26"/>
  <c r="CG15" i="26"/>
  <c r="CH15" i="26"/>
  <c r="CI15" i="26"/>
  <c r="CI14" i="26"/>
  <c r="CH14" i="26"/>
  <c r="CG14" i="26"/>
  <c r="CK354" i="26"/>
  <c r="CP113" i="26"/>
  <c r="CQ112" i="26"/>
  <c r="CP111" i="26"/>
  <c r="CQ110" i="26"/>
  <c r="CP109" i="26"/>
  <c r="CQ107" i="26" s="1"/>
  <c r="CP108" i="26"/>
  <c r="CP106" i="26"/>
  <c r="CP105" i="26"/>
  <c r="CP104" i="26"/>
  <c r="CP103" i="26"/>
  <c r="CP102" i="26"/>
  <c r="CP101" i="26"/>
  <c r="CP100" i="26"/>
  <c r="CP99" i="26"/>
  <c r="CP98" i="26"/>
  <c r="CQ97" i="26" s="1"/>
  <c r="CP95" i="26"/>
  <c r="CP94" i="26"/>
  <c r="CP93" i="26"/>
  <c r="CP92" i="26"/>
  <c r="CP91" i="26"/>
  <c r="CP90" i="26"/>
  <c r="CQ88" i="26" s="1"/>
  <c r="CP89" i="26"/>
  <c r="CP87" i="26"/>
  <c r="CP86" i="26"/>
  <c r="CP85" i="26"/>
  <c r="CP84" i="26"/>
  <c r="CP83" i="26"/>
  <c r="CP82" i="26"/>
  <c r="CP81" i="26"/>
  <c r="CP80" i="26"/>
  <c r="CP79" i="26"/>
  <c r="CQ77" i="26" s="1"/>
  <c r="CP78" i="26"/>
  <c r="CP76" i="26"/>
  <c r="CP75" i="26"/>
  <c r="CP74" i="26"/>
  <c r="CP73" i="26"/>
  <c r="CP72" i="26"/>
  <c r="CP71" i="26"/>
  <c r="CP70" i="26"/>
  <c r="CP69" i="26"/>
  <c r="CP68" i="26"/>
  <c r="CP67" i="26"/>
  <c r="CP66" i="26"/>
  <c r="CP65" i="26"/>
  <c r="CP64" i="26"/>
  <c r="CQ63" i="26" s="1"/>
  <c r="CP62" i="26"/>
  <c r="CQ61" i="26"/>
  <c r="CP60" i="26"/>
  <c r="CP59" i="26"/>
  <c r="CP58" i="26"/>
  <c r="CQ57" i="26" s="1"/>
  <c r="CP56" i="26"/>
  <c r="CP55" i="26"/>
  <c r="CQ53" i="26" s="1"/>
  <c r="CP54" i="26"/>
  <c r="CP52" i="26"/>
  <c r="CP51" i="26"/>
  <c r="CQ49" i="26" s="1"/>
  <c r="CP50" i="26"/>
  <c r="CP48" i="26"/>
  <c r="CP47" i="26"/>
  <c r="CP46" i="26"/>
  <c r="CP45" i="26"/>
  <c r="CP44" i="26"/>
  <c r="CP43" i="26"/>
  <c r="CP42" i="26"/>
  <c r="CP41" i="26"/>
  <c r="CQ40" i="26" s="1"/>
  <c r="CP39" i="26"/>
  <c r="CP38" i="26"/>
  <c r="CP37" i="26"/>
  <c r="CP36" i="26"/>
  <c r="CP35" i="26"/>
  <c r="CQ34" i="26"/>
  <c r="CP33" i="26"/>
  <c r="CQ32" i="26"/>
  <c r="CP31" i="26"/>
  <c r="CP30" i="26"/>
  <c r="CP29" i="26"/>
  <c r="CP28" i="26"/>
  <c r="CP27" i="26"/>
  <c r="CP26" i="26"/>
  <c r="CP25" i="26"/>
  <c r="CP24" i="26"/>
  <c r="CQ23" i="26" s="1"/>
  <c r="CP22" i="26"/>
  <c r="CP21" i="26"/>
  <c r="CQ20" i="26" s="1"/>
  <c r="CP19" i="26"/>
  <c r="CP18" i="26"/>
  <c r="CP17" i="26"/>
  <c r="CP16" i="26"/>
  <c r="CP15" i="26"/>
  <c r="CP14" i="26"/>
  <c r="CQ13" i="26" s="1"/>
  <c r="BV15" i="26"/>
  <c r="BW15" i="26"/>
  <c r="BX15" i="26"/>
  <c r="BV16" i="26"/>
  <c r="BW16" i="26"/>
  <c r="BX16" i="26"/>
  <c r="BV17" i="26"/>
  <c r="BW17" i="26"/>
  <c r="BX17" i="26"/>
  <c r="BV18" i="26"/>
  <c r="BW18" i="26"/>
  <c r="BX18" i="26"/>
  <c r="BV19" i="26"/>
  <c r="BW19" i="26"/>
  <c r="BX19" i="26"/>
  <c r="BV20" i="26"/>
  <c r="BW20" i="26"/>
  <c r="BX20" i="26"/>
  <c r="BV21" i="26"/>
  <c r="BW21" i="26"/>
  <c r="BX21" i="26"/>
  <c r="BV22" i="26"/>
  <c r="BW22" i="26"/>
  <c r="BX22" i="26"/>
  <c r="BV23" i="26"/>
  <c r="BW23" i="26"/>
  <c r="BX23" i="26"/>
  <c r="BV24" i="26"/>
  <c r="BW24" i="26"/>
  <c r="BX24" i="26"/>
  <c r="BV25" i="26"/>
  <c r="BW25" i="26"/>
  <c r="BX25" i="26"/>
  <c r="BV26" i="26"/>
  <c r="BW26" i="26"/>
  <c r="BX26" i="26"/>
  <c r="BV27" i="26"/>
  <c r="BW27" i="26"/>
  <c r="BX27" i="26"/>
  <c r="BV28" i="26"/>
  <c r="BW28" i="26"/>
  <c r="BX28" i="26"/>
  <c r="BV29" i="26"/>
  <c r="BW29" i="26"/>
  <c r="BX29" i="26"/>
  <c r="BV30" i="26"/>
  <c r="BW30" i="26"/>
  <c r="BX30" i="26"/>
  <c r="BV31" i="26"/>
  <c r="BW31" i="26"/>
  <c r="BX31" i="26"/>
  <c r="BV32" i="26"/>
  <c r="BW32" i="26"/>
  <c r="BX32" i="26"/>
  <c r="BV33" i="26"/>
  <c r="BW33" i="26"/>
  <c r="BX33" i="26"/>
  <c r="BV34" i="26"/>
  <c r="BW34" i="26"/>
  <c r="BX34" i="26"/>
  <c r="BV35" i="26"/>
  <c r="BW35" i="26"/>
  <c r="BX35" i="26"/>
  <c r="BV36" i="26"/>
  <c r="BW36" i="26"/>
  <c r="BX36" i="26"/>
  <c r="BV37" i="26"/>
  <c r="BW37" i="26"/>
  <c r="BX37" i="26"/>
  <c r="BV38" i="26"/>
  <c r="BW38" i="26"/>
  <c r="BX38" i="26"/>
  <c r="BV39" i="26"/>
  <c r="BW39" i="26"/>
  <c r="BX39" i="26"/>
  <c r="BV40" i="26"/>
  <c r="BW40" i="26"/>
  <c r="BX40" i="26"/>
  <c r="BV41" i="26"/>
  <c r="BW41" i="26"/>
  <c r="BX41" i="26"/>
  <c r="BV42" i="26"/>
  <c r="BW42" i="26"/>
  <c r="BX42" i="26"/>
  <c r="BV43" i="26"/>
  <c r="BW43" i="26"/>
  <c r="BX43" i="26"/>
  <c r="BV44" i="26"/>
  <c r="BW44" i="26"/>
  <c r="BX44" i="26"/>
  <c r="BV45" i="26"/>
  <c r="BW45" i="26"/>
  <c r="BX45" i="26"/>
  <c r="BV46" i="26"/>
  <c r="BW46" i="26"/>
  <c r="BX46" i="26"/>
  <c r="BV47" i="26"/>
  <c r="BW47" i="26"/>
  <c r="BX47" i="26"/>
  <c r="BV48" i="26"/>
  <c r="BW48" i="26"/>
  <c r="BX48" i="26"/>
  <c r="BV49" i="26"/>
  <c r="BW49" i="26"/>
  <c r="BX49" i="26"/>
  <c r="BV50" i="26"/>
  <c r="BW50" i="26"/>
  <c r="BX50" i="26"/>
  <c r="BV51" i="26"/>
  <c r="BW51" i="26"/>
  <c r="BX51" i="26"/>
  <c r="BV52" i="26"/>
  <c r="BW52" i="26"/>
  <c r="BX52" i="26"/>
  <c r="BV53" i="26"/>
  <c r="BW53" i="26"/>
  <c r="BX53" i="26"/>
  <c r="BV54" i="26"/>
  <c r="BW54" i="26"/>
  <c r="BX54" i="26"/>
  <c r="BV55" i="26"/>
  <c r="BW55" i="26"/>
  <c r="BX55" i="26"/>
  <c r="BV56" i="26"/>
  <c r="BW56" i="26"/>
  <c r="BX56" i="26"/>
  <c r="BV57" i="26"/>
  <c r="BW57" i="26"/>
  <c r="BX57" i="26"/>
  <c r="BV58" i="26"/>
  <c r="BW58" i="26"/>
  <c r="BX58" i="26"/>
  <c r="BV59" i="26"/>
  <c r="BW59" i="26"/>
  <c r="BX59" i="26"/>
  <c r="BV60" i="26"/>
  <c r="BW60" i="26"/>
  <c r="BX60" i="26"/>
  <c r="BV61" i="26"/>
  <c r="BW61" i="26"/>
  <c r="BX61" i="26"/>
  <c r="BV62" i="26"/>
  <c r="BW62" i="26"/>
  <c r="BX62" i="26"/>
  <c r="BV63" i="26"/>
  <c r="BW63" i="26"/>
  <c r="BX63" i="26"/>
  <c r="BV64" i="26"/>
  <c r="BW64" i="26"/>
  <c r="BX64" i="26"/>
  <c r="BV65" i="26"/>
  <c r="BW65" i="26"/>
  <c r="BX65" i="26"/>
  <c r="BV66" i="26"/>
  <c r="BW66" i="26"/>
  <c r="BX66" i="26"/>
  <c r="BV67" i="26"/>
  <c r="BW67" i="26"/>
  <c r="BX67" i="26"/>
  <c r="BV68" i="26"/>
  <c r="BW68" i="26"/>
  <c r="BX68" i="26"/>
  <c r="BV69" i="26"/>
  <c r="BW69" i="26"/>
  <c r="BX69" i="26"/>
  <c r="BV70" i="26"/>
  <c r="BW70" i="26"/>
  <c r="BX70" i="26"/>
  <c r="BV71" i="26"/>
  <c r="BW71" i="26"/>
  <c r="BX71" i="26"/>
  <c r="BV72" i="26"/>
  <c r="BW72" i="26"/>
  <c r="BX72" i="26"/>
  <c r="BV73" i="26"/>
  <c r="BW73" i="26"/>
  <c r="BX73" i="26"/>
  <c r="BV74" i="26"/>
  <c r="BW74" i="26"/>
  <c r="BX74" i="26"/>
  <c r="BV75" i="26"/>
  <c r="BW75" i="26"/>
  <c r="BX75" i="26"/>
  <c r="BV76" i="26"/>
  <c r="BW76" i="26"/>
  <c r="BX76" i="26"/>
  <c r="BV77" i="26"/>
  <c r="BW77" i="26"/>
  <c r="BX77" i="26"/>
  <c r="BV78" i="26"/>
  <c r="BW78" i="26"/>
  <c r="BX78" i="26"/>
  <c r="BV79" i="26"/>
  <c r="BW79" i="26"/>
  <c r="BX79" i="26"/>
  <c r="BV80" i="26"/>
  <c r="BW80" i="26"/>
  <c r="BX80" i="26"/>
  <c r="BV81" i="26"/>
  <c r="BW81" i="26"/>
  <c r="BX81" i="26"/>
  <c r="BV82" i="26"/>
  <c r="BW82" i="26"/>
  <c r="BX82" i="26"/>
  <c r="BV83" i="26"/>
  <c r="BW83" i="26"/>
  <c r="BX83" i="26"/>
  <c r="BV84" i="26"/>
  <c r="BW84" i="26"/>
  <c r="BX84" i="26"/>
  <c r="BV85" i="26"/>
  <c r="BW85" i="26"/>
  <c r="BX85" i="26"/>
  <c r="BV86" i="26"/>
  <c r="BW86" i="26"/>
  <c r="BX86" i="26"/>
  <c r="BV87" i="26"/>
  <c r="BW87" i="26"/>
  <c r="BX87" i="26"/>
  <c r="BV88" i="26"/>
  <c r="BW88" i="26"/>
  <c r="BX88" i="26"/>
  <c r="BV89" i="26"/>
  <c r="BW89" i="26"/>
  <c r="BX89" i="26"/>
  <c r="BV90" i="26"/>
  <c r="BW90" i="26"/>
  <c r="BX90" i="26"/>
  <c r="BV91" i="26"/>
  <c r="BW91" i="26"/>
  <c r="BX91" i="26"/>
  <c r="BV92" i="26"/>
  <c r="BW92" i="26"/>
  <c r="BX92" i="26"/>
  <c r="BV93" i="26"/>
  <c r="BW93" i="26"/>
  <c r="BX93" i="26"/>
  <c r="BV94" i="26"/>
  <c r="BW94" i="26"/>
  <c r="BX94" i="26"/>
  <c r="BV95" i="26"/>
  <c r="BW95" i="26"/>
  <c r="BX95" i="26"/>
  <c r="BV96" i="26"/>
  <c r="BW96" i="26"/>
  <c r="BX96" i="26"/>
  <c r="BV97" i="26"/>
  <c r="BW97" i="26"/>
  <c r="BX97" i="26"/>
  <c r="BV98" i="26"/>
  <c r="BW98" i="26"/>
  <c r="BX98" i="26"/>
  <c r="BV99" i="26"/>
  <c r="BW99" i="26"/>
  <c r="BX99" i="26"/>
  <c r="BV100" i="26"/>
  <c r="BW100" i="26"/>
  <c r="BX100" i="26"/>
  <c r="BV101" i="26"/>
  <c r="BW101" i="26"/>
  <c r="BX101" i="26"/>
  <c r="BV102" i="26"/>
  <c r="BW102" i="26"/>
  <c r="BX102" i="26"/>
  <c r="BV103" i="26"/>
  <c r="BW103" i="26"/>
  <c r="BX103" i="26"/>
  <c r="BV104" i="26"/>
  <c r="BW104" i="26"/>
  <c r="BX104" i="26"/>
  <c r="BV105" i="26"/>
  <c r="BW105" i="26"/>
  <c r="BX105" i="26"/>
  <c r="BV106" i="26"/>
  <c r="BW106" i="26"/>
  <c r="BX106" i="26"/>
  <c r="BV107" i="26"/>
  <c r="BW107" i="26"/>
  <c r="BX107" i="26"/>
  <c r="BV108" i="26"/>
  <c r="BW108" i="26"/>
  <c r="BX108" i="26"/>
  <c r="BV109" i="26"/>
  <c r="BW109" i="26"/>
  <c r="BX109" i="26"/>
  <c r="BV110" i="26"/>
  <c r="BW110" i="26"/>
  <c r="BX110" i="26"/>
  <c r="BV111" i="26"/>
  <c r="BW111" i="26"/>
  <c r="BX111" i="26"/>
  <c r="BV112" i="26"/>
  <c r="BW112" i="26"/>
  <c r="BX112" i="26"/>
  <c r="BV113" i="26"/>
  <c r="BW113" i="26"/>
  <c r="BX113" i="26"/>
  <c r="BV114" i="26"/>
  <c r="BW114" i="26"/>
  <c r="BX114" i="26"/>
  <c r="BV14" i="26"/>
  <c r="BW14" i="26"/>
  <c r="BX14" i="26"/>
  <c r="BZ354" i="26"/>
  <c r="CE113" i="26"/>
  <c r="CF112" i="26" s="1"/>
  <c r="CE111" i="26"/>
  <c r="CF110" i="26"/>
  <c r="CE109" i="26"/>
  <c r="CE108" i="26"/>
  <c r="CF107" i="26"/>
  <c r="CE106" i="26"/>
  <c r="CE105" i="26"/>
  <c r="CE104" i="26"/>
  <c r="CE103" i="26"/>
  <c r="CE102" i="26"/>
  <c r="CE101" i="26"/>
  <c r="CE100" i="26"/>
  <c r="CE99" i="26"/>
  <c r="CE98" i="26"/>
  <c r="CF97" i="26" s="1"/>
  <c r="CE95" i="26"/>
  <c r="CE94" i="26"/>
  <c r="CE93" i="26"/>
  <c r="CE92" i="26"/>
  <c r="CE91" i="26"/>
  <c r="CF88" i="26" s="1"/>
  <c r="CE90" i="26"/>
  <c r="CE89" i="26"/>
  <c r="CE87" i="26"/>
  <c r="CE86" i="26"/>
  <c r="CE85" i="26"/>
  <c r="CE84" i="26"/>
  <c r="CE83" i="26"/>
  <c r="CE82" i="26"/>
  <c r="CE81" i="26"/>
  <c r="CE80" i="26"/>
  <c r="CF77" i="26" s="1"/>
  <c r="CE79" i="26"/>
  <c r="CE78" i="26"/>
  <c r="CE76" i="26"/>
  <c r="CE75" i="26"/>
  <c r="CE74" i="26"/>
  <c r="CE73" i="26"/>
  <c r="CE72" i="26"/>
  <c r="CE71" i="26"/>
  <c r="CE70" i="26"/>
  <c r="CE69" i="26"/>
  <c r="CE68" i="26"/>
  <c r="CE67" i="26"/>
  <c r="CE66" i="26"/>
  <c r="CE65" i="26"/>
  <c r="CE64" i="26"/>
  <c r="CF63" i="26" s="1"/>
  <c r="CE62" i="26"/>
  <c r="CF61" i="26"/>
  <c r="CE60" i="26"/>
  <c r="CE59" i="26"/>
  <c r="CE58" i="26"/>
  <c r="CF57" i="26" s="1"/>
  <c r="CE56" i="26"/>
  <c r="CF53" i="26" s="1"/>
  <c r="CE55" i="26"/>
  <c r="CE54" i="26"/>
  <c r="CE52" i="26"/>
  <c r="CE51" i="26"/>
  <c r="CE50" i="26"/>
  <c r="CF49" i="26" s="1"/>
  <c r="CE48" i="26"/>
  <c r="CE47" i="26"/>
  <c r="CE46" i="26"/>
  <c r="CE45" i="26"/>
  <c r="CE44" i="26"/>
  <c r="CE43" i="26"/>
  <c r="CE42" i="26"/>
  <c r="CE41" i="26"/>
  <c r="CF40" i="26" s="1"/>
  <c r="CE39" i="26"/>
  <c r="CF34" i="26" s="1"/>
  <c r="CE38" i="26"/>
  <c r="CE37" i="26"/>
  <c r="CE36" i="26"/>
  <c r="CE35" i="26"/>
  <c r="CE33" i="26"/>
  <c r="CF32" i="26" s="1"/>
  <c r="CE31" i="26"/>
  <c r="CE30" i="26"/>
  <c r="CE29" i="26"/>
  <c r="CE28" i="26"/>
  <c r="CE27" i="26"/>
  <c r="CE26" i="26"/>
  <c r="CE25" i="26"/>
  <c r="CE24" i="26"/>
  <c r="CF23" i="26" s="1"/>
  <c r="CE22" i="26"/>
  <c r="CE21" i="26"/>
  <c r="CF20" i="26" s="1"/>
  <c r="CE19" i="26"/>
  <c r="CE18" i="26"/>
  <c r="CE17" i="26"/>
  <c r="CE16" i="26"/>
  <c r="CE15" i="26"/>
  <c r="CE14" i="26"/>
  <c r="CE114" i="26" s="1"/>
  <c r="BL21" i="26"/>
  <c r="BM21" i="26"/>
  <c r="BK15" i="26"/>
  <c r="BL15" i="26"/>
  <c r="BM15" i="26"/>
  <c r="BK16" i="26"/>
  <c r="BL16" i="26"/>
  <c r="BM16" i="26"/>
  <c r="BK17" i="26"/>
  <c r="BL17" i="26"/>
  <c r="BM17" i="26"/>
  <c r="BK18" i="26"/>
  <c r="BL18" i="26"/>
  <c r="BM18" i="26"/>
  <c r="BK19" i="26"/>
  <c r="BL19" i="26"/>
  <c r="BM19" i="26"/>
  <c r="BK20" i="26"/>
  <c r="BL20" i="26"/>
  <c r="BM20" i="26"/>
  <c r="BK21" i="26"/>
  <c r="BK22" i="26"/>
  <c r="BL22" i="26"/>
  <c r="BM22" i="26"/>
  <c r="BK23" i="26"/>
  <c r="BL23" i="26"/>
  <c r="BM23" i="26"/>
  <c r="BK24" i="26"/>
  <c r="BL24" i="26"/>
  <c r="BM24" i="26"/>
  <c r="BK25" i="26"/>
  <c r="BL25" i="26"/>
  <c r="BM25" i="26"/>
  <c r="BK26" i="26"/>
  <c r="BL26" i="26"/>
  <c r="BM26" i="26"/>
  <c r="BK27" i="26"/>
  <c r="BL27" i="26"/>
  <c r="BM27" i="26"/>
  <c r="BK28" i="26"/>
  <c r="BL28" i="26"/>
  <c r="BM28" i="26"/>
  <c r="BK29" i="26"/>
  <c r="BL29" i="26"/>
  <c r="BM29" i="26"/>
  <c r="BK30" i="26"/>
  <c r="BL30" i="26"/>
  <c r="BM30" i="26"/>
  <c r="BK31" i="26"/>
  <c r="BL31" i="26"/>
  <c r="BM31" i="26"/>
  <c r="BK32" i="26"/>
  <c r="BL32" i="26"/>
  <c r="BM32" i="26"/>
  <c r="BK33" i="26"/>
  <c r="BL33" i="26"/>
  <c r="BM33" i="26"/>
  <c r="BK34" i="26"/>
  <c r="BL34" i="26"/>
  <c r="BM34" i="26"/>
  <c r="BK35" i="26"/>
  <c r="BL35" i="26"/>
  <c r="BM35" i="26"/>
  <c r="BK36" i="26"/>
  <c r="BL36" i="26"/>
  <c r="BM36" i="26"/>
  <c r="BK37" i="26"/>
  <c r="BL37" i="26"/>
  <c r="BM37" i="26"/>
  <c r="BK38" i="26"/>
  <c r="BL38" i="26"/>
  <c r="BM38" i="26"/>
  <c r="BK39" i="26"/>
  <c r="BL39" i="26"/>
  <c r="BM39" i="26"/>
  <c r="BK40" i="26"/>
  <c r="BL40" i="26"/>
  <c r="BM40" i="26"/>
  <c r="BK41" i="26"/>
  <c r="BL41" i="26"/>
  <c r="BM41" i="26"/>
  <c r="BK42" i="26"/>
  <c r="BL42" i="26"/>
  <c r="BM42" i="26"/>
  <c r="BK43" i="26"/>
  <c r="BL43" i="26"/>
  <c r="BM43" i="26"/>
  <c r="BK44" i="26"/>
  <c r="BL44" i="26"/>
  <c r="BM44" i="26"/>
  <c r="BK45" i="26"/>
  <c r="BL45" i="26"/>
  <c r="BM45" i="26"/>
  <c r="BK46" i="26"/>
  <c r="BL46" i="26"/>
  <c r="BM46" i="26"/>
  <c r="BK47" i="26"/>
  <c r="BL47" i="26"/>
  <c r="BM47" i="26"/>
  <c r="BK48" i="26"/>
  <c r="BL48" i="26"/>
  <c r="BM48" i="26"/>
  <c r="BK49" i="26"/>
  <c r="BL49" i="26"/>
  <c r="BM49" i="26"/>
  <c r="BK50" i="26"/>
  <c r="BL50" i="26"/>
  <c r="BM50" i="26"/>
  <c r="BK51" i="26"/>
  <c r="BL51" i="26"/>
  <c r="BM51" i="26"/>
  <c r="BK52" i="26"/>
  <c r="BL52" i="26"/>
  <c r="BM52" i="26"/>
  <c r="BK53" i="26"/>
  <c r="BL53" i="26"/>
  <c r="BM53" i="26"/>
  <c r="BK54" i="26"/>
  <c r="BL54" i="26"/>
  <c r="BM54" i="26"/>
  <c r="BK55" i="26"/>
  <c r="BL55" i="26"/>
  <c r="BM55" i="26"/>
  <c r="BK56" i="26"/>
  <c r="BL56" i="26"/>
  <c r="BM56" i="26"/>
  <c r="BK57" i="26"/>
  <c r="BL57" i="26"/>
  <c r="BM57" i="26"/>
  <c r="BK58" i="26"/>
  <c r="BL58" i="26"/>
  <c r="BM58" i="26"/>
  <c r="BK59" i="26"/>
  <c r="BL59" i="26"/>
  <c r="BM59" i="26"/>
  <c r="BK60" i="26"/>
  <c r="BL60" i="26"/>
  <c r="BM60" i="26"/>
  <c r="BK61" i="26"/>
  <c r="BL61" i="26"/>
  <c r="BM61" i="26"/>
  <c r="BK62" i="26"/>
  <c r="BL62" i="26"/>
  <c r="BM62" i="26"/>
  <c r="BK63" i="26"/>
  <c r="BL63" i="26"/>
  <c r="BM63" i="26"/>
  <c r="BK64" i="26"/>
  <c r="BL64" i="26"/>
  <c r="BM64" i="26"/>
  <c r="BK65" i="26"/>
  <c r="BL65" i="26"/>
  <c r="BM65" i="26"/>
  <c r="BK66" i="26"/>
  <c r="BL66" i="26"/>
  <c r="BM66" i="26"/>
  <c r="BK67" i="26"/>
  <c r="BL67" i="26"/>
  <c r="BM67" i="26"/>
  <c r="BK68" i="26"/>
  <c r="BL68" i="26"/>
  <c r="BM68" i="26"/>
  <c r="BK69" i="26"/>
  <c r="BL69" i="26"/>
  <c r="BM69" i="26"/>
  <c r="BK70" i="26"/>
  <c r="BL70" i="26"/>
  <c r="BM70" i="26"/>
  <c r="BK71" i="26"/>
  <c r="BL71" i="26"/>
  <c r="BM71" i="26"/>
  <c r="BK72" i="26"/>
  <c r="BL72" i="26"/>
  <c r="BM72" i="26"/>
  <c r="BK73" i="26"/>
  <c r="BL73" i="26"/>
  <c r="BM73" i="26"/>
  <c r="BK74" i="26"/>
  <c r="BL74" i="26"/>
  <c r="BM74" i="26"/>
  <c r="BK75" i="26"/>
  <c r="BL75" i="26"/>
  <c r="BM75" i="26"/>
  <c r="BK76" i="26"/>
  <c r="BL76" i="26"/>
  <c r="BM76" i="26"/>
  <c r="BK77" i="26"/>
  <c r="BL77" i="26"/>
  <c r="BM77" i="26"/>
  <c r="BK78" i="26"/>
  <c r="BL78" i="26"/>
  <c r="BM78" i="26"/>
  <c r="BK79" i="26"/>
  <c r="BL79" i="26"/>
  <c r="BM79" i="26"/>
  <c r="BK80" i="26"/>
  <c r="BL80" i="26"/>
  <c r="BM80" i="26"/>
  <c r="BK81" i="26"/>
  <c r="BL81" i="26"/>
  <c r="BM81" i="26"/>
  <c r="BK82" i="26"/>
  <c r="BL82" i="26"/>
  <c r="BM82" i="26"/>
  <c r="BK83" i="26"/>
  <c r="BL83" i="26"/>
  <c r="BM83" i="26"/>
  <c r="BK84" i="26"/>
  <c r="BL84" i="26"/>
  <c r="BM84" i="26"/>
  <c r="BK85" i="26"/>
  <c r="BL85" i="26"/>
  <c r="BM85" i="26"/>
  <c r="BK86" i="26"/>
  <c r="BL86" i="26"/>
  <c r="BM86" i="26"/>
  <c r="BK87" i="26"/>
  <c r="BL87" i="26"/>
  <c r="BM87" i="26"/>
  <c r="BK88" i="26"/>
  <c r="BL88" i="26"/>
  <c r="BM88" i="26"/>
  <c r="BK89" i="26"/>
  <c r="BL89" i="26"/>
  <c r="BM89" i="26"/>
  <c r="BK90" i="26"/>
  <c r="BL90" i="26"/>
  <c r="BM90" i="26"/>
  <c r="BK91" i="26"/>
  <c r="BL91" i="26"/>
  <c r="BM91" i="26"/>
  <c r="BK92" i="26"/>
  <c r="BL92" i="26"/>
  <c r="BM92" i="26"/>
  <c r="BK93" i="26"/>
  <c r="BL93" i="26"/>
  <c r="BM93" i="26"/>
  <c r="BK94" i="26"/>
  <c r="BL94" i="26"/>
  <c r="BM94" i="26"/>
  <c r="BK95" i="26"/>
  <c r="BL95" i="26"/>
  <c r="BM95" i="26"/>
  <c r="BK96" i="26"/>
  <c r="BL96" i="26"/>
  <c r="BM96" i="26"/>
  <c r="BK97" i="26"/>
  <c r="BL97" i="26"/>
  <c r="BM97" i="26"/>
  <c r="BK98" i="26"/>
  <c r="BL98" i="26"/>
  <c r="BM98" i="26"/>
  <c r="BK99" i="26"/>
  <c r="BL99" i="26"/>
  <c r="BM99" i="26"/>
  <c r="BK100" i="26"/>
  <c r="BL100" i="26"/>
  <c r="BM100" i="26"/>
  <c r="BK101" i="26"/>
  <c r="BL101" i="26"/>
  <c r="BM101" i="26"/>
  <c r="BK102" i="26"/>
  <c r="BL102" i="26"/>
  <c r="BM102" i="26"/>
  <c r="BK103" i="26"/>
  <c r="BL103" i="26"/>
  <c r="BM103" i="26"/>
  <c r="BK104" i="26"/>
  <c r="BL104" i="26"/>
  <c r="BM104" i="26"/>
  <c r="BK105" i="26"/>
  <c r="BL105" i="26"/>
  <c r="BM105" i="26"/>
  <c r="BK106" i="26"/>
  <c r="BL106" i="26"/>
  <c r="BM106" i="26"/>
  <c r="BK107" i="26"/>
  <c r="BL107" i="26"/>
  <c r="BM107" i="26"/>
  <c r="BK108" i="26"/>
  <c r="BL108" i="26"/>
  <c r="BM108" i="26"/>
  <c r="BK109" i="26"/>
  <c r="BL109" i="26"/>
  <c r="BM109" i="26"/>
  <c r="BK110" i="26"/>
  <c r="BL110" i="26"/>
  <c r="BM110" i="26"/>
  <c r="BK111" i="26"/>
  <c r="BL111" i="26"/>
  <c r="BM111" i="26"/>
  <c r="BK112" i="26"/>
  <c r="BL112" i="26"/>
  <c r="BM112" i="26"/>
  <c r="BK113" i="26"/>
  <c r="BL113" i="26"/>
  <c r="BM113" i="26"/>
  <c r="BK114" i="26"/>
  <c r="BL114" i="26"/>
  <c r="BM114" i="26"/>
  <c r="BM14" i="26"/>
  <c r="BL14" i="26"/>
  <c r="BK14" i="26"/>
  <c r="BO354" i="26"/>
  <c r="BS115" i="26"/>
  <c r="BT113" i="26"/>
  <c r="BU112" i="26"/>
  <c r="BT111" i="26"/>
  <c r="BU110" i="26"/>
  <c r="BT109" i="26"/>
  <c r="BU107" i="26" s="1"/>
  <c r="BT108" i="26"/>
  <c r="BT106" i="26"/>
  <c r="BT105" i="26"/>
  <c r="BT104" i="26"/>
  <c r="BT103" i="26"/>
  <c r="BT102" i="26"/>
  <c r="BT101" i="26"/>
  <c r="BT100" i="26"/>
  <c r="BT99" i="26"/>
  <c r="BT98" i="26"/>
  <c r="BU97" i="26" s="1"/>
  <c r="BT95" i="26"/>
  <c r="BT94" i="26"/>
  <c r="BT93" i="26"/>
  <c r="BT92" i="26"/>
  <c r="BT91" i="26"/>
  <c r="BT90" i="26"/>
  <c r="BU88" i="26" s="1"/>
  <c r="BT89" i="26"/>
  <c r="BT87" i="26"/>
  <c r="BT86" i="26"/>
  <c r="BT85" i="26"/>
  <c r="BT84" i="26"/>
  <c r="BT83" i="26"/>
  <c r="BT82" i="26"/>
  <c r="BT81" i="26"/>
  <c r="BT80" i="26"/>
  <c r="BT79" i="26"/>
  <c r="BU77" i="26" s="1"/>
  <c r="BT78" i="26"/>
  <c r="BT76" i="26"/>
  <c r="BT75" i="26"/>
  <c r="BT74" i="26"/>
  <c r="BT73" i="26"/>
  <c r="BT72" i="26"/>
  <c r="BT71" i="26"/>
  <c r="BT70" i="26"/>
  <c r="BT69" i="26"/>
  <c r="BT68" i="26"/>
  <c r="BT67" i="26"/>
  <c r="BT66" i="26"/>
  <c r="BT65" i="26"/>
  <c r="BT64" i="26"/>
  <c r="BU63" i="26" s="1"/>
  <c r="BT62" i="26"/>
  <c r="BU61" i="26"/>
  <c r="BT60" i="26"/>
  <c r="BT59" i="26"/>
  <c r="BT58" i="26"/>
  <c r="BU57" i="26" s="1"/>
  <c r="BT56" i="26"/>
  <c r="BT55" i="26"/>
  <c r="BU53" i="26" s="1"/>
  <c r="BT54" i="26"/>
  <c r="BT52" i="26"/>
  <c r="BT51" i="26"/>
  <c r="BU49" i="26" s="1"/>
  <c r="BT50" i="26"/>
  <c r="BT48" i="26"/>
  <c r="BT47" i="26"/>
  <c r="BT46" i="26"/>
  <c r="BT45" i="26"/>
  <c r="BT44" i="26"/>
  <c r="BT43" i="26"/>
  <c r="BT42" i="26"/>
  <c r="BT41" i="26"/>
  <c r="BU40" i="26" s="1"/>
  <c r="BT39" i="26"/>
  <c r="BT38" i="26"/>
  <c r="BT37" i="26"/>
  <c r="BT36" i="26"/>
  <c r="BT35" i="26"/>
  <c r="BU34" i="26"/>
  <c r="BT33" i="26"/>
  <c r="BU32" i="26"/>
  <c r="BT31" i="26"/>
  <c r="BT30" i="26"/>
  <c r="BT29" i="26"/>
  <c r="BT28" i="26"/>
  <c r="BT27" i="26"/>
  <c r="BT26" i="26"/>
  <c r="BT25" i="26"/>
  <c r="BT24" i="26"/>
  <c r="BU23" i="26" s="1"/>
  <c r="BT22" i="26"/>
  <c r="BT21" i="26"/>
  <c r="BU20" i="26" s="1"/>
  <c r="BT19" i="26"/>
  <c r="BT18" i="26"/>
  <c r="BT17" i="26"/>
  <c r="BT16" i="26"/>
  <c r="BT15" i="26"/>
  <c r="BT14" i="26"/>
  <c r="BU13" i="26" s="1"/>
  <c r="BA23" i="26"/>
  <c r="BB23" i="26"/>
  <c r="BC23" i="26"/>
  <c r="BA24" i="26"/>
  <c r="BB24" i="26"/>
  <c r="BC24" i="26"/>
  <c r="BA25" i="26"/>
  <c r="BB25" i="26"/>
  <c r="BC25" i="26"/>
  <c r="BA26" i="26"/>
  <c r="BB26" i="26"/>
  <c r="BC26" i="26"/>
  <c r="BA27" i="26"/>
  <c r="BB27" i="26"/>
  <c r="BC27" i="26"/>
  <c r="BA28" i="26"/>
  <c r="BB28" i="26"/>
  <c r="BC28" i="26"/>
  <c r="BA29" i="26"/>
  <c r="BB29" i="26"/>
  <c r="BC29" i="26"/>
  <c r="BA30" i="26"/>
  <c r="BB30" i="26"/>
  <c r="BC30" i="26"/>
  <c r="BA31" i="26"/>
  <c r="BB31" i="26"/>
  <c r="BC31" i="26"/>
  <c r="BA32" i="26"/>
  <c r="BB32" i="26"/>
  <c r="BC32" i="26"/>
  <c r="BA33" i="26"/>
  <c r="BB33" i="26"/>
  <c r="BC33" i="26"/>
  <c r="BA34" i="26"/>
  <c r="BB34" i="26"/>
  <c r="BC34" i="26"/>
  <c r="BA35" i="26"/>
  <c r="BB35" i="26"/>
  <c r="BC35" i="26"/>
  <c r="BA36" i="26"/>
  <c r="BB36" i="26"/>
  <c r="BC36" i="26"/>
  <c r="BA37" i="26"/>
  <c r="BB37" i="26"/>
  <c r="BC37" i="26"/>
  <c r="BA38" i="26"/>
  <c r="BB38" i="26"/>
  <c r="BC38" i="26"/>
  <c r="BA39" i="26"/>
  <c r="BB39" i="26"/>
  <c r="BC39" i="26"/>
  <c r="BA40" i="26"/>
  <c r="BB40" i="26"/>
  <c r="BC40" i="26"/>
  <c r="BA41" i="26"/>
  <c r="BB41" i="26"/>
  <c r="BC41" i="26"/>
  <c r="BA42" i="26"/>
  <c r="BB42" i="26"/>
  <c r="BC42" i="26"/>
  <c r="BA43" i="26"/>
  <c r="BB43" i="26"/>
  <c r="BC43" i="26"/>
  <c r="BA44" i="26"/>
  <c r="BB44" i="26"/>
  <c r="BC44" i="26"/>
  <c r="BA45" i="26"/>
  <c r="BB45" i="26"/>
  <c r="BC45" i="26"/>
  <c r="BA46" i="26"/>
  <c r="BB46" i="26"/>
  <c r="BC46" i="26"/>
  <c r="BA47" i="26"/>
  <c r="BB47" i="26"/>
  <c r="BC47" i="26"/>
  <c r="BA48" i="26"/>
  <c r="BB48" i="26"/>
  <c r="BC48" i="26"/>
  <c r="BA49" i="26"/>
  <c r="BB49" i="26"/>
  <c r="BC49" i="26"/>
  <c r="BA50" i="26"/>
  <c r="BB50" i="26"/>
  <c r="BC50" i="26"/>
  <c r="BA51" i="26"/>
  <c r="BB51" i="26"/>
  <c r="BC51" i="26"/>
  <c r="BA52" i="26"/>
  <c r="BB52" i="26"/>
  <c r="BC52" i="26"/>
  <c r="BA53" i="26"/>
  <c r="BB53" i="26"/>
  <c r="BC53" i="26"/>
  <c r="BA54" i="26"/>
  <c r="BB54" i="26"/>
  <c r="BC54" i="26"/>
  <c r="BA55" i="26"/>
  <c r="BB55" i="26"/>
  <c r="BC55" i="26"/>
  <c r="BA56" i="26"/>
  <c r="BB56" i="26"/>
  <c r="BC56" i="26"/>
  <c r="BA57" i="26"/>
  <c r="BB57" i="26"/>
  <c r="BC57" i="26"/>
  <c r="BA58" i="26"/>
  <c r="BB58" i="26"/>
  <c r="BC58" i="26"/>
  <c r="BA59" i="26"/>
  <c r="BB59" i="26"/>
  <c r="BC59" i="26"/>
  <c r="BA60" i="26"/>
  <c r="BB60" i="26"/>
  <c r="BC60" i="26"/>
  <c r="BA61" i="26"/>
  <c r="BB61" i="26"/>
  <c r="BC61" i="26"/>
  <c r="BA62" i="26"/>
  <c r="BB62" i="26"/>
  <c r="BC62" i="26"/>
  <c r="BA63" i="26"/>
  <c r="BB63" i="26"/>
  <c r="BC63" i="26"/>
  <c r="BA64" i="26"/>
  <c r="BB64" i="26"/>
  <c r="BC64" i="26"/>
  <c r="BA65" i="26"/>
  <c r="BB65" i="26"/>
  <c r="BC65" i="26"/>
  <c r="BA66" i="26"/>
  <c r="BB66" i="26"/>
  <c r="BC66" i="26"/>
  <c r="BA67" i="26"/>
  <c r="BB67" i="26"/>
  <c r="BC67" i="26"/>
  <c r="BA68" i="26"/>
  <c r="BB68" i="26"/>
  <c r="BC68" i="26"/>
  <c r="BA69" i="26"/>
  <c r="BB69" i="26"/>
  <c r="BC69" i="26"/>
  <c r="BA70" i="26"/>
  <c r="BB70" i="26"/>
  <c r="BC70" i="26"/>
  <c r="BA71" i="26"/>
  <c r="BB71" i="26"/>
  <c r="BC71" i="26"/>
  <c r="BA72" i="26"/>
  <c r="BB72" i="26"/>
  <c r="BC72" i="26"/>
  <c r="BA73" i="26"/>
  <c r="BB73" i="26"/>
  <c r="BC73" i="26"/>
  <c r="BA74" i="26"/>
  <c r="BB74" i="26"/>
  <c r="BC74" i="26"/>
  <c r="BA75" i="26"/>
  <c r="BB75" i="26"/>
  <c r="BC75" i="26"/>
  <c r="BA76" i="26"/>
  <c r="BB76" i="26"/>
  <c r="BC76" i="26"/>
  <c r="BA77" i="26"/>
  <c r="BB77" i="26"/>
  <c r="BC77" i="26"/>
  <c r="BA78" i="26"/>
  <c r="BB78" i="26"/>
  <c r="BC78" i="26"/>
  <c r="BA79" i="26"/>
  <c r="BB79" i="26"/>
  <c r="BC79" i="26"/>
  <c r="BA80" i="26"/>
  <c r="BB80" i="26"/>
  <c r="BC80" i="26"/>
  <c r="BA81" i="26"/>
  <c r="BB81" i="26"/>
  <c r="BC81" i="26"/>
  <c r="BA82" i="26"/>
  <c r="BB82" i="26"/>
  <c r="BC82" i="26"/>
  <c r="BA83" i="26"/>
  <c r="BB83" i="26"/>
  <c r="BC83" i="26"/>
  <c r="BA84" i="26"/>
  <c r="BB84" i="26"/>
  <c r="BC84" i="26"/>
  <c r="BA85" i="26"/>
  <c r="BB85" i="26"/>
  <c r="BC85" i="26"/>
  <c r="BA86" i="26"/>
  <c r="BB86" i="26"/>
  <c r="BC86" i="26"/>
  <c r="BA87" i="26"/>
  <c r="BB87" i="26"/>
  <c r="BC87" i="26"/>
  <c r="BA88" i="26"/>
  <c r="BB88" i="26"/>
  <c r="BC88" i="26"/>
  <c r="BA89" i="26"/>
  <c r="BB89" i="26"/>
  <c r="BC89" i="26"/>
  <c r="BA90" i="26"/>
  <c r="BB90" i="26"/>
  <c r="BC90" i="26"/>
  <c r="BA91" i="26"/>
  <c r="BB91" i="26"/>
  <c r="BC91" i="26"/>
  <c r="BA92" i="26"/>
  <c r="BB92" i="26"/>
  <c r="BC92" i="26"/>
  <c r="BA93" i="26"/>
  <c r="BB93" i="26"/>
  <c r="BC93" i="26"/>
  <c r="BA94" i="26"/>
  <c r="BB94" i="26"/>
  <c r="BC94" i="26"/>
  <c r="BA95" i="26"/>
  <c r="BB95" i="26"/>
  <c r="BC95" i="26"/>
  <c r="BA96" i="26"/>
  <c r="BB96" i="26"/>
  <c r="BC96" i="26"/>
  <c r="BA97" i="26"/>
  <c r="BB97" i="26"/>
  <c r="BC97" i="26"/>
  <c r="BA98" i="26"/>
  <c r="BB98" i="26"/>
  <c r="BC98" i="26"/>
  <c r="BA99" i="26"/>
  <c r="BB99" i="26"/>
  <c r="BC99" i="26"/>
  <c r="BA100" i="26"/>
  <c r="BB100" i="26"/>
  <c r="BC100" i="26"/>
  <c r="BA101" i="26"/>
  <c r="BB101" i="26"/>
  <c r="BC101" i="26"/>
  <c r="BA102" i="26"/>
  <c r="BB102" i="26"/>
  <c r="BC102" i="26"/>
  <c r="BA103" i="26"/>
  <c r="BB103" i="26"/>
  <c r="BC103" i="26"/>
  <c r="BA104" i="26"/>
  <c r="BB104" i="26"/>
  <c r="BC104" i="26"/>
  <c r="BA105" i="26"/>
  <c r="BB105" i="26"/>
  <c r="BC105" i="26"/>
  <c r="BA106" i="26"/>
  <c r="BB106" i="26"/>
  <c r="BC106" i="26"/>
  <c r="BA107" i="26"/>
  <c r="BB107" i="26"/>
  <c r="BC107" i="26"/>
  <c r="BA108" i="26"/>
  <c r="BB108" i="26"/>
  <c r="BC108" i="26"/>
  <c r="BA109" i="26"/>
  <c r="BB109" i="26"/>
  <c r="BC109" i="26"/>
  <c r="BA110" i="26"/>
  <c r="BB110" i="26"/>
  <c r="BC110" i="26"/>
  <c r="BA111" i="26"/>
  <c r="BB111" i="26"/>
  <c r="BC111" i="26"/>
  <c r="BA112" i="26"/>
  <c r="BB112" i="26"/>
  <c r="BC112" i="26"/>
  <c r="BA113" i="26"/>
  <c r="BB113" i="26"/>
  <c r="BC113" i="26"/>
  <c r="BA114" i="26"/>
  <c r="BB114" i="26"/>
  <c r="BC114" i="26"/>
  <c r="BA15" i="26"/>
  <c r="BB15" i="26"/>
  <c r="BC15" i="26"/>
  <c r="BA16" i="26"/>
  <c r="BB16" i="26"/>
  <c r="BC16" i="26"/>
  <c r="BA17" i="26"/>
  <c r="BB17" i="26"/>
  <c r="BC17" i="26"/>
  <c r="BA18" i="26"/>
  <c r="BB18" i="26"/>
  <c r="BC18" i="26"/>
  <c r="BA19" i="26"/>
  <c r="BB19" i="26"/>
  <c r="BC19" i="26"/>
  <c r="BA20" i="26"/>
  <c r="BB20" i="26"/>
  <c r="BC20" i="26"/>
  <c r="BA21" i="26"/>
  <c r="BB21" i="26"/>
  <c r="BC21" i="26"/>
  <c r="BA22" i="26"/>
  <c r="BB22" i="26"/>
  <c r="BC22" i="26"/>
  <c r="BC14" i="26"/>
  <c r="BB14" i="26"/>
  <c r="BA14" i="26"/>
  <c r="BD354" i="26"/>
  <c r="BH115" i="26"/>
  <c r="BI113" i="26"/>
  <c r="BJ112" i="26"/>
  <c r="BI111" i="26"/>
  <c r="BJ110" i="26"/>
  <c r="BI109" i="26"/>
  <c r="BJ107" i="26" s="1"/>
  <c r="BI108" i="26"/>
  <c r="BI106" i="26"/>
  <c r="BI105" i="26"/>
  <c r="BI104" i="26"/>
  <c r="BI103" i="26"/>
  <c r="BI102" i="26"/>
  <c r="BI101" i="26"/>
  <c r="BI100" i="26"/>
  <c r="BI99" i="26"/>
  <c r="BJ97" i="26" s="1"/>
  <c r="BI98" i="26"/>
  <c r="BI95" i="26"/>
  <c r="BI94" i="26"/>
  <c r="BI93" i="26"/>
  <c r="BI92" i="26"/>
  <c r="BI91" i="26"/>
  <c r="BI90" i="26"/>
  <c r="BJ88" i="26" s="1"/>
  <c r="BI89" i="26"/>
  <c r="BI87" i="26"/>
  <c r="BI86" i="26"/>
  <c r="BI85" i="26"/>
  <c r="BI84" i="26"/>
  <c r="BI83" i="26"/>
  <c r="BI82" i="26"/>
  <c r="BI81" i="26"/>
  <c r="BI80" i="26"/>
  <c r="BI79" i="26"/>
  <c r="BJ77" i="26" s="1"/>
  <c r="BI78" i="26"/>
  <c r="BI76" i="26"/>
  <c r="BI75" i="26"/>
  <c r="BI74" i="26"/>
  <c r="BI73" i="26"/>
  <c r="BI72" i="26"/>
  <c r="BI71" i="26"/>
  <c r="BI70" i="26"/>
  <c r="BI69" i="26"/>
  <c r="BI68" i="26"/>
  <c r="BI67" i="26"/>
  <c r="BI66" i="26"/>
  <c r="BI65" i="26"/>
  <c r="BJ63" i="26" s="1"/>
  <c r="BI64" i="26"/>
  <c r="BI62" i="26"/>
  <c r="BJ61" i="26" s="1"/>
  <c r="BI60" i="26"/>
  <c r="BI59" i="26"/>
  <c r="BJ57" i="26" s="1"/>
  <c r="BI58" i="26"/>
  <c r="BI56" i="26"/>
  <c r="BI55" i="26"/>
  <c r="BJ53" i="26" s="1"/>
  <c r="BI54" i="26"/>
  <c r="BI52" i="26"/>
  <c r="BI51" i="26"/>
  <c r="BI50" i="26"/>
  <c r="BJ49" i="26"/>
  <c r="BI48" i="26"/>
  <c r="BI47" i="26"/>
  <c r="BI46" i="26"/>
  <c r="BI45" i="26"/>
  <c r="BI44" i="26"/>
  <c r="BI43" i="26"/>
  <c r="BI42" i="26"/>
  <c r="BJ40" i="26" s="1"/>
  <c r="BI41" i="26"/>
  <c r="BI39" i="26"/>
  <c r="BI38" i="26"/>
  <c r="BI37" i="26"/>
  <c r="BI36" i="26"/>
  <c r="BI35" i="26"/>
  <c r="BJ34" i="26" s="1"/>
  <c r="BI33" i="26"/>
  <c r="BJ32" i="26"/>
  <c r="BI31" i="26"/>
  <c r="BI30" i="26"/>
  <c r="BI29" i="26"/>
  <c r="BI28" i="26"/>
  <c r="BI27" i="26"/>
  <c r="BI26" i="26"/>
  <c r="BI25" i="26"/>
  <c r="BJ23" i="26" s="1"/>
  <c r="BI24" i="26"/>
  <c r="BI22" i="26"/>
  <c r="BJ20" i="26" s="1"/>
  <c r="BI21" i="26"/>
  <c r="BI19" i="26"/>
  <c r="BI18" i="26"/>
  <c r="BI17" i="26"/>
  <c r="BI16" i="26"/>
  <c r="BI15" i="26"/>
  <c r="BJ13" i="26" s="1"/>
  <c r="BI14" i="26"/>
  <c r="BI114" i="26" s="1"/>
  <c r="AP16" i="26"/>
  <c r="AQ16" i="26"/>
  <c r="AR16" i="26"/>
  <c r="AP17" i="26"/>
  <c r="AQ17" i="26"/>
  <c r="AR17" i="26"/>
  <c r="AP18" i="26"/>
  <c r="AQ18" i="26"/>
  <c r="AR18" i="26"/>
  <c r="AP19" i="26"/>
  <c r="AQ19" i="26"/>
  <c r="AR19" i="26"/>
  <c r="AP20" i="26"/>
  <c r="AQ20" i="26"/>
  <c r="AR20" i="26"/>
  <c r="AP21" i="26"/>
  <c r="AQ21" i="26"/>
  <c r="AR21" i="26"/>
  <c r="AP22" i="26"/>
  <c r="AQ22" i="26"/>
  <c r="AR22" i="26"/>
  <c r="AP23" i="26"/>
  <c r="AQ23" i="26"/>
  <c r="AR23" i="26"/>
  <c r="AP24" i="26"/>
  <c r="AQ24" i="26"/>
  <c r="AR24" i="26"/>
  <c r="AP25" i="26"/>
  <c r="AQ25" i="26"/>
  <c r="AR25" i="26"/>
  <c r="AP26" i="26"/>
  <c r="AQ26" i="26"/>
  <c r="AR26" i="26"/>
  <c r="AP27" i="26"/>
  <c r="AQ27" i="26"/>
  <c r="AR27" i="26"/>
  <c r="AP28" i="26"/>
  <c r="AQ28" i="26"/>
  <c r="AR28" i="26"/>
  <c r="AP29" i="26"/>
  <c r="AQ29" i="26"/>
  <c r="AR29" i="26"/>
  <c r="AP30" i="26"/>
  <c r="AQ30" i="26"/>
  <c r="AR30" i="26"/>
  <c r="AP31" i="26"/>
  <c r="AQ31" i="26"/>
  <c r="AR31" i="26"/>
  <c r="AP32" i="26"/>
  <c r="AQ32" i="26"/>
  <c r="AR32" i="26"/>
  <c r="AP33" i="26"/>
  <c r="AQ33" i="26"/>
  <c r="AR33" i="26"/>
  <c r="AP34" i="26"/>
  <c r="AQ34" i="26"/>
  <c r="AR34" i="26"/>
  <c r="AP35" i="26"/>
  <c r="AQ35" i="26"/>
  <c r="AR35" i="26"/>
  <c r="AP36" i="26"/>
  <c r="AQ36" i="26"/>
  <c r="AR36" i="26"/>
  <c r="AP37" i="26"/>
  <c r="AQ37" i="26"/>
  <c r="AR37" i="26"/>
  <c r="AP38" i="26"/>
  <c r="AQ38" i="26"/>
  <c r="AR38" i="26"/>
  <c r="AP39" i="26"/>
  <c r="AQ39" i="26"/>
  <c r="AR39" i="26"/>
  <c r="AP40" i="26"/>
  <c r="AQ40" i="26"/>
  <c r="AR40" i="26"/>
  <c r="AP41" i="26"/>
  <c r="AQ41" i="26"/>
  <c r="AR41" i="26"/>
  <c r="AP42" i="26"/>
  <c r="AQ42" i="26"/>
  <c r="AR42" i="26"/>
  <c r="AP43" i="26"/>
  <c r="AQ43" i="26"/>
  <c r="AR43" i="26"/>
  <c r="AP44" i="26"/>
  <c r="AQ44" i="26"/>
  <c r="AR44" i="26"/>
  <c r="AP45" i="26"/>
  <c r="AQ45" i="26"/>
  <c r="AR45" i="26"/>
  <c r="AP46" i="26"/>
  <c r="AQ46" i="26"/>
  <c r="AR46" i="26"/>
  <c r="AP47" i="26"/>
  <c r="AQ47" i="26"/>
  <c r="AR47" i="26"/>
  <c r="AP48" i="26"/>
  <c r="AQ48" i="26"/>
  <c r="AR48" i="26"/>
  <c r="AP49" i="26"/>
  <c r="AQ49" i="26"/>
  <c r="AR49" i="26"/>
  <c r="AP50" i="26"/>
  <c r="AQ50" i="26"/>
  <c r="AR50" i="26"/>
  <c r="AP51" i="26"/>
  <c r="AQ51" i="26"/>
  <c r="AR51" i="26"/>
  <c r="AP52" i="26"/>
  <c r="AQ52" i="26"/>
  <c r="AR52" i="26"/>
  <c r="AP53" i="26"/>
  <c r="AQ53" i="26"/>
  <c r="AR53" i="26"/>
  <c r="AP54" i="26"/>
  <c r="AQ54" i="26"/>
  <c r="AR54" i="26"/>
  <c r="AP55" i="26"/>
  <c r="AQ55" i="26"/>
  <c r="AR55" i="26"/>
  <c r="AP56" i="26"/>
  <c r="AQ56" i="26"/>
  <c r="AR56" i="26"/>
  <c r="AP57" i="26"/>
  <c r="AQ57" i="26"/>
  <c r="AR57" i="26"/>
  <c r="AP58" i="26"/>
  <c r="AQ58" i="26"/>
  <c r="AR58" i="26"/>
  <c r="AP59" i="26"/>
  <c r="AQ59" i="26"/>
  <c r="AR59" i="26"/>
  <c r="AP60" i="26"/>
  <c r="AQ60" i="26"/>
  <c r="AR60" i="26"/>
  <c r="AP61" i="26"/>
  <c r="AQ61" i="26"/>
  <c r="AR61" i="26"/>
  <c r="AP62" i="26"/>
  <c r="AQ62" i="26"/>
  <c r="AR62" i="26"/>
  <c r="AP63" i="26"/>
  <c r="AQ63" i="26"/>
  <c r="AR63" i="26"/>
  <c r="AP64" i="26"/>
  <c r="AQ64" i="26"/>
  <c r="AR64" i="26"/>
  <c r="AP65" i="26"/>
  <c r="AQ65" i="26"/>
  <c r="AR65" i="26"/>
  <c r="AP66" i="26"/>
  <c r="AQ66" i="26"/>
  <c r="AR66" i="26"/>
  <c r="AP67" i="26"/>
  <c r="AQ67" i="26"/>
  <c r="AR67" i="26"/>
  <c r="AP68" i="26"/>
  <c r="AQ68" i="26"/>
  <c r="AR68" i="26"/>
  <c r="AP69" i="26"/>
  <c r="AQ69" i="26"/>
  <c r="AR69" i="26"/>
  <c r="AP70" i="26"/>
  <c r="AQ70" i="26"/>
  <c r="AR70" i="26"/>
  <c r="AP71" i="26"/>
  <c r="AQ71" i="26"/>
  <c r="AR71" i="26"/>
  <c r="AP72" i="26"/>
  <c r="AQ72" i="26"/>
  <c r="AR72" i="26"/>
  <c r="AP73" i="26"/>
  <c r="AQ73" i="26"/>
  <c r="AR73" i="26"/>
  <c r="AP74" i="26"/>
  <c r="AQ74" i="26"/>
  <c r="AR74" i="26"/>
  <c r="AP75" i="26"/>
  <c r="AQ75" i="26"/>
  <c r="AR75" i="26"/>
  <c r="AP76" i="26"/>
  <c r="AQ76" i="26"/>
  <c r="AR76" i="26"/>
  <c r="AP77" i="26"/>
  <c r="AQ77" i="26"/>
  <c r="AR77" i="26"/>
  <c r="AP78" i="26"/>
  <c r="AQ78" i="26"/>
  <c r="AR78" i="26"/>
  <c r="AP79" i="26"/>
  <c r="AQ79" i="26"/>
  <c r="AR79" i="26"/>
  <c r="AP80" i="26"/>
  <c r="AQ80" i="26"/>
  <c r="AR80" i="26"/>
  <c r="AP81" i="26"/>
  <c r="AQ81" i="26"/>
  <c r="AR81" i="26"/>
  <c r="AP82" i="26"/>
  <c r="AQ82" i="26"/>
  <c r="AR82" i="26"/>
  <c r="AP83" i="26"/>
  <c r="AQ83" i="26"/>
  <c r="AR83" i="26"/>
  <c r="AP84" i="26"/>
  <c r="AQ84" i="26"/>
  <c r="AR84" i="26"/>
  <c r="AP85" i="26"/>
  <c r="AQ85" i="26"/>
  <c r="AR85" i="26"/>
  <c r="AP86" i="26"/>
  <c r="AQ86" i="26"/>
  <c r="AR86" i="26"/>
  <c r="AP87" i="26"/>
  <c r="AQ87" i="26"/>
  <c r="AR87" i="26"/>
  <c r="AP88" i="26"/>
  <c r="AQ88" i="26"/>
  <c r="AR88" i="26"/>
  <c r="AP89" i="26"/>
  <c r="AQ89" i="26"/>
  <c r="AR89" i="26"/>
  <c r="AP90" i="26"/>
  <c r="AQ90" i="26"/>
  <c r="AR90" i="26"/>
  <c r="AP91" i="26"/>
  <c r="AQ91" i="26"/>
  <c r="AR91" i="26"/>
  <c r="AP92" i="26"/>
  <c r="AQ92" i="26"/>
  <c r="AR92" i="26"/>
  <c r="AP93" i="26"/>
  <c r="AQ93" i="26"/>
  <c r="AR93" i="26"/>
  <c r="AP94" i="26"/>
  <c r="AQ94" i="26"/>
  <c r="AR94" i="26"/>
  <c r="AP95" i="26"/>
  <c r="AQ95" i="26"/>
  <c r="AR95" i="26"/>
  <c r="AP96" i="26"/>
  <c r="AQ96" i="26"/>
  <c r="AR96" i="26"/>
  <c r="AP97" i="26"/>
  <c r="AQ97" i="26"/>
  <c r="AR97" i="26"/>
  <c r="AP98" i="26"/>
  <c r="AQ98" i="26"/>
  <c r="AR98" i="26"/>
  <c r="AP99" i="26"/>
  <c r="AQ99" i="26"/>
  <c r="AR99" i="26"/>
  <c r="AP100" i="26"/>
  <c r="AQ100" i="26"/>
  <c r="AR100" i="26"/>
  <c r="AP101" i="26"/>
  <c r="AQ101" i="26"/>
  <c r="AR101" i="26"/>
  <c r="AP102" i="26"/>
  <c r="AQ102" i="26"/>
  <c r="AR102" i="26"/>
  <c r="AP103" i="26"/>
  <c r="AQ103" i="26"/>
  <c r="AR103" i="26"/>
  <c r="AP104" i="26"/>
  <c r="AQ104" i="26"/>
  <c r="AR104" i="26"/>
  <c r="AP105" i="26"/>
  <c r="AQ105" i="26"/>
  <c r="AR105" i="26"/>
  <c r="AP106" i="26"/>
  <c r="AQ106" i="26"/>
  <c r="AR106" i="26"/>
  <c r="AP107" i="26"/>
  <c r="AQ107" i="26"/>
  <c r="AR107" i="26"/>
  <c r="AP108" i="26"/>
  <c r="AQ108" i="26"/>
  <c r="AR108" i="26"/>
  <c r="AP109" i="26"/>
  <c r="AQ109" i="26"/>
  <c r="AR109" i="26"/>
  <c r="AP110" i="26"/>
  <c r="AQ110" i="26"/>
  <c r="AR110" i="26"/>
  <c r="AP111" i="26"/>
  <c r="AQ111" i="26"/>
  <c r="AR111" i="26"/>
  <c r="AP112" i="26"/>
  <c r="AQ112" i="26"/>
  <c r="AR112" i="26"/>
  <c r="AP113" i="26"/>
  <c r="AQ113" i="26"/>
  <c r="AR113" i="26"/>
  <c r="AP114" i="26"/>
  <c r="AQ114" i="26"/>
  <c r="AR114" i="26"/>
  <c r="AP15" i="26"/>
  <c r="AQ15" i="26"/>
  <c r="AR15" i="26"/>
  <c r="AR14" i="26"/>
  <c r="AQ14" i="26"/>
  <c r="AP14" i="26"/>
  <c r="AJ14" i="26"/>
  <c r="AT354" i="26"/>
  <c r="AY113" i="26"/>
  <c r="AZ112" i="26"/>
  <c r="AY111" i="26"/>
  <c r="AZ110" i="26"/>
  <c r="AZ111" i="26" s="1"/>
  <c r="AY109" i="26"/>
  <c r="AZ107" i="26" s="1"/>
  <c r="AY108" i="26"/>
  <c r="AY106" i="26"/>
  <c r="AY105" i="26"/>
  <c r="AY104" i="26"/>
  <c r="AY103" i="26"/>
  <c r="AY102" i="26"/>
  <c r="AY101" i="26"/>
  <c r="AY100" i="26"/>
  <c r="AY99" i="26"/>
  <c r="AY98" i="26"/>
  <c r="AZ97" i="26" s="1"/>
  <c r="AZ98" i="26" s="1"/>
  <c r="AY95" i="26"/>
  <c r="AY94" i="26"/>
  <c r="AY93" i="26"/>
  <c r="AY92" i="26"/>
  <c r="AY91" i="26"/>
  <c r="AY90" i="26"/>
  <c r="AZ88" i="26" s="1"/>
  <c r="AY89" i="26"/>
  <c r="AY87" i="26"/>
  <c r="AY86" i="26"/>
  <c r="AY85" i="26"/>
  <c r="AY84" i="26"/>
  <c r="AY83" i="26"/>
  <c r="AY82" i="26"/>
  <c r="AY81" i="26"/>
  <c r="AY80" i="26"/>
  <c r="AY79" i="26"/>
  <c r="AZ77" i="26" s="1"/>
  <c r="AZ78" i="26" s="1"/>
  <c r="AY78" i="26"/>
  <c r="AY76" i="26"/>
  <c r="AY75" i="26"/>
  <c r="AY74" i="26"/>
  <c r="AY73" i="26"/>
  <c r="AY72" i="26"/>
  <c r="AY71" i="26"/>
  <c r="AY70" i="26"/>
  <c r="AY69" i="26"/>
  <c r="AY68" i="26"/>
  <c r="AY67" i="26"/>
  <c r="AY66" i="26"/>
  <c r="AY65" i="26"/>
  <c r="AY64" i="26"/>
  <c r="AZ63" i="26" s="1"/>
  <c r="AY62" i="26"/>
  <c r="AZ61" i="26" s="1"/>
  <c r="AY60" i="26"/>
  <c r="AY59" i="26"/>
  <c r="AY58" i="26"/>
  <c r="AZ57" i="26" s="1"/>
  <c r="AY56" i="26"/>
  <c r="AY55" i="26"/>
  <c r="AZ53" i="26" s="1"/>
  <c r="AZ54" i="26" s="1"/>
  <c r="AY54" i="26"/>
  <c r="AY52" i="26"/>
  <c r="AZ49" i="26" s="1"/>
  <c r="AY51" i="26"/>
  <c r="AY50" i="26"/>
  <c r="AY48" i="26"/>
  <c r="AY47" i="26"/>
  <c r="AY46" i="26"/>
  <c r="AY45" i="26"/>
  <c r="AY44" i="26"/>
  <c r="AY43" i="26"/>
  <c r="AY42" i="26"/>
  <c r="AY41" i="26"/>
  <c r="AZ40" i="26" s="1"/>
  <c r="AZ41" i="26" s="1"/>
  <c r="AY39" i="26"/>
  <c r="AY38" i="26"/>
  <c r="AY37" i="26"/>
  <c r="AY36" i="26"/>
  <c r="AY35" i="26"/>
  <c r="AZ34" i="26" s="1"/>
  <c r="AZ35" i="26" s="1"/>
  <c r="AY33" i="26"/>
  <c r="AZ32" i="26"/>
  <c r="AY31" i="26"/>
  <c r="AY30" i="26"/>
  <c r="AY29" i="26"/>
  <c r="AY28" i="26"/>
  <c r="AY27" i="26"/>
  <c r="AY26" i="26"/>
  <c r="AY25" i="26"/>
  <c r="AY24" i="26"/>
  <c r="AZ23" i="26" s="1"/>
  <c r="AY22" i="26"/>
  <c r="AY21" i="26"/>
  <c r="AZ20" i="26" s="1"/>
  <c r="AZ21" i="26" s="1"/>
  <c r="AY19" i="26"/>
  <c r="AY18" i="26"/>
  <c r="AY17" i="26"/>
  <c r="AY16" i="26"/>
  <c r="AY15" i="26"/>
  <c r="AY14" i="26"/>
  <c r="AY114" i="26" s="1"/>
  <c r="AI354" i="26"/>
  <c r="AN113" i="26"/>
  <c r="AO112" i="26"/>
  <c r="AO113" i="26" s="1"/>
  <c r="AN111" i="26"/>
  <c r="AO110" i="26"/>
  <c r="AN109" i="26"/>
  <c r="AO107" i="26" s="1"/>
  <c r="AO108" i="26" s="1"/>
  <c r="AN108" i="26"/>
  <c r="AN106" i="26"/>
  <c r="AN105" i="26"/>
  <c r="AN104" i="26"/>
  <c r="AN103" i="26"/>
  <c r="AN102" i="26"/>
  <c r="AN101" i="26"/>
  <c r="AN100" i="26"/>
  <c r="AN99" i="26"/>
  <c r="AO97" i="26" s="1"/>
  <c r="AO98" i="26" s="1"/>
  <c r="AN98" i="26"/>
  <c r="AN95" i="26"/>
  <c r="AN94" i="26"/>
  <c r="AN93" i="26"/>
  <c r="AN92" i="26"/>
  <c r="AN91" i="26"/>
  <c r="AN90" i="26"/>
  <c r="AO88" i="26" s="1"/>
  <c r="AO89" i="26" s="1"/>
  <c r="AN89" i="26"/>
  <c r="AN87" i="26"/>
  <c r="AN86" i="26"/>
  <c r="AN85" i="26"/>
  <c r="AN84" i="26"/>
  <c r="AN83" i="26"/>
  <c r="AN82" i="26"/>
  <c r="AN81" i="26"/>
  <c r="AN80" i="26"/>
  <c r="AN79" i="26"/>
  <c r="AO77" i="26" s="1"/>
  <c r="AN78" i="26"/>
  <c r="AN76" i="26"/>
  <c r="AN75" i="26"/>
  <c r="AN74" i="26"/>
  <c r="AN73" i="26"/>
  <c r="AN72" i="26"/>
  <c r="AN71" i="26"/>
  <c r="AN70" i="26"/>
  <c r="AN69" i="26"/>
  <c r="AN68" i="26"/>
  <c r="AN67" i="26"/>
  <c r="AN66" i="26"/>
  <c r="AN65" i="26"/>
  <c r="AO63" i="26" s="1"/>
  <c r="AN64" i="26"/>
  <c r="AN62" i="26"/>
  <c r="AO61" i="26" s="1"/>
  <c r="AO62" i="26" s="1"/>
  <c r="AN60" i="26"/>
  <c r="AN59" i="26"/>
  <c r="AO57" i="26" s="1"/>
  <c r="AN58" i="26"/>
  <c r="AN56" i="26"/>
  <c r="AN55" i="26"/>
  <c r="AO53" i="26" s="1"/>
  <c r="AN54" i="26"/>
  <c r="AN52" i="26"/>
  <c r="AN51" i="26"/>
  <c r="AN50" i="26"/>
  <c r="AO49" i="26"/>
  <c r="AN48" i="26"/>
  <c r="AN47" i="26"/>
  <c r="AN46" i="26"/>
  <c r="AN45" i="26"/>
  <c r="AN44" i="26"/>
  <c r="AN43" i="26"/>
  <c r="AN42" i="26"/>
  <c r="AO40" i="26" s="1"/>
  <c r="AN41" i="26"/>
  <c r="AN39" i="26"/>
  <c r="AN38" i="26"/>
  <c r="AN37" i="26"/>
  <c r="AN36" i="26"/>
  <c r="AN35" i="26"/>
  <c r="AO34" i="26" s="1"/>
  <c r="AO35" i="26" s="1"/>
  <c r="AN33" i="26"/>
  <c r="AO32" i="26"/>
  <c r="AN31" i="26"/>
  <c r="AN30" i="26"/>
  <c r="AN29" i="26"/>
  <c r="AN28" i="26"/>
  <c r="AN27" i="26"/>
  <c r="AN26" i="26"/>
  <c r="AN25" i="26"/>
  <c r="AO23" i="26" s="1"/>
  <c r="AO24" i="26" s="1"/>
  <c r="AN24" i="26"/>
  <c r="AN22" i="26"/>
  <c r="AO20" i="26" s="1"/>
  <c r="AN21" i="26"/>
  <c r="AN19" i="26"/>
  <c r="AN18" i="26"/>
  <c r="AN17" i="26"/>
  <c r="AN16" i="26"/>
  <c r="AN15" i="26"/>
  <c r="AO13" i="26" s="1"/>
  <c r="AO14" i="26" s="1"/>
  <c r="AN14" i="26"/>
  <c r="AN114" i="26" s="1"/>
  <c r="T47" i="26"/>
  <c r="U47" i="26"/>
  <c r="V47" i="26"/>
  <c r="T48" i="26"/>
  <c r="U48" i="26"/>
  <c r="V48" i="26"/>
  <c r="T49" i="26"/>
  <c r="U49" i="26"/>
  <c r="V49" i="26"/>
  <c r="T50" i="26"/>
  <c r="U50" i="26"/>
  <c r="V50" i="26"/>
  <c r="T51" i="26"/>
  <c r="U51" i="26"/>
  <c r="V51" i="26"/>
  <c r="T52" i="26"/>
  <c r="U52" i="26"/>
  <c r="V52" i="26"/>
  <c r="T53" i="26"/>
  <c r="U53" i="26"/>
  <c r="V53" i="26"/>
  <c r="T54" i="26"/>
  <c r="U54" i="26"/>
  <c r="V54" i="26"/>
  <c r="T55" i="26"/>
  <c r="U55" i="26"/>
  <c r="V55" i="26"/>
  <c r="T56" i="26"/>
  <c r="U56" i="26"/>
  <c r="V56" i="26"/>
  <c r="T57" i="26"/>
  <c r="U57" i="26"/>
  <c r="V57" i="26"/>
  <c r="T58" i="26"/>
  <c r="U58" i="26"/>
  <c r="V58" i="26"/>
  <c r="T59" i="26"/>
  <c r="U59" i="26"/>
  <c r="V59" i="26"/>
  <c r="T60" i="26"/>
  <c r="U60" i="26"/>
  <c r="V60" i="26"/>
  <c r="T61" i="26"/>
  <c r="U61" i="26"/>
  <c r="V61" i="26"/>
  <c r="T62" i="26"/>
  <c r="U62" i="26"/>
  <c r="V62" i="26"/>
  <c r="T63" i="26"/>
  <c r="U63" i="26"/>
  <c r="V63" i="26"/>
  <c r="T64" i="26"/>
  <c r="U64" i="26"/>
  <c r="V64" i="26"/>
  <c r="T65" i="26"/>
  <c r="U65" i="26"/>
  <c r="V65" i="26"/>
  <c r="T66" i="26"/>
  <c r="U66" i="26"/>
  <c r="V66" i="26"/>
  <c r="T67" i="26"/>
  <c r="U67" i="26"/>
  <c r="V67" i="26"/>
  <c r="T68" i="26"/>
  <c r="U68" i="26"/>
  <c r="V68" i="26"/>
  <c r="T69" i="26"/>
  <c r="U69" i="26"/>
  <c r="V69" i="26"/>
  <c r="T70" i="26"/>
  <c r="U70" i="26"/>
  <c r="V70" i="26"/>
  <c r="T71" i="26"/>
  <c r="U71" i="26"/>
  <c r="V71" i="26"/>
  <c r="T72" i="26"/>
  <c r="U72" i="26"/>
  <c r="V72" i="26"/>
  <c r="T73" i="26"/>
  <c r="U73" i="26"/>
  <c r="V73" i="26"/>
  <c r="T74" i="26"/>
  <c r="U74" i="26"/>
  <c r="V74" i="26"/>
  <c r="T75" i="26"/>
  <c r="U75" i="26"/>
  <c r="V75" i="26"/>
  <c r="T76" i="26"/>
  <c r="U76" i="26"/>
  <c r="V76" i="26"/>
  <c r="T77" i="26"/>
  <c r="U77" i="26"/>
  <c r="V77" i="26"/>
  <c r="T78" i="26"/>
  <c r="U78" i="26"/>
  <c r="V78" i="26"/>
  <c r="T79" i="26"/>
  <c r="U79" i="26"/>
  <c r="V79" i="26"/>
  <c r="T80" i="26"/>
  <c r="U80" i="26"/>
  <c r="V80" i="26"/>
  <c r="T81" i="26"/>
  <c r="U81" i="26"/>
  <c r="V81" i="26"/>
  <c r="T82" i="26"/>
  <c r="U82" i="26"/>
  <c r="V82" i="26"/>
  <c r="T83" i="26"/>
  <c r="U83" i="26"/>
  <c r="V83" i="26"/>
  <c r="T84" i="26"/>
  <c r="U84" i="26"/>
  <c r="V84" i="26"/>
  <c r="T85" i="26"/>
  <c r="U85" i="26"/>
  <c r="V85" i="26"/>
  <c r="T86" i="26"/>
  <c r="U86" i="26"/>
  <c r="V86" i="26"/>
  <c r="T87" i="26"/>
  <c r="U87" i="26"/>
  <c r="V87" i="26"/>
  <c r="T88" i="26"/>
  <c r="U88" i="26"/>
  <c r="V88" i="26"/>
  <c r="T89" i="26"/>
  <c r="U89" i="26"/>
  <c r="V89" i="26"/>
  <c r="T90" i="26"/>
  <c r="U90" i="26"/>
  <c r="V90" i="26"/>
  <c r="T91" i="26"/>
  <c r="U91" i="26"/>
  <c r="V91" i="26"/>
  <c r="T92" i="26"/>
  <c r="U92" i="26"/>
  <c r="V92" i="26"/>
  <c r="T93" i="26"/>
  <c r="U93" i="26"/>
  <c r="V93" i="26"/>
  <c r="T94" i="26"/>
  <c r="U94" i="26"/>
  <c r="V94" i="26"/>
  <c r="T95" i="26"/>
  <c r="U95" i="26"/>
  <c r="V95" i="26"/>
  <c r="T96" i="26"/>
  <c r="U96" i="26"/>
  <c r="V96" i="26"/>
  <c r="T97" i="26"/>
  <c r="U97" i="26"/>
  <c r="V97" i="26"/>
  <c r="T98" i="26"/>
  <c r="U98" i="26"/>
  <c r="V98" i="26"/>
  <c r="T99" i="26"/>
  <c r="U99" i="26"/>
  <c r="V99" i="26"/>
  <c r="T100" i="26"/>
  <c r="U100" i="26"/>
  <c r="V100" i="26"/>
  <c r="T101" i="26"/>
  <c r="U101" i="26"/>
  <c r="V101" i="26"/>
  <c r="T102" i="26"/>
  <c r="U102" i="26"/>
  <c r="V102" i="26"/>
  <c r="T103" i="26"/>
  <c r="U103" i="26"/>
  <c r="V103" i="26"/>
  <c r="T104" i="26"/>
  <c r="U104" i="26"/>
  <c r="V104" i="26"/>
  <c r="T105" i="26"/>
  <c r="U105" i="26"/>
  <c r="V105" i="26"/>
  <c r="T106" i="26"/>
  <c r="U106" i="26"/>
  <c r="V106" i="26"/>
  <c r="T107" i="26"/>
  <c r="U107" i="26"/>
  <c r="V107" i="26"/>
  <c r="T108" i="26"/>
  <c r="U108" i="26"/>
  <c r="V108" i="26"/>
  <c r="T109" i="26"/>
  <c r="U109" i="26"/>
  <c r="V109" i="26"/>
  <c r="T110" i="26"/>
  <c r="U110" i="26"/>
  <c r="V110" i="26"/>
  <c r="T111" i="26"/>
  <c r="U111" i="26"/>
  <c r="V111" i="26"/>
  <c r="T112" i="26"/>
  <c r="U112" i="26"/>
  <c r="V112" i="26"/>
  <c r="T113" i="26"/>
  <c r="U113" i="26"/>
  <c r="V113" i="26"/>
  <c r="T114" i="26"/>
  <c r="U114" i="26"/>
  <c r="V114" i="26"/>
  <c r="X365" i="26"/>
  <c r="Y123" i="26"/>
  <c r="AC113" i="26"/>
  <c r="AD112" i="26"/>
  <c r="AD113" i="26" s="1"/>
  <c r="AC111" i="26"/>
  <c r="AD110" i="26"/>
  <c r="AD111" i="26" s="1"/>
  <c r="AC109" i="26"/>
  <c r="AD107" i="26" s="1"/>
  <c r="AD108" i="26" s="1"/>
  <c r="AC108" i="26"/>
  <c r="AC106" i="26"/>
  <c r="AC105" i="26"/>
  <c r="AC104" i="26"/>
  <c r="AC103" i="26"/>
  <c r="AC102" i="26"/>
  <c r="AC101" i="26"/>
  <c r="AC100" i="26"/>
  <c r="AC99" i="26"/>
  <c r="AD97" i="26" s="1"/>
  <c r="AD98" i="26" s="1"/>
  <c r="AC98" i="26"/>
  <c r="AC95" i="26"/>
  <c r="AC94" i="26"/>
  <c r="AC93" i="26"/>
  <c r="AC92" i="26"/>
  <c r="AC91" i="26"/>
  <c r="AC90" i="26"/>
  <c r="AD88" i="26" s="1"/>
  <c r="AD89" i="26" s="1"/>
  <c r="AC89" i="26"/>
  <c r="AC87" i="26"/>
  <c r="AC86" i="26"/>
  <c r="AC85" i="26"/>
  <c r="AC84" i="26"/>
  <c r="AC83" i="26"/>
  <c r="AC82" i="26"/>
  <c r="AC81" i="26"/>
  <c r="AC80" i="26"/>
  <c r="AC79" i="26"/>
  <c r="AD77" i="26" s="1"/>
  <c r="AC78" i="26"/>
  <c r="AC76" i="26"/>
  <c r="AC75" i="26"/>
  <c r="AC74" i="26"/>
  <c r="AC73" i="26"/>
  <c r="AC72" i="26"/>
  <c r="AC71" i="26"/>
  <c r="AC70" i="26"/>
  <c r="AC69" i="26"/>
  <c r="AC68" i="26"/>
  <c r="AC67" i="26"/>
  <c r="AC66" i="26"/>
  <c r="AC65" i="26"/>
  <c r="AD63" i="26" s="1"/>
  <c r="AD64" i="26" s="1"/>
  <c r="AC64" i="26"/>
  <c r="AC62" i="26"/>
  <c r="AD61" i="26" s="1"/>
  <c r="AD62" i="26" s="1"/>
  <c r="AC60" i="26"/>
  <c r="AC59" i="26"/>
  <c r="AD57" i="26" s="1"/>
  <c r="AD58" i="26" s="1"/>
  <c r="AC58" i="26"/>
  <c r="AC56" i="26"/>
  <c r="AC55" i="26"/>
  <c r="AD53" i="26" s="1"/>
  <c r="AC54" i="26"/>
  <c r="AC52" i="26"/>
  <c r="AC51" i="26"/>
  <c r="AC50" i="26"/>
  <c r="AD49" i="26"/>
  <c r="AD50" i="26" s="1"/>
  <c r="AC48" i="26"/>
  <c r="AC47" i="26"/>
  <c r="AC46" i="26"/>
  <c r="AC45" i="26"/>
  <c r="AC44" i="26"/>
  <c r="AC43" i="26"/>
  <c r="AC42" i="26"/>
  <c r="AD40" i="26" s="1"/>
  <c r="AC41" i="26"/>
  <c r="AC39" i="26"/>
  <c r="AC38" i="26"/>
  <c r="AC37" i="26"/>
  <c r="AC36" i="26"/>
  <c r="AC35" i="26"/>
  <c r="AD34" i="26" s="1"/>
  <c r="AD35" i="26" s="1"/>
  <c r="AC33" i="26"/>
  <c r="AD32" i="26"/>
  <c r="AC31" i="26"/>
  <c r="AC30" i="26"/>
  <c r="AC29" i="26"/>
  <c r="AC28" i="26"/>
  <c r="AC27" i="26"/>
  <c r="AC26" i="26"/>
  <c r="AC25" i="26"/>
  <c r="AD23" i="26" s="1"/>
  <c r="AD24" i="26" s="1"/>
  <c r="AC24" i="26"/>
  <c r="AC22" i="26"/>
  <c r="AD20" i="26" s="1"/>
  <c r="AD21" i="26" s="1"/>
  <c r="AC21" i="26"/>
  <c r="AC19" i="26"/>
  <c r="AC18" i="26"/>
  <c r="AC17" i="26"/>
  <c r="AC16" i="26"/>
  <c r="AC15" i="26"/>
  <c r="AD13" i="26" s="1"/>
  <c r="AD14" i="26" s="1"/>
  <c r="AC14" i="26"/>
  <c r="AC114" i="26" s="1"/>
  <c r="M4" i="26"/>
  <c r="M354" i="26"/>
  <c r="R113" i="26"/>
  <c r="S112" i="26"/>
  <c r="R111" i="26"/>
  <c r="S110" i="26"/>
  <c r="R109" i="26"/>
  <c r="S107" i="26" s="1"/>
  <c r="R108" i="26"/>
  <c r="R106" i="26"/>
  <c r="R105" i="26"/>
  <c r="R104" i="26"/>
  <c r="R103" i="26"/>
  <c r="R102" i="26"/>
  <c r="R101" i="26"/>
  <c r="R100" i="26"/>
  <c r="R99" i="26"/>
  <c r="R98" i="26"/>
  <c r="S97" i="26" s="1"/>
  <c r="R95" i="26"/>
  <c r="R94" i="26"/>
  <c r="R93" i="26"/>
  <c r="R92" i="26"/>
  <c r="R91" i="26"/>
  <c r="R90" i="26"/>
  <c r="S88" i="26" s="1"/>
  <c r="R89" i="26"/>
  <c r="R87" i="26"/>
  <c r="R86" i="26"/>
  <c r="R85" i="26"/>
  <c r="R84" i="26"/>
  <c r="R83" i="26"/>
  <c r="R82" i="26"/>
  <c r="R81" i="26"/>
  <c r="R80" i="26"/>
  <c r="R79" i="26"/>
  <c r="S77" i="26" s="1"/>
  <c r="R78" i="26"/>
  <c r="R76" i="26"/>
  <c r="R75" i="26"/>
  <c r="R74" i="26"/>
  <c r="R73" i="26"/>
  <c r="R72" i="26"/>
  <c r="R71" i="26"/>
  <c r="R70" i="26"/>
  <c r="R69" i="26"/>
  <c r="R68" i="26"/>
  <c r="R67" i="26"/>
  <c r="R66" i="26"/>
  <c r="R65" i="26"/>
  <c r="R64" i="26"/>
  <c r="S63" i="26" s="1"/>
  <c r="R62" i="26"/>
  <c r="S61" i="26"/>
  <c r="R60" i="26"/>
  <c r="R59" i="26"/>
  <c r="R58" i="26"/>
  <c r="S57" i="26" s="1"/>
  <c r="R56" i="26"/>
  <c r="R55" i="26"/>
  <c r="S53" i="26" s="1"/>
  <c r="R54" i="26"/>
  <c r="R52" i="26"/>
  <c r="R51" i="26"/>
  <c r="S49" i="26" s="1"/>
  <c r="R50" i="26"/>
  <c r="R48" i="26"/>
  <c r="R47" i="26"/>
  <c r="R46" i="26"/>
  <c r="R45" i="26"/>
  <c r="R44" i="26"/>
  <c r="R43" i="26"/>
  <c r="R42" i="26"/>
  <c r="R41" i="26"/>
  <c r="S40" i="26" s="1"/>
  <c r="R39" i="26"/>
  <c r="R38" i="26"/>
  <c r="R37" i="26"/>
  <c r="R36" i="26"/>
  <c r="R35" i="26"/>
  <c r="S34" i="26"/>
  <c r="R33" i="26"/>
  <c r="S32" i="26"/>
  <c r="R31" i="26"/>
  <c r="R30" i="26"/>
  <c r="R29" i="26"/>
  <c r="R28" i="26"/>
  <c r="R27" i="26"/>
  <c r="R26" i="26"/>
  <c r="R25" i="26"/>
  <c r="R24" i="26"/>
  <c r="S23" i="26" s="1"/>
  <c r="R22" i="26"/>
  <c r="R21" i="26"/>
  <c r="S20" i="26" s="1"/>
  <c r="R19" i="26"/>
  <c r="R18" i="26"/>
  <c r="R17" i="26"/>
  <c r="R16" i="26"/>
  <c r="R15" i="26"/>
  <c r="R14" i="26"/>
  <c r="S13" i="26" s="1"/>
  <c r="B354" i="26"/>
  <c r="F115" i="26"/>
  <c r="G113" i="26"/>
  <c r="H112" i="26" s="1"/>
  <c r="H113" i="26" s="1"/>
  <c r="G111" i="26"/>
  <c r="H110" i="26"/>
  <c r="H111" i="26" s="1"/>
  <c r="G109" i="26"/>
  <c r="G108" i="26"/>
  <c r="H107" i="26"/>
  <c r="H108" i="26" s="1"/>
  <c r="G106" i="26"/>
  <c r="G105" i="26"/>
  <c r="G104" i="26"/>
  <c r="G103" i="26"/>
  <c r="G102" i="26"/>
  <c r="G101" i="26"/>
  <c r="G100" i="26"/>
  <c r="G99" i="26"/>
  <c r="H97" i="26" s="1"/>
  <c r="H98" i="26" s="1"/>
  <c r="G98" i="26"/>
  <c r="G95" i="26"/>
  <c r="G94" i="26"/>
  <c r="G93" i="26"/>
  <c r="G92" i="26"/>
  <c r="G91" i="26"/>
  <c r="G90" i="26"/>
  <c r="G89" i="26"/>
  <c r="H88" i="26"/>
  <c r="H89" i="26" s="1"/>
  <c r="G87" i="26"/>
  <c r="G86" i="26"/>
  <c r="G85" i="26"/>
  <c r="G84" i="26"/>
  <c r="G83" i="26"/>
  <c r="G82" i="26"/>
  <c r="G81" i="26"/>
  <c r="G80" i="26"/>
  <c r="G79" i="26"/>
  <c r="G78" i="26"/>
  <c r="H77" i="26"/>
  <c r="H78" i="26" s="1"/>
  <c r="G76" i="26"/>
  <c r="G75" i="26"/>
  <c r="G74" i="26"/>
  <c r="G73" i="26"/>
  <c r="G72" i="26"/>
  <c r="G71" i="26"/>
  <c r="G70" i="26"/>
  <c r="G69" i="26"/>
  <c r="G68" i="26"/>
  <c r="G67" i="26"/>
  <c r="G66" i="26"/>
  <c r="G65" i="26"/>
  <c r="H63" i="26" s="1"/>
  <c r="H64" i="26" s="1"/>
  <c r="G64" i="26"/>
  <c r="G62" i="26"/>
  <c r="H61" i="26"/>
  <c r="G60" i="26"/>
  <c r="G59" i="26"/>
  <c r="H57" i="26" s="1"/>
  <c r="H58" i="26" s="1"/>
  <c r="G58" i="26"/>
  <c r="G56" i="26"/>
  <c r="H53" i="26" s="1"/>
  <c r="H54" i="26" s="1"/>
  <c r="G55" i="26"/>
  <c r="G54" i="26"/>
  <c r="G52" i="26"/>
  <c r="G51" i="26"/>
  <c r="G50" i="26"/>
  <c r="H49" i="26" s="1"/>
  <c r="H50" i="26" s="1"/>
  <c r="G48" i="26"/>
  <c r="G47" i="26"/>
  <c r="G46" i="26"/>
  <c r="G45" i="26"/>
  <c r="G44" i="26"/>
  <c r="G43" i="26"/>
  <c r="G42" i="26"/>
  <c r="H40" i="26" s="1"/>
  <c r="H41" i="26" s="1"/>
  <c r="G41" i="26"/>
  <c r="G39" i="26"/>
  <c r="G38" i="26"/>
  <c r="G37" i="26"/>
  <c r="G36" i="26"/>
  <c r="H34" i="26" s="1"/>
  <c r="H35" i="26" s="1"/>
  <c r="G35" i="26"/>
  <c r="G33" i="26"/>
  <c r="H32" i="26" s="1"/>
  <c r="G31" i="26"/>
  <c r="G30" i="26"/>
  <c r="G29" i="26"/>
  <c r="G28" i="26"/>
  <c r="G27" i="26"/>
  <c r="G26" i="26"/>
  <c r="G25" i="26"/>
  <c r="H23" i="26" s="1"/>
  <c r="H24" i="26" s="1"/>
  <c r="G24" i="26"/>
  <c r="G22" i="26"/>
  <c r="H20" i="26" s="1"/>
  <c r="H21" i="26" s="1"/>
  <c r="G21" i="26"/>
  <c r="G19" i="26"/>
  <c r="G18" i="26"/>
  <c r="G17" i="26"/>
  <c r="G16" i="26"/>
  <c r="G15" i="26"/>
  <c r="H13" i="26" s="1"/>
  <c r="H14" i="26" s="1"/>
  <c r="G14" i="26"/>
  <c r="G114" i="26" s="1"/>
  <c r="K26" i="18" l="1"/>
  <c r="L26" i="18" s="1"/>
  <c r="K28" i="18"/>
  <c r="L28" i="18" s="1"/>
  <c r="K33" i="18"/>
  <c r="L33" i="18" s="1"/>
  <c r="FD24" i="26"/>
  <c r="FD33" i="26"/>
  <c r="FD50" i="26"/>
  <c r="FD62" i="26"/>
  <c r="FD21" i="26"/>
  <c r="FD35" i="26"/>
  <c r="FD64" i="26"/>
  <c r="FD89" i="26"/>
  <c r="FC114" i="26"/>
  <c r="FD41" i="26" s="1"/>
  <c r="ER117" i="26"/>
  <c r="ER118" i="26" s="1"/>
  <c r="ER116" i="26"/>
  <c r="ES119" i="26" s="1"/>
  <c r="ER115" i="26"/>
  <c r="ER119" i="26" s="1"/>
  <c r="ES33" i="26"/>
  <c r="ES41" i="26"/>
  <c r="ES54" i="26"/>
  <c r="ES78" i="26"/>
  <c r="ES14" i="26"/>
  <c r="ES24" i="26"/>
  <c r="ES62" i="26"/>
  <c r="ES98" i="26"/>
  <c r="ES113" i="26"/>
  <c r="ES35" i="26"/>
  <c r="ES89" i="26"/>
  <c r="ES108" i="26"/>
  <c r="ES21" i="26"/>
  <c r="ES50" i="26"/>
  <c r="ES58" i="26"/>
  <c r="ES64" i="26"/>
  <c r="ES111" i="26"/>
  <c r="EH14" i="26"/>
  <c r="EH24" i="26"/>
  <c r="EH58" i="26"/>
  <c r="EH89" i="26"/>
  <c r="EH114" i="26" s="1"/>
  <c r="EH111" i="26"/>
  <c r="EG117" i="26"/>
  <c r="EG118" i="26" s="1"/>
  <c r="EH119" i="26"/>
  <c r="EG115" i="26"/>
  <c r="EH62" i="26"/>
  <c r="EG116" i="26"/>
  <c r="EG119" i="26"/>
  <c r="EH33" i="26"/>
  <c r="DV117" i="26"/>
  <c r="DV118" i="26" s="1"/>
  <c r="DV116" i="26"/>
  <c r="DV115" i="26"/>
  <c r="DV119" i="26" s="1"/>
  <c r="DW33" i="26"/>
  <c r="DW41" i="26"/>
  <c r="DW62" i="26"/>
  <c r="DW98" i="26"/>
  <c r="DW113" i="26"/>
  <c r="DW14" i="26"/>
  <c r="DW24" i="26"/>
  <c r="DW50" i="26"/>
  <c r="DW89" i="26"/>
  <c r="DW108" i="26"/>
  <c r="DW35" i="26"/>
  <c r="DW58" i="26"/>
  <c r="DW64" i="26"/>
  <c r="DW111" i="26"/>
  <c r="DK114" i="26"/>
  <c r="DA117" i="26"/>
  <c r="DA118" i="26" s="1"/>
  <c r="DA116" i="26"/>
  <c r="DB119" i="26" s="1"/>
  <c r="DA115" i="26"/>
  <c r="DB62" i="26"/>
  <c r="DB33" i="26"/>
  <c r="DB111" i="26"/>
  <c r="DB114" i="26" s="1"/>
  <c r="DB21" i="26"/>
  <c r="DB41" i="26"/>
  <c r="DB64" i="26"/>
  <c r="DB89" i="26"/>
  <c r="CQ62" i="26"/>
  <c r="CQ78" i="26"/>
  <c r="CQ98" i="26"/>
  <c r="CQ35" i="26"/>
  <c r="CQ58" i="26"/>
  <c r="CQ113" i="26"/>
  <c r="CQ89" i="26"/>
  <c r="CQ108" i="26"/>
  <c r="CQ14" i="26"/>
  <c r="CQ33" i="26"/>
  <c r="CQ41" i="26"/>
  <c r="CQ54" i="26"/>
  <c r="CP114" i="26"/>
  <c r="CF24" i="26"/>
  <c r="CF33" i="26"/>
  <c r="CF58" i="26"/>
  <c r="CF78" i="26"/>
  <c r="CF64" i="26"/>
  <c r="CF113" i="26"/>
  <c r="CF54" i="26"/>
  <c r="CF98" i="26"/>
  <c r="CF111" i="26"/>
  <c r="CE117" i="26"/>
  <c r="CE118" i="26" s="1"/>
  <c r="CF118" i="26"/>
  <c r="CE116" i="26"/>
  <c r="CE115" i="26"/>
  <c r="CE119" i="26" s="1"/>
  <c r="CF62" i="26"/>
  <c r="CF108" i="26"/>
  <c r="CF35" i="26"/>
  <c r="CF21" i="26"/>
  <c r="CF41" i="26"/>
  <c r="CF50" i="26"/>
  <c r="CF89" i="26"/>
  <c r="CF13" i="26"/>
  <c r="CF14" i="26" s="1"/>
  <c r="BT114" i="26"/>
  <c r="BI116" i="26"/>
  <c r="BI117" i="26"/>
  <c r="BI118" i="26" s="1"/>
  <c r="BJ33" i="26"/>
  <c r="BJ41" i="26"/>
  <c r="BJ54" i="26"/>
  <c r="BJ78" i="26"/>
  <c r="BJ14" i="26"/>
  <c r="BJ24" i="26"/>
  <c r="BJ62" i="26"/>
  <c r="BJ98" i="26"/>
  <c r="BJ113" i="26"/>
  <c r="BJ35" i="26"/>
  <c r="BJ89" i="26"/>
  <c r="BJ108" i="26"/>
  <c r="BJ21" i="26"/>
  <c r="BJ50" i="26"/>
  <c r="BJ58" i="26"/>
  <c r="BJ64" i="26"/>
  <c r="BJ111" i="26"/>
  <c r="BI115" i="26"/>
  <c r="BJ119" i="26" s="1"/>
  <c r="C24" i="18" s="1"/>
  <c r="AY117" i="26"/>
  <c r="AY118" i="26" s="1"/>
  <c r="AY116" i="26"/>
  <c r="AZ119" i="26" s="1"/>
  <c r="AY115" i="26"/>
  <c r="AY119" i="26" s="1"/>
  <c r="AZ24" i="26"/>
  <c r="AZ33" i="26"/>
  <c r="AZ62" i="26"/>
  <c r="AZ113" i="26"/>
  <c r="AZ50" i="26"/>
  <c r="AZ58" i="26"/>
  <c r="AZ64" i="26"/>
  <c r="AZ89" i="26"/>
  <c r="AZ108" i="26"/>
  <c r="AZ13" i="26"/>
  <c r="AZ14" i="26" s="1"/>
  <c r="AN117" i="26"/>
  <c r="AN118" i="26" s="1"/>
  <c r="AN116" i="26"/>
  <c r="AN115" i="26"/>
  <c r="AO119" i="26" s="1"/>
  <c r="AO33" i="26"/>
  <c r="AO41" i="26"/>
  <c r="AO54" i="26"/>
  <c r="AO78" i="26"/>
  <c r="AO21" i="26"/>
  <c r="AO50" i="26"/>
  <c r="AO58" i="26"/>
  <c r="AO64" i="26"/>
  <c r="AO111" i="26"/>
  <c r="AO114" i="26" s="1"/>
  <c r="AC117" i="26"/>
  <c r="AC118" i="26" s="1"/>
  <c r="AC116" i="26"/>
  <c r="AC115" i="26"/>
  <c r="AC119" i="26" s="1"/>
  <c r="AD33" i="26"/>
  <c r="AD41" i="26"/>
  <c r="AD54" i="26"/>
  <c r="AD78" i="26"/>
  <c r="AD114" i="26" s="1"/>
  <c r="R114" i="26"/>
  <c r="S62" i="26" s="1"/>
  <c r="G116" i="26"/>
  <c r="H62" i="26"/>
  <c r="H114" i="26" s="1"/>
  <c r="G117" i="26"/>
  <c r="G118" i="26" s="1"/>
  <c r="H33" i="26"/>
  <c r="G115" i="26"/>
  <c r="G119" i="26" s="1"/>
  <c r="FD108" i="26" l="1"/>
  <c r="FD58" i="26"/>
  <c r="FD78" i="26"/>
  <c r="FC116" i="26"/>
  <c r="FC115" i="26"/>
  <c r="FC117" i="26"/>
  <c r="FC118" i="26" s="1"/>
  <c r="FD111" i="26"/>
  <c r="FD113" i="26"/>
  <c r="FD98" i="26"/>
  <c r="FD54" i="26"/>
  <c r="FD14" i="26"/>
  <c r="ES114" i="26"/>
  <c r="DW119" i="26"/>
  <c r="DW114" i="26"/>
  <c r="DK116" i="26"/>
  <c r="DK115" i="26"/>
  <c r="DK119" i="26" s="1"/>
  <c r="DK117" i="26"/>
  <c r="DK118" i="26" s="1"/>
  <c r="DL111" i="26"/>
  <c r="DL113" i="26"/>
  <c r="DL98" i="26"/>
  <c r="DL54" i="26"/>
  <c r="DL14" i="26"/>
  <c r="DL108" i="26"/>
  <c r="DL58" i="26"/>
  <c r="DL78" i="26"/>
  <c r="DL41" i="26"/>
  <c r="DL89" i="26"/>
  <c r="DL35" i="26"/>
  <c r="DL62" i="26"/>
  <c r="DL33" i="26"/>
  <c r="DL64" i="26"/>
  <c r="DL21" i="26"/>
  <c r="DL50" i="26"/>
  <c r="DL24" i="26"/>
  <c r="DA119" i="26"/>
  <c r="CP116" i="26"/>
  <c r="CQ119" i="26" s="1"/>
  <c r="CP119" i="26"/>
  <c r="CP115" i="26"/>
  <c r="CP117" i="26"/>
  <c r="CP118" i="26" s="1"/>
  <c r="CQ111" i="26"/>
  <c r="CQ114" i="26" s="1"/>
  <c r="CQ24" i="26"/>
  <c r="CQ64" i="26"/>
  <c r="CQ21" i="26"/>
  <c r="CQ50" i="26"/>
  <c r="CF114" i="26"/>
  <c r="BT117" i="26"/>
  <c r="BT118" i="26" s="1"/>
  <c r="BT116" i="26"/>
  <c r="BU111" i="26"/>
  <c r="BU113" i="26"/>
  <c r="BU98" i="26"/>
  <c r="BT115" i="26"/>
  <c r="BU119" i="26" s="1"/>
  <c r="C25" i="18" s="1"/>
  <c r="H25" i="18" s="1"/>
  <c r="BU24" i="26"/>
  <c r="BU108" i="26"/>
  <c r="BU58" i="26"/>
  <c r="BU78" i="26"/>
  <c r="BU54" i="26"/>
  <c r="BU14" i="26"/>
  <c r="BU89" i="26"/>
  <c r="BU35" i="26"/>
  <c r="BU62" i="26"/>
  <c r="BU41" i="26"/>
  <c r="BU64" i="26"/>
  <c r="BU21" i="26"/>
  <c r="BU50" i="26"/>
  <c r="BU33" i="26"/>
  <c r="BJ114" i="26"/>
  <c r="BI119" i="26"/>
  <c r="AZ114" i="26"/>
  <c r="AN119" i="26"/>
  <c r="AD118" i="26"/>
  <c r="S54" i="26"/>
  <c r="S14" i="26"/>
  <c r="S113" i="26"/>
  <c r="S98" i="26"/>
  <c r="S41" i="26"/>
  <c r="S108" i="26"/>
  <c r="S58" i="26"/>
  <c r="S78" i="26"/>
  <c r="S33" i="26"/>
  <c r="S89" i="26"/>
  <c r="S35" i="26"/>
  <c r="R116" i="26"/>
  <c r="S119" i="26" s="1"/>
  <c r="R115" i="26"/>
  <c r="R119" i="26" s="1"/>
  <c r="R117" i="26"/>
  <c r="R118" i="26" s="1"/>
  <c r="S111" i="26"/>
  <c r="S24" i="26"/>
  <c r="S64" i="26"/>
  <c r="S21" i="26"/>
  <c r="S50" i="26"/>
  <c r="K25" i="18" l="1"/>
  <c r="FC119" i="26"/>
  <c r="FD119" i="26" s="1"/>
  <c r="FD117" i="26"/>
  <c r="FD114" i="26"/>
  <c r="DL119" i="26"/>
  <c r="DL114" i="26"/>
  <c r="BU114" i="26"/>
  <c r="BT119" i="26"/>
  <c r="S114" i="26"/>
  <c r="K14" i="26" l="1"/>
  <c r="J14" i="26"/>
  <c r="I14" i="26"/>
  <c r="I20" i="29"/>
  <c r="I19" i="29"/>
  <c r="I18" i="29"/>
  <c r="I17" i="29"/>
  <c r="I16" i="29"/>
  <c r="I15" i="29"/>
  <c r="I14" i="29"/>
  <c r="I13" i="29"/>
  <c r="I10" i="29"/>
  <c r="I9" i="29"/>
  <c r="I8" i="29"/>
  <c r="I7" i="29"/>
  <c r="D10" i="29"/>
  <c r="F23" i="18" s="1"/>
  <c r="D11" i="29"/>
  <c r="F24" i="18" s="1"/>
  <c r="D12" i="29"/>
  <c r="F25" i="18" s="1"/>
  <c r="D13" i="29"/>
  <c r="F26" i="18" s="1"/>
  <c r="D14" i="29"/>
  <c r="F27" i="18" s="1"/>
  <c r="D15" i="29"/>
  <c r="F28" i="18" s="1"/>
  <c r="D16" i="29"/>
  <c r="F29" i="18" s="1"/>
  <c r="D17" i="29"/>
  <c r="F30" i="18" s="1"/>
  <c r="D18" i="29"/>
  <c r="F31" i="18" s="1"/>
  <c r="D19" i="29"/>
  <c r="F32" i="18" s="1"/>
  <c r="D20" i="29"/>
  <c r="F33" i="18" s="1"/>
  <c r="D9" i="29"/>
  <c r="F22" i="18" s="1"/>
  <c r="B2" i="29" l="1"/>
  <c r="E2" i="7"/>
  <c r="D2" i="7"/>
  <c r="C2" i="7"/>
  <c r="E1" i="7"/>
  <c r="D1" i="7"/>
  <c r="B3" i="29"/>
  <c r="D8" i="29"/>
  <c r="D7" i="29"/>
  <c r="F20" i="18" s="1"/>
  <c r="AG14" i="26"/>
  <c r="AF14" i="26"/>
  <c r="AE14" i="26"/>
  <c r="V46" i="26"/>
  <c r="U46" i="26"/>
  <c r="T46" i="26"/>
  <c r="V44" i="26"/>
  <c r="U44" i="26"/>
  <c r="T44" i="26"/>
  <c r="V43" i="26"/>
  <c r="U43" i="26"/>
  <c r="T43" i="26"/>
  <c r="V42" i="26"/>
  <c r="U42" i="26"/>
  <c r="T42" i="26"/>
  <c r="V41" i="26"/>
  <c r="U41" i="26"/>
  <c r="T41" i="26"/>
  <c r="V39" i="26"/>
  <c r="U39" i="26"/>
  <c r="T39" i="26"/>
  <c r="V38" i="26"/>
  <c r="U38" i="26"/>
  <c r="T38" i="26"/>
  <c r="V37" i="26"/>
  <c r="U37" i="26"/>
  <c r="T37" i="26"/>
  <c r="V36" i="26"/>
  <c r="U36" i="26"/>
  <c r="T36" i="26"/>
  <c r="V34" i="26"/>
  <c r="U34" i="26"/>
  <c r="T34" i="26"/>
  <c r="V33" i="26"/>
  <c r="U33" i="26"/>
  <c r="T33" i="26"/>
  <c r="V32" i="26"/>
  <c r="U32" i="26"/>
  <c r="T32" i="26"/>
  <c r="V28" i="26"/>
  <c r="U28" i="26"/>
  <c r="T28" i="26"/>
  <c r="V26" i="26"/>
  <c r="U26" i="26"/>
  <c r="T26" i="26"/>
  <c r="V24" i="26"/>
  <c r="U24" i="26"/>
  <c r="T24" i="26"/>
  <c r="V22" i="26"/>
  <c r="U22" i="26"/>
  <c r="T22" i="26"/>
  <c r="V21" i="26"/>
  <c r="U21" i="26"/>
  <c r="T21" i="26"/>
  <c r="V20" i="26"/>
  <c r="U20" i="26"/>
  <c r="T20" i="26"/>
  <c r="V19" i="26"/>
  <c r="U19" i="26"/>
  <c r="T19" i="26"/>
  <c r="V18" i="26"/>
  <c r="U18" i="26"/>
  <c r="T18" i="26"/>
  <c r="V16" i="26"/>
  <c r="U16" i="26"/>
  <c r="T16" i="26"/>
  <c r="V14" i="26"/>
  <c r="U14" i="26"/>
  <c r="T14" i="26"/>
  <c r="A25" i="29"/>
  <c r="EC2" i="13"/>
  <c r="DZ9" i="13"/>
  <c r="EB41" i="13"/>
  <c r="EA41" i="13"/>
  <c r="DZ41" i="13"/>
  <c r="EB39" i="13"/>
  <c r="EA39" i="13"/>
  <c r="DZ39" i="13"/>
  <c r="EB36" i="13"/>
  <c r="EA36" i="13"/>
  <c r="DZ36" i="13"/>
  <c r="EB32" i="13"/>
  <c r="EA32" i="13"/>
  <c r="DZ32" i="13"/>
  <c r="EB31" i="13"/>
  <c r="EA31" i="13"/>
  <c r="DZ31" i="13"/>
  <c r="EB29" i="13"/>
  <c r="EA29" i="13"/>
  <c r="DZ29" i="13"/>
  <c r="EB26" i="13"/>
  <c r="EA26" i="13"/>
  <c r="DZ26" i="13"/>
  <c r="EB15" i="13"/>
  <c r="EA15" i="13"/>
  <c r="DZ15" i="13"/>
  <c r="EB12" i="13"/>
  <c r="EA12" i="13"/>
  <c r="DZ12" i="13"/>
  <c r="EB9" i="13"/>
  <c r="EA9" i="13"/>
  <c r="DW54" i="13"/>
  <c r="DW55" i="13"/>
  <c r="DW53" i="13"/>
  <c r="DW51" i="13"/>
  <c r="DY43" i="13"/>
  <c r="DY41" i="13"/>
  <c r="DY39" i="13"/>
  <c r="DY36" i="13"/>
  <c r="DY32" i="13"/>
  <c r="DY31" i="13"/>
  <c r="DY29" i="13"/>
  <c r="DY26" i="13"/>
  <c r="DY15" i="13"/>
  <c r="DY12" i="13"/>
  <c r="DY44" i="13" s="1"/>
  <c r="DY9" i="13"/>
  <c r="DR2" i="13"/>
  <c r="DQ41" i="13"/>
  <c r="DP41" i="13"/>
  <c r="DO41" i="13"/>
  <c r="DQ39" i="13"/>
  <c r="DP39" i="13"/>
  <c r="DO39" i="13"/>
  <c r="DQ36" i="13"/>
  <c r="DP36" i="13"/>
  <c r="DO36" i="13"/>
  <c r="DQ32" i="13"/>
  <c r="DP32" i="13"/>
  <c r="DO32" i="13"/>
  <c r="DQ31" i="13"/>
  <c r="DP31" i="13"/>
  <c r="DO31" i="13"/>
  <c r="DQ29" i="13"/>
  <c r="DP29" i="13"/>
  <c r="DO29" i="13"/>
  <c r="DQ26" i="13"/>
  <c r="DP26" i="13"/>
  <c r="DO26" i="13"/>
  <c r="DQ15" i="13"/>
  <c r="DP15" i="13"/>
  <c r="DO15" i="13"/>
  <c r="DQ12" i="13"/>
  <c r="DP12" i="13"/>
  <c r="DO12" i="13"/>
  <c r="DP9" i="13"/>
  <c r="DQ9" i="13"/>
  <c r="DO9" i="13"/>
  <c r="DL54" i="13"/>
  <c r="DL55" i="13"/>
  <c r="DN43" i="13"/>
  <c r="DN41" i="13"/>
  <c r="DN39" i="13"/>
  <c r="DN36" i="13"/>
  <c r="DN32" i="13"/>
  <c r="DN31" i="13"/>
  <c r="DN29" i="13"/>
  <c r="DN26" i="13"/>
  <c r="DN15" i="13"/>
  <c r="DN44" i="13" s="1"/>
  <c r="DL47" i="13" s="1"/>
  <c r="DN12" i="13"/>
  <c r="DN9" i="13"/>
  <c r="DG2" i="13"/>
  <c r="DF41" i="13"/>
  <c r="DE41" i="13"/>
  <c r="DD41" i="13"/>
  <c r="DF39" i="13"/>
  <c r="DE39" i="13"/>
  <c r="DD39" i="13"/>
  <c r="DF36" i="13"/>
  <c r="DE36" i="13"/>
  <c r="DD36" i="13"/>
  <c r="DF32" i="13"/>
  <c r="DE32" i="13"/>
  <c r="DD32" i="13"/>
  <c r="DF31" i="13"/>
  <c r="DE31" i="13"/>
  <c r="DD31" i="13"/>
  <c r="DF29" i="13"/>
  <c r="DE29" i="13"/>
  <c r="DD29" i="13"/>
  <c r="DF26" i="13"/>
  <c r="DE26" i="13"/>
  <c r="DD26" i="13"/>
  <c r="DF15" i="13"/>
  <c r="DE15" i="13"/>
  <c r="DD15" i="13"/>
  <c r="DF12" i="13"/>
  <c r="DE12" i="13"/>
  <c r="DD12" i="13"/>
  <c r="DE9" i="13"/>
  <c r="DF9" i="13"/>
  <c r="DD9" i="13"/>
  <c r="DA54" i="13"/>
  <c r="DA55" i="13"/>
  <c r="DC43" i="13"/>
  <c r="DC41" i="13"/>
  <c r="DC39" i="13"/>
  <c r="DC36" i="13"/>
  <c r="DC32" i="13"/>
  <c r="DC31" i="13"/>
  <c r="DC29" i="13"/>
  <c r="DC26" i="13"/>
  <c r="DC15" i="13"/>
  <c r="DC12" i="13"/>
  <c r="DC44" i="13" s="1"/>
  <c r="DA47" i="13" s="1"/>
  <c r="DC9" i="13"/>
  <c r="CV2" i="13"/>
  <c r="CU41" i="13"/>
  <c r="CT41" i="13"/>
  <c r="CS41" i="13"/>
  <c r="CU39" i="13"/>
  <c r="CT39" i="13"/>
  <c r="CS39" i="13"/>
  <c r="CU36" i="13"/>
  <c r="CT36" i="13"/>
  <c r="CS36" i="13"/>
  <c r="CU32" i="13"/>
  <c r="CT32" i="13"/>
  <c r="CS32" i="13"/>
  <c r="CU31" i="13"/>
  <c r="CT31" i="13"/>
  <c r="CS31" i="13"/>
  <c r="CU29" i="13"/>
  <c r="CT29" i="13"/>
  <c r="CS29" i="13"/>
  <c r="CU26" i="13"/>
  <c r="CT26" i="13"/>
  <c r="CS26" i="13"/>
  <c r="CU15" i="13"/>
  <c r="CT15" i="13"/>
  <c r="CS15" i="13"/>
  <c r="CU12" i="13"/>
  <c r="CT12" i="13"/>
  <c r="CS12" i="13"/>
  <c r="CT9" i="13"/>
  <c r="CU9" i="13"/>
  <c r="CS9" i="13"/>
  <c r="CP54" i="13"/>
  <c r="CP55" i="13"/>
  <c r="CP53" i="13"/>
  <c r="CP51" i="13"/>
  <c r="CR43" i="13"/>
  <c r="CR41" i="13"/>
  <c r="CR39" i="13"/>
  <c r="CR36" i="13"/>
  <c r="CR32" i="13"/>
  <c r="CR31" i="13"/>
  <c r="CR29" i="13"/>
  <c r="CR26" i="13"/>
  <c r="CR15" i="13"/>
  <c r="CR12" i="13"/>
  <c r="CR9" i="13"/>
  <c r="CR44" i="13" s="1"/>
  <c r="CK2" i="13"/>
  <c r="CJ41" i="13"/>
  <c r="CI41" i="13"/>
  <c r="CH41" i="13"/>
  <c r="CJ39" i="13"/>
  <c r="CI39" i="13"/>
  <c r="CH39" i="13"/>
  <c r="CJ36" i="13"/>
  <c r="CI36" i="13"/>
  <c r="CH36" i="13"/>
  <c r="CJ32" i="13"/>
  <c r="CI32" i="13"/>
  <c r="CH32" i="13"/>
  <c r="CJ31" i="13"/>
  <c r="CI31" i="13"/>
  <c r="CH31" i="13"/>
  <c r="CJ29" i="13"/>
  <c r="CI29" i="13"/>
  <c r="CH29" i="13"/>
  <c r="CJ26" i="13"/>
  <c r="CI26" i="13"/>
  <c r="CH26" i="13"/>
  <c r="CJ15" i="13"/>
  <c r="CI15" i="13"/>
  <c r="CH15" i="13"/>
  <c r="CJ12" i="13"/>
  <c r="CI12" i="13"/>
  <c r="CH12" i="13"/>
  <c r="CI9" i="13"/>
  <c r="CJ9" i="13"/>
  <c r="CH9" i="13"/>
  <c r="CE54" i="13"/>
  <c r="CE55" i="13"/>
  <c r="CG41" i="13"/>
  <c r="CG39" i="13"/>
  <c r="CG36" i="13"/>
  <c r="CG32" i="13"/>
  <c r="CG31" i="13"/>
  <c r="CG29" i="13"/>
  <c r="CG26" i="13"/>
  <c r="CG15" i="13"/>
  <c r="CG12" i="13"/>
  <c r="CG9" i="13"/>
  <c r="CG44" i="13" s="1"/>
  <c r="CE47" i="13" s="1"/>
  <c r="BZ2" i="13"/>
  <c r="BY41" i="13"/>
  <c r="BX41" i="13"/>
  <c r="BW41" i="13"/>
  <c r="BY39" i="13"/>
  <c r="BX39" i="13"/>
  <c r="BW39" i="13"/>
  <c r="BY36" i="13"/>
  <c r="BX36" i="13"/>
  <c r="BW36" i="13"/>
  <c r="BY32" i="13"/>
  <c r="BX32" i="13"/>
  <c r="BW32" i="13"/>
  <c r="BY31" i="13"/>
  <c r="BX31" i="13"/>
  <c r="BW31" i="13"/>
  <c r="BY29" i="13"/>
  <c r="BX29" i="13"/>
  <c r="BW29" i="13"/>
  <c r="BY26" i="13"/>
  <c r="BX26" i="13"/>
  <c r="BW26" i="13"/>
  <c r="BY15" i="13"/>
  <c r="BX15" i="13"/>
  <c r="BW15" i="13"/>
  <c r="BY12" i="13"/>
  <c r="BX12" i="13"/>
  <c r="BW12" i="13"/>
  <c r="BX9" i="13"/>
  <c r="BY9" i="13"/>
  <c r="BW9" i="13"/>
  <c r="BT54" i="13"/>
  <c r="BT55" i="13"/>
  <c r="BL9" i="13"/>
  <c r="BV41" i="13"/>
  <c r="BV39" i="13"/>
  <c r="BV36" i="13"/>
  <c r="BV32" i="13"/>
  <c r="BV31" i="13"/>
  <c r="BV29" i="13"/>
  <c r="BV26" i="13"/>
  <c r="BV15" i="13"/>
  <c r="BV12" i="13"/>
  <c r="BV9" i="13"/>
  <c r="BV44" i="13" s="1"/>
  <c r="BT47" i="13" s="1"/>
  <c r="BO2" i="13"/>
  <c r="BN41" i="13"/>
  <c r="BM41" i="13"/>
  <c r="BL41" i="13"/>
  <c r="BN39" i="13"/>
  <c r="BM39" i="13"/>
  <c r="BL39" i="13"/>
  <c r="BN36" i="13"/>
  <c r="BM36" i="13"/>
  <c r="BL36" i="13"/>
  <c r="BN32" i="13"/>
  <c r="BM32" i="13"/>
  <c r="BL32" i="13"/>
  <c r="BN31" i="13"/>
  <c r="BM31" i="13"/>
  <c r="BL31" i="13"/>
  <c r="BN29" i="13"/>
  <c r="BM29" i="13"/>
  <c r="BL29" i="13"/>
  <c r="BN26" i="13"/>
  <c r="BM26" i="13"/>
  <c r="BL26" i="13"/>
  <c r="BN15" i="13"/>
  <c r="BM15" i="13"/>
  <c r="BL15" i="13"/>
  <c r="BN12" i="13"/>
  <c r="BM12" i="13"/>
  <c r="BL12" i="13"/>
  <c r="BN9" i="13"/>
  <c r="BM9" i="13"/>
  <c r="BI54" i="13"/>
  <c r="BI55" i="13"/>
  <c r="BI53" i="13"/>
  <c r="BI51" i="13"/>
  <c r="BK43" i="13"/>
  <c r="BK41" i="13"/>
  <c r="BK39" i="13"/>
  <c r="BK36" i="13"/>
  <c r="BK32" i="13"/>
  <c r="BK31" i="13"/>
  <c r="BK29" i="13"/>
  <c r="BK26" i="13"/>
  <c r="BK44" i="13" s="1"/>
  <c r="BK15" i="13"/>
  <c r="BK12" i="13"/>
  <c r="BK9" i="13"/>
  <c r="BD2" i="13"/>
  <c r="BC41" i="13"/>
  <c r="BB41" i="13"/>
  <c r="BA41" i="13"/>
  <c r="BC39" i="13"/>
  <c r="BB39" i="13"/>
  <c r="BA39" i="13"/>
  <c r="BC36" i="13"/>
  <c r="BB36" i="13"/>
  <c r="BA36" i="13"/>
  <c r="BC32" i="13"/>
  <c r="BB32" i="13"/>
  <c r="BA32" i="13"/>
  <c r="BC31" i="13"/>
  <c r="BB31" i="13"/>
  <c r="BA31" i="13"/>
  <c r="BC29" i="13"/>
  <c r="BB29" i="13"/>
  <c r="BA29" i="13"/>
  <c r="BC26" i="13"/>
  <c r="BB26" i="13"/>
  <c r="BA26" i="13"/>
  <c r="BC15" i="13"/>
  <c r="BB15" i="13"/>
  <c r="BA15" i="13"/>
  <c r="BC12" i="13"/>
  <c r="BB12" i="13"/>
  <c r="BA12" i="13"/>
  <c r="BB9" i="13"/>
  <c r="BC9" i="13"/>
  <c r="BA9" i="13"/>
  <c r="AX54" i="13"/>
  <c r="AX55" i="13"/>
  <c r="AU43" i="13"/>
  <c r="AZ43" i="13" s="1"/>
  <c r="AU41" i="13"/>
  <c r="AZ41" i="13"/>
  <c r="AU39" i="13"/>
  <c r="AZ39" i="13" s="1"/>
  <c r="AU36" i="13"/>
  <c r="AZ36" i="13"/>
  <c r="AU32" i="13"/>
  <c r="AZ32" i="13" s="1"/>
  <c r="AU31" i="13"/>
  <c r="AZ31" i="13"/>
  <c r="AU29" i="13"/>
  <c r="AZ29" i="13" s="1"/>
  <c r="AU26" i="13"/>
  <c r="AZ26" i="13"/>
  <c r="AU15" i="13"/>
  <c r="AZ15" i="13" s="1"/>
  <c r="AU12" i="13"/>
  <c r="AZ12" i="13"/>
  <c r="AU9" i="13"/>
  <c r="AZ9" i="13" s="1"/>
  <c r="AZ44" i="13" s="1"/>
  <c r="AX47" i="13" s="1"/>
  <c r="AS2" i="13"/>
  <c r="AR41" i="13"/>
  <c r="AQ41" i="13"/>
  <c r="AP41" i="13"/>
  <c r="AR39" i="13"/>
  <c r="AQ39" i="13"/>
  <c r="AP39" i="13"/>
  <c r="AR36" i="13"/>
  <c r="AQ36" i="13"/>
  <c r="AP36" i="13"/>
  <c r="AR32" i="13"/>
  <c r="AQ32" i="13"/>
  <c r="AP32" i="13"/>
  <c r="AR31" i="13"/>
  <c r="AQ31" i="13"/>
  <c r="AP31" i="13"/>
  <c r="AR29" i="13"/>
  <c r="AQ29" i="13"/>
  <c r="AP29" i="13"/>
  <c r="AR26" i="13"/>
  <c r="AQ26" i="13"/>
  <c r="AP26" i="13"/>
  <c r="AR15" i="13"/>
  <c r="AQ15" i="13"/>
  <c r="AP15" i="13"/>
  <c r="AR12" i="13"/>
  <c r="AQ12" i="13"/>
  <c r="AP12" i="13"/>
  <c r="AQ9" i="13"/>
  <c r="AR9" i="13"/>
  <c r="AP9" i="13"/>
  <c r="AF36" i="13"/>
  <c r="AF39" i="13"/>
  <c r="AF41" i="13"/>
  <c r="AG41" i="13"/>
  <c r="AM54" i="13"/>
  <c r="AM55" i="13"/>
  <c r="AM53" i="13"/>
  <c r="AM51" i="13"/>
  <c r="AO43" i="13"/>
  <c r="AO41" i="13"/>
  <c r="AO39" i="13"/>
  <c r="AO36" i="13"/>
  <c r="AO32" i="13"/>
  <c r="AO31" i="13"/>
  <c r="AO29" i="13"/>
  <c r="AO26" i="13"/>
  <c r="AO44" i="13" s="1"/>
  <c r="AO15" i="13"/>
  <c r="AO12" i="13"/>
  <c r="AO9" i="13"/>
  <c r="AH2" i="13"/>
  <c r="AG9" i="13"/>
  <c r="AF9" i="13"/>
  <c r="AE9" i="13"/>
  <c r="AG12" i="13"/>
  <c r="AF12" i="13"/>
  <c r="AE12" i="13"/>
  <c r="AG15" i="13"/>
  <c r="AF15" i="13"/>
  <c r="AE15" i="13"/>
  <c r="AE41" i="13"/>
  <c r="AG39" i="13"/>
  <c r="AE39" i="13"/>
  <c r="AG36" i="13"/>
  <c r="AE36" i="13"/>
  <c r="AG32" i="13"/>
  <c r="AF32" i="13"/>
  <c r="AE32" i="13"/>
  <c r="AG31" i="13"/>
  <c r="AF31" i="13"/>
  <c r="AE31" i="13"/>
  <c r="AG29" i="13"/>
  <c r="AF29" i="13"/>
  <c r="AE29" i="13"/>
  <c r="AF26" i="13"/>
  <c r="AG26" i="13"/>
  <c r="AE26" i="13"/>
  <c r="W2" i="13"/>
  <c r="AB54" i="13"/>
  <c r="AB55" i="13"/>
  <c r="AB53" i="13"/>
  <c r="AD43" i="13"/>
  <c r="AD41" i="13"/>
  <c r="AD39" i="13"/>
  <c r="AD36" i="13"/>
  <c r="AD32" i="13"/>
  <c r="AD31" i="13"/>
  <c r="AD29" i="13"/>
  <c r="AD26" i="13"/>
  <c r="Z12" i="13"/>
  <c r="Z15" i="13" s="1"/>
  <c r="AD15" i="13" s="1"/>
  <c r="AD9" i="13"/>
  <c r="AD12" i="13"/>
  <c r="AB51" i="13"/>
  <c r="V41" i="13"/>
  <c r="U41" i="13"/>
  <c r="T41" i="13"/>
  <c r="V39" i="13"/>
  <c r="U39" i="13"/>
  <c r="T39" i="13"/>
  <c r="V36" i="13"/>
  <c r="U36" i="13"/>
  <c r="T36" i="13"/>
  <c r="V32" i="13"/>
  <c r="U32" i="13"/>
  <c r="T32" i="13"/>
  <c r="V31" i="13"/>
  <c r="U31" i="13"/>
  <c r="T31" i="13"/>
  <c r="V29" i="13"/>
  <c r="U29" i="13"/>
  <c r="T29" i="13"/>
  <c r="V26" i="13"/>
  <c r="U26" i="13"/>
  <c r="T26" i="13"/>
  <c r="V12" i="13"/>
  <c r="U12" i="13"/>
  <c r="T12" i="13"/>
  <c r="U9" i="13"/>
  <c r="V9" i="13"/>
  <c r="T9" i="13"/>
  <c r="V15" i="13"/>
  <c r="U15" i="13"/>
  <c r="T15" i="13"/>
  <c r="Q54" i="13"/>
  <c r="Q55" i="13"/>
  <c r="Q53" i="13"/>
  <c r="K41" i="13"/>
  <c r="J41" i="13"/>
  <c r="I41" i="13"/>
  <c r="K39" i="13"/>
  <c r="J39" i="13"/>
  <c r="I39" i="13"/>
  <c r="K36" i="13"/>
  <c r="J36" i="13"/>
  <c r="I36" i="13"/>
  <c r="K32" i="13"/>
  <c r="J32" i="13"/>
  <c r="I32" i="13"/>
  <c r="K31" i="13"/>
  <c r="J31" i="13"/>
  <c r="I31" i="13"/>
  <c r="K29" i="13"/>
  <c r="J29" i="13"/>
  <c r="I29" i="13"/>
  <c r="K26" i="13"/>
  <c r="J26" i="13"/>
  <c r="I26" i="13"/>
  <c r="K15" i="13"/>
  <c r="J15" i="13"/>
  <c r="I15" i="13"/>
  <c r="K12" i="13"/>
  <c r="J12" i="13"/>
  <c r="I12" i="13"/>
  <c r="K9" i="13"/>
  <c r="J9" i="13"/>
  <c r="I9" i="13"/>
  <c r="L2" i="13"/>
  <c r="S43" i="13"/>
  <c r="S41" i="13"/>
  <c r="S39" i="13"/>
  <c r="S36" i="13"/>
  <c r="S32" i="13"/>
  <c r="S31" i="13"/>
  <c r="S29" i="13"/>
  <c r="S26" i="13"/>
  <c r="S15" i="13"/>
  <c r="S12" i="13"/>
  <c r="S44" i="13" s="1"/>
  <c r="S9" i="13"/>
  <c r="F51" i="13"/>
  <c r="H46" i="13"/>
  <c r="H43" i="13"/>
  <c r="H41" i="13"/>
  <c r="H39" i="13"/>
  <c r="H36" i="13"/>
  <c r="H32" i="13"/>
  <c r="H31" i="13"/>
  <c r="H29" i="13"/>
  <c r="H26" i="13"/>
  <c r="H15" i="13"/>
  <c r="H12" i="13"/>
  <c r="H9" i="13"/>
  <c r="H44" i="13" s="1"/>
  <c r="P25" i="1"/>
  <c r="N27" i="1"/>
  <c r="O25" i="1" s="1"/>
  <c r="Q25" i="1" s="1"/>
  <c r="O26" i="1"/>
  <c r="P20" i="1"/>
  <c r="P19" i="1"/>
  <c r="P18" i="1"/>
  <c r="N21" i="1"/>
  <c r="O18" i="1" s="1"/>
  <c r="Q18" i="1" s="1"/>
  <c r="O16" i="1"/>
  <c r="P8" i="1"/>
  <c r="N12" i="1"/>
  <c r="O11" i="1" s="1"/>
  <c r="Q11" i="1" s="1"/>
  <c r="O8" i="1"/>
  <c r="Q8" i="1"/>
  <c r="H25" i="1"/>
  <c r="I23" i="1"/>
  <c r="H18" i="1"/>
  <c r="I16" i="1" s="1"/>
  <c r="K16" i="1" s="1"/>
  <c r="H11" i="1"/>
  <c r="B25" i="1"/>
  <c r="C22" i="1"/>
  <c r="E22" i="1" s="1"/>
  <c r="D23" i="1"/>
  <c r="D22" i="1"/>
  <c r="B18" i="1"/>
  <c r="C16" i="1" s="1"/>
  <c r="C17" i="1"/>
  <c r="E17" i="1" s="1"/>
  <c r="B11" i="1"/>
  <c r="J22" i="1"/>
  <c r="D9" i="1"/>
  <c r="D10" i="1"/>
  <c r="P16" i="1"/>
  <c r="P26" i="1"/>
  <c r="P17" i="1"/>
  <c r="O19" i="1"/>
  <c r="Q19" i="1"/>
  <c r="J9" i="1"/>
  <c r="D16" i="1"/>
  <c r="J10" i="1"/>
  <c r="P11" i="1"/>
  <c r="P9" i="1"/>
  <c r="P10" i="1"/>
  <c r="D17" i="1"/>
  <c r="J15" i="1"/>
  <c r="J23" i="1"/>
  <c r="J24" i="1"/>
  <c r="O10" i="1"/>
  <c r="D24" i="1"/>
  <c r="J16" i="1"/>
  <c r="I15" i="1"/>
  <c r="K15" i="1"/>
  <c r="D15" i="1"/>
  <c r="J17" i="1"/>
  <c r="J8" i="1"/>
  <c r="D8" i="1"/>
  <c r="I8" i="1"/>
  <c r="I24" i="1"/>
  <c r="K24" i="1"/>
  <c r="C24" i="1"/>
  <c r="E24" i="1"/>
  <c r="Q10" i="1"/>
  <c r="K23" i="1"/>
  <c r="Q26" i="1"/>
  <c r="Q16" i="1"/>
  <c r="C23" i="1"/>
  <c r="E23" i="1"/>
  <c r="I22" i="1"/>
  <c r="K22" i="1"/>
  <c r="C15" i="1"/>
  <c r="E15" i="1"/>
  <c r="O9" i="1"/>
  <c r="Q9" i="1"/>
  <c r="F21" i="18" l="1"/>
  <c r="AX53" i="13"/>
  <c r="AX51" i="13"/>
  <c r="DA51" i="13"/>
  <c r="DA53" i="13"/>
  <c r="K8" i="1"/>
  <c r="C9" i="1"/>
  <c r="E9" i="1" s="1"/>
  <c r="C8" i="1"/>
  <c r="E8" i="1" s="1"/>
  <c r="C10" i="1"/>
  <c r="E10" i="1" s="1"/>
  <c r="E16" i="1"/>
  <c r="AD44" i="13"/>
  <c r="DL53" i="13"/>
  <c r="DL51" i="13"/>
  <c r="I9" i="1"/>
  <c r="K9" i="1" s="1"/>
  <c r="I10" i="1"/>
  <c r="K10" i="1" s="1"/>
  <c r="H49" i="13"/>
  <c r="H48" i="13"/>
  <c r="H47" i="13"/>
  <c r="H50" i="13" s="1"/>
  <c r="BT51" i="13"/>
  <c r="BT53" i="13"/>
  <c r="CE53" i="13"/>
  <c r="CE51" i="13"/>
  <c r="I17" i="1"/>
  <c r="K17" i="1" s="1"/>
  <c r="O17" i="1"/>
  <c r="Q17" i="1" s="1"/>
  <c r="O20" i="1"/>
  <c r="Q20" i="1" s="1"/>
  <c r="H20" i="18" l="1"/>
  <c r="H35" i="18" s="1"/>
  <c r="I26" i="18" s="1"/>
  <c r="L24" i="18" l="1"/>
  <c r="J29" i="18"/>
  <c r="L29" i="18" s="1"/>
  <c r="K20" i="18"/>
  <c r="L20" i="18" s="1"/>
  <c r="I33" i="18" l="1"/>
  <c r="I21" i="18"/>
  <c r="I30" i="18"/>
  <c r="J30" i="18" s="1"/>
  <c r="L30" i="18" s="1"/>
  <c r="I22" i="18"/>
  <c r="I27" i="18"/>
  <c r="I31" i="18"/>
  <c r="J31" i="18" s="1"/>
  <c r="L31" i="18" s="1"/>
  <c r="I20" i="18"/>
  <c r="I23" i="18"/>
  <c r="J23" i="18" s="1"/>
  <c r="L23" i="18" s="1"/>
  <c r="I28" i="18"/>
  <c r="I32" i="18"/>
  <c r="I25" i="18"/>
  <c r="J25" i="18" s="1"/>
  <c r="L25" i="18" s="1"/>
  <c r="E20" i="18"/>
  <c r="I12" i="29" l="1"/>
  <c r="I11" i="29" l="1"/>
</calcChain>
</file>

<file path=xl/comments1.xml><?xml version="1.0" encoding="utf-8"?>
<comments xmlns="http://schemas.openxmlformats.org/spreadsheetml/2006/main">
  <authors>
    <author>diego.londono</author>
  </authors>
  <commentList>
    <comment ref="C7" authorId="0" shapeId="0">
      <text>
        <r>
          <rPr>
            <b/>
            <sz val="9"/>
            <color indexed="81"/>
            <rFont val="Tahoma"/>
            <family val="2"/>
          </rPr>
          <t>diego.londono:</t>
        </r>
        <r>
          <rPr>
            <sz val="9"/>
            <color indexed="81"/>
            <rFont val="Tahoma"/>
            <family val="2"/>
          </rPr>
          <t xml:space="preserve">
P1= PuntosP1*(ValorPropuesta/MediaAritmética)</t>
        </r>
      </text>
    </comment>
    <comment ref="I7" authorId="0" shapeId="0">
      <text>
        <r>
          <rPr>
            <b/>
            <sz val="9"/>
            <color indexed="81"/>
            <rFont val="Tahoma"/>
            <family val="2"/>
          </rPr>
          <t>diego.londono:</t>
        </r>
        <r>
          <rPr>
            <sz val="9"/>
            <color indexed="81"/>
            <rFont val="Tahoma"/>
            <family val="2"/>
          </rPr>
          <t xml:space="preserve">
P1= PuntosP1*(ValorPropuesta/MediaAritmética)</t>
        </r>
      </text>
    </comment>
    <comment ref="O7" authorId="0" shapeId="0">
      <text>
        <r>
          <rPr>
            <b/>
            <sz val="9"/>
            <color indexed="81"/>
            <rFont val="Tahoma"/>
            <family val="2"/>
          </rPr>
          <t>diego.londono:</t>
        </r>
        <r>
          <rPr>
            <sz val="9"/>
            <color indexed="81"/>
            <rFont val="Tahoma"/>
            <family val="2"/>
          </rPr>
          <t xml:space="preserve">
P1= PuntosP1*(ValorPropuesta/MediaAritmética)</t>
        </r>
      </text>
    </comment>
    <comment ref="C14" authorId="0" shapeId="0">
      <text>
        <r>
          <rPr>
            <b/>
            <sz val="9"/>
            <color indexed="81"/>
            <rFont val="Tahoma"/>
            <family val="2"/>
          </rPr>
          <t>diego.londono:</t>
        </r>
        <r>
          <rPr>
            <sz val="9"/>
            <color indexed="81"/>
            <rFont val="Tahoma"/>
            <family val="2"/>
          </rPr>
          <t xml:space="preserve">
P1= PuntosP1*(ValorPropuesta/MediaAritmética)</t>
        </r>
      </text>
    </comment>
    <comment ref="I14" authorId="0" shapeId="0">
      <text>
        <r>
          <rPr>
            <b/>
            <sz val="9"/>
            <color indexed="81"/>
            <rFont val="Tahoma"/>
            <family val="2"/>
          </rPr>
          <t>diego.londono:</t>
        </r>
        <r>
          <rPr>
            <sz val="9"/>
            <color indexed="81"/>
            <rFont val="Tahoma"/>
            <family val="2"/>
          </rPr>
          <t xml:space="preserve">
P1= PuntosP1*(ValorPropuesta/MediaAritmética)</t>
        </r>
      </text>
    </comment>
    <comment ref="O15" authorId="0" shapeId="0">
      <text>
        <r>
          <rPr>
            <b/>
            <sz val="9"/>
            <color indexed="81"/>
            <rFont val="Tahoma"/>
            <family val="2"/>
          </rPr>
          <t>diego.londono:</t>
        </r>
        <r>
          <rPr>
            <sz val="9"/>
            <color indexed="81"/>
            <rFont val="Tahoma"/>
            <family val="2"/>
          </rPr>
          <t xml:space="preserve">
P1= PuntosP1*(ValorPropuesta/MediaAritmética)</t>
        </r>
      </text>
    </comment>
    <comment ref="C21" authorId="0" shapeId="0">
      <text>
        <r>
          <rPr>
            <b/>
            <sz val="9"/>
            <color indexed="81"/>
            <rFont val="Tahoma"/>
            <family val="2"/>
          </rPr>
          <t>diego.londono:</t>
        </r>
        <r>
          <rPr>
            <sz val="9"/>
            <color indexed="81"/>
            <rFont val="Tahoma"/>
            <family val="2"/>
          </rPr>
          <t xml:space="preserve">
P1= PuntosP1*(ValorPropuesta/MediaAritmética)</t>
        </r>
      </text>
    </comment>
    <comment ref="I21" authorId="0" shapeId="0">
      <text>
        <r>
          <rPr>
            <b/>
            <sz val="9"/>
            <color indexed="81"/>
            <rFont val="Tahoma"/>
            <family val="2"/>
          </rPr>
          <t>diego.londono:</t>
        </r>
        <r>
          <rPr>
            <sz val="9"/>
            <color indexed="81"/>
            <rFont val="Tahoma"/>
            <family val="2"/>
          </rPr>
          <t xml:space="preserve">
P1= PuntosP1*(ValorPropuesta/MediaAritmética)</t>
        </r>
      </text>
    </comment>
    <comment ref="O24" authorId="0" shapeId="0">
      <text>
        <r>
          <rPr>
            <b/>
            <sz val="9"/>
            <color indexed="81"/>
            <rFont val="Tahoma"/>
            <family val="2"/>
          </rPr>
          <t>diego.londono:</t>
        </r>
        <r>
          <rPr>
            <sz val="9"/>
            <color indexed="81"/>
            <rFont val="Tahoma"/>
            <family val="2"/>
          </rPr>
          <t xml:space="preserve">
P1= PuntosP1*(ValorPropuesta/MediaAritmética)</t>
        </r>
      </text>
    </comment>
  </commentList>
</comments>
</file>

<file path=xl/comments2.xml><?xml version="1.0" encoding="utf-8"?>
<comments xmlns="http://schemas.openxmlformats.org/spreadsheetml/2006/main">
  <authors>
    <author>ssttoo3</author>
  </authors>
  <commentList>
    <comment ref="H46" authorId="0" shapeId="0">
      <text>
        <r>
          <rPr>
            <sz val="9"/>
            <color indexed="81"/>
            <rFont val="Swis721 LtCn BT"/>
            <family val="2"/>
          </rPr>
          <t>Ingresar valor total de los costos directos.</t>
        </r>
        <r>
          <rPr>
            <sz val="9"/>
            <color indexed="81"/>
            <rFont val="Tahoma"/>
            <family val="2"/>
          </rPr>
          <t xml:space="preserve">
</t>
        </r>
      </text>
    </comment>
    <comment ref="S46" authorId="0" shapeId="0">
      <text>
        <r>
          <rPr>
            <sz val="9"/>
            <color indexed="81"/>
            <rFont val="Swis721 LtCn BT"/>
            <family val="2"/>
          </rPr>
          <t>Ingresar valor total de los costos directos.</t>
        </r>
        <r>
          <rPr>
            <sz val="9"/>
            <color indexed="81"/>
            <rFont val="Tahoma"/>
            <family val="2"/>
          </rPr>
          <t xml:space="preserve">
</t>
        </r>
      </text>
    </comment>
    <comment ref="AD46" authorId="0" shapeId="0">
      <text>
        <r>
          <rPr>
            <sz val="9"/>
            <color indexed="81"/>
            <rFont val="Swis721 LtCn BT"/>
            <family val="2"/>
          </rPr>
          <t>Ingresar valor total de los costos directos.</t>
        </r>
        <r>
          <rPr>
            <sz val="9"/>
            <color indexed="81"/>
            <rFont val="Tahoma"/>
            <family val="2"/>
          </rPr>
          <t xml:space="preserve">
</t>
        </r>
      </text>
    </comment>
    <comment ref="AO46" authorId="0" shapeId="0">
      <text>
        <r>
          <rPr>
            <sz val="9"/>
            <color indexed="81"/>
            <rFont val="Swis721 LtCn BT"/>
            <family val="2"/>
          </rPr>
          <t>Ingresar valor total de los costos directos.</t>
        </r>
        <r>
          <rPr>
            <sz val="9"/>
            <color indexed="81"/>
            <rFont val="Tahoma"/>
            <family val="2"/>
          </rPr>
          <t xml:space="preserve">
</t>
        </r>
      </text>
    </comment>
    <comment ref="AZ46" authorId="0" shapeId="0">
      <text>
        <r>
          <rPr>
            <sz val="9"/>
            <color indexed="81"/>
            <rFont val="Swis721 LtCn BT"/>
            <family val="2"/>
          </rPr>
          <t>Ingresar valor total de los costos directos.</t>
        </r>
        <r>
          <rPr>
            <sz val="9"/>
            <color indexed="81"/>
            <rFont val="Tahoma"/>
            <family val="2"/>
          </rPr>
          <t xml:space="preserve">
</t>
        </r>
      </text>
    </comment>
    <comment ref="BK46" authorId="0" shapeId="0">
      <text>
        <r>
          <rPr>
            <sz val="9"/>
            <color indexed="81"/>
            <rFont val="Swis721 LtCn BT"/>
            <family val="2"/>
          </rPr>
          <t>Ingresar valor total de los costos directos.</t>
        </r>
        <r>
          <rPr>
            <sz val="9"/>
            <color indexed="81"/>
            <rFont val="Tahoma"/>
            <family val="2"/>
          </rPr>
          <t xml:space="preserve">
</t>
        </r>
      </text>
    </comment>
    <comment ref="BV46" authorId="0" shapeId="0">
      <text>
        <r>
          <rPr>
            <sz val="9"/>
            <color indexed="81"/>
            <rFont val="Swis721 LtCn BT"/>
            <family val="2"/>
          </rPr>
          <t>Ingresar valor total de los costos directos.</t>
        </r>
        <r>
          <rPr>
            <sz val="9"/>
            <color indexed="81"/>
            <rFont val="Tahoma"/>
            <family val="2"/>
          </rPr>
          <t xml:space="preserve">
</t>
        </r>
      </text>
    </comment>
    <comment ref="CG46" authorId="0" shapeId="0">
      <text>
        <r>
          <rPr>
            <sz val="9"/>
            <color indexed="81"/>
            <rFont val="Swis721 LtCn BT"/>
            <family val="2"/>
          </rPr>
          <t>Ingresar valor total de los costos directos.</t>
        </r>
        <r>
          <rPr>
            <sz val="9"/>
            <color indexed="81"/>
            <rFont val="Tahoma"/>
            <family val="2"/>
          </rPr>
          <t xml:space="preserve">
</t>
        </r>
      </text>
    </comment>
    <comment ref="CR46" authorId="0" shapeId="0">
      <text>
        <r>
          <rPr>
            <sz val="9"/>
            <color indexed="81"/>
            <rFont val="Swis721 LtCn BT"/>
            <family val="2"/>
          </rPr>
          <t>Ingresar valor total de los costos directos.</t>
        </r>
        <r>
          <rPr>
            <sz val="9"/>
            <color indexed="81"/>
            <rFont val="Tahoma"/>
            <family val="2"/>
          </rPr>
          <t xml:space="preserve">
</t>
        </r>
      </text>
    </comment>
    <comment ref="DC46" authorId="0" shapeId="0">
      <text>
        <r>
          <rPr>
            <sz val="9"/>
            <color indexed="81"/>
            <rFont val="Swis721 LtCn BT"/>
            <family val="2"/>
          </rPr>
          <t>Ingresar valor total de los costos directos.</t>
        </r>
        <r>
          <rPr>
            <sz val="9"/>
            <color indexed="81"/>
            <rFont val="Tahoma"/>
            <family val="2"/>
          </rPr>
          <t xml:space="preserve">
</t>
        </r>
      </text>
    </comment>
    <comment ref="DN46" authorId="0" shapeId="0">
      <text>
        <r>
          <rPr>
            <sz val="9"/>
            <color indexed="81"/>
            <rFont val="Swis721 LtCn BT"/>
            <family val="2"/>
          </rPr>
          <t>Ingresar valor total de los costos directos.</t>
        </r>
        <r>
          <rPr>
            <sz val="9"/>
            <color indexed="81"/>
            <rFont val="Tahoma"/>
            <family val="2"/>
          </rPr>
          <t xml:space="preserve">
</t>
        </r>
      </text>
    </comment>
    <comment ref="DY46" authorId="0" shapeId="0">
      <text>
        <r>
          <rPr>
            <sz val="9"/>
            <color indexed="81"/>
            <rFont val="Swis721 LtCn BT"/>
            <family val="2"/>
          </rPr>
          <t>Ingresar valor total de los costos directos.</t>
        </r>
        <r>
          <rPr>
            <sz val="9"/>
            <color indexed="81"/>
            <rFont val="Tahoma"/>
            <family val="2"/>
          </rPr>
          <t xml:space="preserve">
</t>
        </r>
      </text>
    </comment>
  </commentList>
</comments>
</file>

<file path=xl/sharedStrings.xml><?xml version="1.0" encoding="utf-8"?>
<sst xmlns="http://schemas.openxmlformats.org/spreadsheetml/2006/main" count="6264" uniqueCount="591">
  <si>
    <t>Propuesta</t>
  </si>
  <si>
    <t>Presupuesto</t>
  </si>
  <si>
    <t>P1</t>
  </si>
  <si>
    <t>P2</t>
  </si>
  <si>
    <t>PT=P1+P2</t>
  </si>
  <si>
    <t>Valor propuesta</t>
  </si>
  <si>
    <t>Puntos P1</t>
  </si>
  <si>
    <t>Puntos P2</t>
  </si>
  <si>
    <t>Media aritmética</t>
  </si>
  <si>
    <t>Version 1</t>
  </si>
  <si>
    <t>Version 2</t>
  </si>
  <si>
    <t>Version 3</t>
  </si>
  <si>
    <t>Version 4</t>
  </si>
  <si>
    <t>Version 5</t>
  </si>
  <si>
    <t>Version 6</t>
  </si>
  <si>
    <t>Version 7</t>
  </si>
  <si>
    <t>Version 8</t>
  </si>
  <si>
    <t>Version 9</t>
  </si>
  <si>
    <t>UNIVERSIDAD DE ANTIOQUIA</t>
  </si>
  <si>
    <t>NIT/CC</t>
  </si>
  <si>
    <t>REPRESENTANTE LEGAL</t>
  </si>
  <si>
    <t>1</t>
  </si>
  <si>
    <t>2</t>
  </si>
  <si>
    <t>3</t>
  </si>
  <si>
    <t>Numeral</t>
  </si>
  <si>
    <t>RADICADO</t>
  </si>
  <si>
    <t>No tener ninguna de estas situaciones: Cesación de pagos o, cualquier otra circunstancia que justificadamente permita a LA UNIVERSIDAD presumir incapacidad o imposibilidad jurídica, económica o técnica para cumplir el objeto del contrato.</t>
  </si>
  <si>
    <t>CANTIDAD</t>
  </si>
  <si>
    <t>VALOR TOTAL</t>
  </si>
  <si>
    <t>1.1</t>
  </si>
  <si>
    <t>1.3</t>
  </si>
  <si>
    <t>2.1.1</t>
  </si>
  <si>
    <t>2.1.2</t>
  </si>
  <si>
    <t>2.2.1</t>
  </si>
  <si>
    <t>2.2.2</t>
  </si>
  <si>
    <t>ANALISIS DETALLADO ADMINISTRACION</t>
  </si>
  <si>
    <t>ITEM</t>
  </si>
  <si>
    <t>DESCRIPCCIÓN</t>
  </si>
  <si>
    <t>VALOR/MES/BASE</t>
  </si>
  <si>
    <t>FACTOR PRESTACIONAL</t>
  </si>
  <si>
    <t>%DEDICACIÒN MENSUAL</t>
  </si>
  <si>
    <t xml:space="preserve">DURACION (meses) </t>
  </si>
  <si>
    <t>1.0</t>
  </si>
  <si>
    <t>PERSONAL PROFESIONAL Y ADMINISTRATIVOS.</t>
  </si>
  <si>
    <t>Profesionales de Obra Civil</t>
  </si>
  <si>
    <t>1.1.1</t>
  </si>
  <si>
    <r>
      <rPr>
        <b/>
        <i/>
        <sz val="9"/>
        <rFont val="Swis721 LtCn BT"/>
        <family val="2"/>
      </rPr>
      <t>Residente de Obra</t>
    </r>
    <r>
      <rPr>
        <sz val="9"/>
        <rFont val="Swis721 LtCn BT"/>
        <family val="2"/>
      </rPr>
      <t xml:space="preserve"> (Profesional Profesiones afines, Ingeniero Civil, Arquitecto, Arquitecto Constructor, Ingeniero Constructor) 
</t>
    </r>
    <r>
      <rPr>
        <u/>
        <sz val="9"/>
        <rFont val="Swis721 LtCn BT"/>
        <family val="2"/>
      </rPr>
      <t>Experiencia requerida:</t>
    </r>
    <r>
      <rPr>
        <sz val="9"/>
        <rFont val="Swis721 LtCn BT"/>
        <family val="2"/>
      </rPr>
      <t xml:space="preserve">1año de experiencia contado a partir de la expedición de la matrícula profesional. 
</t>
    </r>
    <r>
      <rPr>
        <u/>
        <sz val="9"/>
        <rFont val="Swis721 LtCn BT"/>
        <family val="2"/>
      </rPr>
      <t/>
    </r>
  </si>
  <si>
    <t>1.1.2</t>
  </si>
  <si>
    <r>
      <rPr>
        <b/>
        <i/>
        <sz val="9"/>
        <rFont val="Swis721 LtCn BT"/>
        <family val="2"/>
      </rPr>
      <t xml:space="preserve">Residente de Obra </t>
    </r>
    <r>
      <rPr>
        <sz val="9"/>
        <rFont val="Swis721 LtCn BT"/>
        <family val="2"/>
      </rPr>
      <t xml:space="preserve">(Profesional, Profesiones afines, Ingeniero Civil, Arquitecto, Arquitecto Constructor, Ingeniero Constructor)
</t>
    </r>
    <r>
      <rPr>
        <u/>
        <sz val="9"/>
        <rFont val="Swis721 LtCn BT"/>
        <family val="2"/>
      </rPr>
      <t>Experiencia requerida Residente de Obra :</t>
    </r>
    <r>
      <rPr>
        <sz val="9"/>
        <rFont val="Swis721 LtCn BT"/>
        <family val="2"/>
      </rPr>
      <t xml:space="preserve"> 5 años de experiencia contados a partir de la expedición de la matrícula profesional
</t>
    </r>
    <r>
      <rPr>
        <u/>
        <sz val="9"/>
        <rFont val="Swis721 LtCn BT"/>
        <family val="2"/>
      </rPr>
      <t/>
    </r>
  </si>
  <si>
    <r>
      <rPr>
        <b/>
        <i/>
        <sz val="9"/>
        <rFont val="Swis721 LtCn BT"/>
        <family val="2"/>
      </rPr>
      <t xml:space="preserve">Director Residente de Obra </t>
    </r>
    <r>
      <rPr>
        <sz val="9"/>
        <rFont val="Swis721 LtCn BT"/>
        <family val="2"/>
      </rPr>
      <t xml:space="preserve">(Profesional , Profesiones afines, Ingeniero Civil, Arquitecto, Arquitecto Constructor, Ingeniero Constructor)
</t>
    </r>
    <r>
      <rPr>
        <u/>
        <sz val="9"/>
        <rFont val="Swis721 LtCn BT"/>
        <family val="2"/>
      </rPr>
      <t>Experiencia requerida Director Residente de Obra:</t>
    </r>
    <r>
      <rPr>
        <sz val="9"/>
        <rFont val="Swis721 LtCn BT"/>
        <family val="2"/>
      </rPr>
      <t xml:space="preserve"> 5.1 a 10 años de experiencia contados a partir de la expedición de la matrícula profesional
</t>
    </r>
    <r>
      <rPr>
        <u/>
        <sz val="9"/>
        <rFont val="Swis721 LtCn BT"/>
        <family val="2"/>
      </rPr>
      <t/>
    </r>
  </si>
  <si>
    <t>1.2</t>
  </si>
  <si>
    <t>Profesionales de Obras de Instalaciones Electricas</t>
  </si>
  <si>
    <t>1.2.1</t>
  </si>
  <si>
    <r>
      <rPr>
        <b/>
        <i/>
        <sz val="9"/>
        <rFont val="Swis721 LtCn BT"/>
        <family val="2"/>
      </rPr>
      <t>Ingeniero Electricista</t>
    </r>
    <r>
      <rPr>
        <sz val="9"/>
        <rFont val="Swis721 LtCn BT"/>
        <family val="2"/>
      </rPr>
      <t xml:space="preserve"> (Profesional, Profesiones afines, Ingeniero Electricista)
</t>
    </r>
    <r>
      <rPr>
        <u/>
        <sz val="9"/>
        <rFont val="Swis721 LtCn BT"/>
        <family val="2"/>
      </rPr>
      <t>Experiencia requerida:</t>
    </r>
    <r>
      <rPr>
        <sz val="9"/>
        <rFont val="Swis721 LtCn BT"/>
        <family val="2"/>
      </rPr>
      <t>2 años de experiencia contado a partir de la expedición de la matrícula profesional</t>
    </r>
  </si>
  <si>
    <r>
      <rPr>
        <b/>
        <i/>
        <sz val="9"/>
        <rFont val="Swis721 LtCn BT"/>
        <family val="2"/>
      </rPr>
      <t>Ingeniero Electricista</t>
    </r>
    <r>
      <rPr>
        <sz val="9"/>
        <rFont val="Swis721 LtCn BT"/>
        <family val="2"/>
      </rPr>
      <t xml:space="preserve"> </t>
    </r>
    <r>
      <rPr>
        <sz val="9"/>
        <rFont val="Swis721 LtCn BT"/>
        <family val="2"/>
      </rPr>
      <t xml:space="preserve">(Profesional, Profesiones afines, Ingeniero Electricista)
</t>
    </r>
    <r>
      <rPr>
        <u/>
        <sz val="9"/>
        <rFont val="Swis721 LtCn BT"/>
        <family val="2"/>
      </rPr>
      <t xml:space="preserve">Experiencia requerida: </t>
    </r>
    <r>
      <rPr>
        <sz val="9"/>
        <rFont val="Swis721 LtCn BT"/>
        <family val="2"/>
      </rPr>
      <t xml:space="preserve">3 años de experiencia contados a partir de la expedición de la matrícula profesional
</t>
    </r>
    <r>
      <rPr>
        <u/>
        <sz val="9"/>
        <rFont val="Swis721 LtCn BT"/>
        <family val="2"/>
      </rPr>
      <t/>
    </r>
  </si>
  <si>
    <t>Profesionales de Obras deAire Acondicionado</t>
  </si>
  <si>
    <t>1.3.1</t>
  </si>
  <si>
    <r>
      <rPr>
        <b/>
        <i/>
        <sz val="9"/>
        <rFont val="Swis721 LtCn BT"/>
        <family val="2"/>
      </rPr>
      <t>Ingeniero Mecanico</t>
    </r>
    <r>
      <rPr>
        <sz val="9"/>
        <rFont val="Swis721 LtCn BT"/>
        <family val="2"/>
      </rPr>
      <t xml:space="preserve"> (Profesional: Profesiones afines, Ingeniero Mecanico)
</t>
    </r>
    <r>
      <rPr>
        <u/>
        <sz val="9"/>
        <rFont val="Swis721 LtCn BT"/>
        <family val="2"/>
      </rPr>
      <t xml:space="preserve">Experiencia requerida: </t>
    </r>
    <r>
      <rPr>
        <sz val="9"/>
        <rFont val="Swis721 LtCn BT"/>
        <family val="2"/>
      </rPr>
      <t xml:space="preserve">3 años de expedición pedición de la matrícula profesional y  dos (2) de experiencia .
</t>
    </r>
    <r>
      <rPr>
        <u/>
        <sz val="9"/>
        <rFont val="Swis721 LtCn BT"/>
        <family val="2"/>
      </rPr>
      <t/>
    </r>
  </si>
  <si>
    <t>2.0</t>
  </si>
  <si>
    <t>PERSONAL OPERATIVO</t>
  </si>
  <si>
    <t>2.1</t>
  </si>
  <si>
    <t>Personal Operativo de Obra Civil</t>
  </si>
  <si>
    <r>
      <rPr>
        <b/>
        <sz val="10"/>
        <rFont val="Swis721 LtCn BT"/>
        <family val="2"/>
      </rPr>
      <t>Almacenista</t>
    </r>
    <r>
      <rPr>
        <sz val="10"/>
        <rFont val="Swis721 LtCn BT"/>
        <family val="2"/>
      </rPr>
      <t xml:space="preserve"> ( Ayudante Entendido)
</t>
    </r>
    <r>
      <rPr>
        <u/>
        <sz val="10"/>
        <rFont val="Swis721 LtCn BT"/>
        <family val="2"/>
      </rPr>
      <t>Experiencia requerida:</t>
    </r>
    <r>
      <rPr>
        <sz val="10"/>
        <rFont val="Swis721 LtCn BT"/>
        <family val="2"/>
      </rPr>
      <t xml:space="preserve"> 1 año de experiencia como almacenista de Obra
</t>
    </r>
    <r>
      <rPr>
        <u/>
        <sz val="10"/>
        <rFont val="Swis721 LtCn BT"/>
        <family val="2"/>
      </rPr>
      <t/>
    </r>
  </si>
  <si>
    <r>
      <rPr>
        <b/>
        <sz val="10"/>
        <rFont val="Swis721 LtCn BT"/>
        <family val="2"/>
      </rPr>
      <t xml:space="preserve">Maestro de Obra
</t>
    </r>
    <r>
      <rPr>
        <u/>
        <sz val="10"/>
        <rFont val="Swis721 LtCn BT"/>
        <family val="2"/>
      </rPr>
      <t>Experiencia requerida</t>
    </r>
    <r>
      <rPr>
        <sz val="10"/>
        <rFont val="Swis721 LtCn BT"/>
        <family val="2"/>
      </rPr>
      <t xml:space="preserve">: Certificado del SENA, o afines como Maestro de Obra, 3 años de experiencia como Maestro de Obra
</t>
    </r>
    <r>
      <rPr>
        <u/>
        <sz val="10"/>
        <rFont val="Swis721 LtCn BT"/>
        <family val="2"/>
      </rPr>
      <t/>
    </r>
  </si>
  <si>
    <t>Ayudantes por administracion( Aseo, limpieza, control espacios)</t>
  </si>
  <si>
    <t>2.2</t>
  </si>
  <si>
    <t>Personal Operativo de Obras de Aire Acondicionado</t>
  </si>
  <si>
    <r>
      <rPr>
        <b/>
        <sz val="10"/>
        <rFont val="Swis721 LtCn BT"/>
        <family val="2"/>
      </rPr>
      <t xml:space="preserve">Ayudante Entendido
</t>
    </r>
    <r>
      <rPr>
        <u/>
        <sz val="10"/>
        <rFont val="Swis721 LtCn BT"/>
        <family val="2"/>
      </rPr>
      <t>Experiencia requerida:</t>
    </r>
    <r>
      <rPr>
        <sz val="10"/>
        <rFont val="Swis721 LtCn BT"/>
        <family val="2"/>
      </rPr>
      <t xml:space="preserve"> 1 año de experiencia como almacenista de Obra</t>
    </r>
  </si>
  <si>
    <r>
      <rPr>
        <b/>
        <sz val="10"/>
        <rFont val="Swis721 LtCn BT"/>
        <family val="2"/>
      </rPr>
      <t xml:space="preserve">Tecnico en Aire Acondicionado
</t>
    </r>
    <r>
      <rPr>
        <u/>
        <sz val="10"/>
        <rFont val="Swis721 LtCn BT"/>
        <family val="2"/>
      </rPr>
      <t>Experiencia requerida</t>
    </r>
    <r>
      <rPr>
        <sz val="10"/>
        <rFont val="Swis721 LtCn BT"/>
        <family val="2"/>
      </rPr>
      <t xml:space="preserve">:  2 años de experiencia como Tecnico en Aire Acondicionado
</t>
    </r>
    <r>
      <rPr>
        <u/>
        <sz val="10"/>
        <rFont val="Swis721 LtCn BT"/>
        <family val="2"/>
      </rPr>
      <t/>
    </r>
  </si>
  <si>
    <t>3.0</t>
  </si>
  <si>
    <t>INSTALACIONES PROVISIONALES, SEÑALIZACIÓN Y SISOMA</t>
  </si>
  <si>
    <t>3.1</t>
  </si>
  <si>
    <t>Profesionales SISOMA</t>
  </si>
  <si>
    <t>3.1.1</t>
  </si>
  <si>
    <r>
      <rPr>
        <b/>
        <i/>
        <sz val="9"/>
        <rFont val="Swis721 LtCn BT"/>
        <family val="2"/>
      </rPr>
      <t xml:space="preserve">Tecnología en seguridad e higiene ocupacional o afínes 
</t>
    </r>
    <r>
      <rPr>
        <u/>
        <sz val="9"/>
        <rFont val="Swis721 LtCn BT"/>
        <family val="2"/>
      </rPr>
      <t>Experiencia requerida</t>
    </r>
    <r>
      <rPr>
        <sz val="9"/>
        <rFont val="Swis721 LtCn BT"/>
        <family val="2"/>
      </rPr>
      <t xml:space="preserve">:1 y año de experiencia contado a partir de la expedición de la Licencia en salud ocupacional
</t>
    </r>
    <r>
      <rPr>
        <u/>
        <sz val="9"/>
        <rFont val="Swis721 LtCn BT"/>
        <family val="2"/>
      </rPr>
      <t/>
    </r>
  </si>
  <si>
    <r>
      <rPr>
        <b/>
        <i/>
        <sz val="9"/>
        <rFont val="Swis721 LtCn BT"/>
        <family val="2"/>
      </rPr>
      <t xml:space="preserve">Tecnología en seguridad e higiene ocupacional o afínes 
</t>
    </r>
    <r>
      <rPr>
        <u/>
        <sz val="9"/>
        <rFont val="Swis721 LtCn BT"/>
        <family val="2"/>
      </rPr>
      <t>Experiencia requerida</t>
    </r>
    <r>
      <rPr>
        <sz val="9"/>
        <rFont val="Swis721 LtCn BT"/>
        <family val="2"/>
      </rPr>
      <t xml:space="preserve">:mayor a 2 años de experiencia contados a partir de la expedición de la Licencia en salud ocupacional
</t>
    </r>
    <r>
      <rPr>
        <u/>
        <sz val="9"/>
        <rFont val="Swis721 LtCn BT"/>
        <family val="2"/>
      </rPr>
      <t/>
    </r>
  </si>
  <si>
    <t>3.2</t>
  </si>
  <si>
    <t>Señalizacion</t>
  </si>
  <si>
    <t>3.2.1</t>
  </si>
  <si>
    <t>Señalizacion y Seguridad Industrial</t>
  </si>
  <si>
    <t>4.0</t>
  </si>
  <si>
    <t>GASTOS FIJOS OFICINA</t>
  </si>
  <si>
    <t>4.1</t>
  </si>
  <si>
    <t>Gerente</t>
  </si>
  <si>
    <t>4.2</t>
  </si>
  <si>
    <t>Asesor contable</t>
  </si>
  <si>
    <t>4.3</t>
  </si>
  <si>
    <t>Auxiliar contable</t>
  </si>
  <si>
    <t>4.4</t>
  </si>
  <si>
    <t>Secretaría</t>
  </si>
  <si>
    <t>4.5</t>
  </si>
  <si>
    <t>Conductor</t>
  </si>
  <si>
    <t>4.6</t>
  </si>
  <si>
    <t>Mensajero</t>
  </si>
  <si>
    <t>4.7</t>
  </si>
  <si>
    <t>Pago arriendo</t>
  </si>
  <si>
    <t>4.8</t>
  </si>
  <si>
    <t>Pago servicios públicos (Energia, agua y internet)</t>
  </si>
  <si>
    <t>Papeleria, fotocopias, equipos de computo</t>
  </si>
  <si>
    <t>5.0</t>
  </si>
  <si>
    <t>BANCARIOS</t>
  </si>
  <si>
    <t>5.1</t>
  </si>
  <si>
    <t>Chequera, transacciones</t>
  </si>
  <si>
    <t>6.0</t>
  </si>
  <si>
    <t xml:space="preserve">POLIZAS </t>
  </si>
  <si>
    <t>6.1</t>
  </si>
  <si>
    <t>Valor de la prima</t>
  </si>
  <si>
    <t>SUBTOTAL GASTOS ADMINISTRATIVOS</t>
  </si>
  <si>
    <t>VALOR TOTAL COSTOS DIRECTOS DE LA OBRA</t>
  </si>
  <si>
    <t>PORCENTAJE ADMINISTRACIÒN. [A]</t>
  </si>
  <si>
    <t>(A)</t>
  </si>
  <si>
    <t>IMPREVISTOS. [I]</t>
  </si>
  <si>
    <t>(I)</t>
  </si>
  <si>
    <t>UTILIDAD. [U]</t>
  </si>
  <si>
    <t>(U)</t>
  </si>
  <si>
    <t>SUBTOTAL AIU</t>
  </si>
  <si>
    <t>PORCENTAJE TOTAL A.I.U</t>
  </si>
  <si>
    <t>Propuestas antes de IVA</t>
  </si>
  <si>
    <t>OBSERVACIONES</t>
  </si>
  <si>
    <t xml:space="preserve">N° </t>
  </si>
  <si>
    <t xml:space="preserve">OFERENTE </t>
  </si>
  <si>
    <t>MEDIA ARITMETICA</t>
  </si>
  <si>
    <t>CALCULO  P1</t>
  </si>
  <si>
    <t>Presupuesto Oficial ANTES DE IVA</t>
  </si>
  <si>
    <t>PT= P1+P2, donde:</t>
  </si>
  <si>
    <t xml:space="preserve">N: Número de propuestas presentadas y habilitadas </t>
  </si>
  <si>
    <t>Po= Presupuesto oficial</t>
  </si>
  <si>
    <t xml:space="preserve">P1: Se asignarán 20 puntos, a la propuesta que esté más cercana a la media aritmética de las propuestas habilitadas, de acuerdo a la siguiente fórmula:   </t>
  </si>
  <si>
    <t xml:space="preserve">P1= 20*(Pp/MA) </t>
  </si>
  <si>
    <t xml:space="preserve">Pp: Propuesta presentada y habilitada  </t>
  </si>
  <si>
    <t xml:space="preserve">MA: (P1+P2+P3+…Pn)/n   Media aritmética     </t>
  </si>
  <si>
    <t xml:space="preserve">Nota: A las propuestas que estén por encima de la media aritmética, se les asignaran cero (0) puntos para P1.      </t>
  </si>
  <si>
    <t xml:space="preserve">P2: Se asignarán 80 puntos, con la siguiente fórmula:   </t>
  </si>
  <si>
    <t xml:space="preserve">P2=80*(Pp*Po)(1/2)/ po.              </t>
  </si>
  <si>
    <t xml:space="preserve">PROPUESTA ECONOMICA : Se evaluará a partir de la información suministrada en el formulario de cantidades de cada proponente y se asignarán maximo 100 puntos  discriminados así:                                                                                                                                                                                                                                                                                                                                                                                                                                                                                                                                                                                                                                                                                                                                                                                                                                                                                                                                                                                                                                                                                                                                                                                                                                                                                                                                                                                                                                                                                                                                                                                                                                                                                                                                                                                                                                                                                                                                                                                                                                                                                                                                                                                                                                                                                                                                                                                                                                                                                                                                                                                                                                                                                                                                                                                                          </t>
  </si>
  <si>
    <t>EVALUACION DE PROPUESTAS</t>
  </si>
  <si>
    <t>Método de evaluación: Media Aritmética</t>
  </si>
  <si>
    <t>LISTADO DE OFERENTES</t>
  </si>
  <si>
    <t>NRO</t>
  </si>
  <si>
    <t>OFERENTE</t>
  </si>
  <si>
    <t>APERTURA DE SOBRES</t>
  </si>
  <si>
    <t>N°</t>
  </si>
  <si>
    <t>HORA DE RECIBIDO</t>
  </si>
  <si>
    <t>PROPONENTES</t>
  </si>
  <si>
    <t>NUMERO DE FOLIOS DE LA PROPUESTA</t>
  </si>
  <si>
    <t xml:space="preserve">OBJETO: </t>
  </si>
  <si>
    <t>Item</t>
  </si>
  <si>
    <t>Descripcion de la Actividad</t>
  </si>
  <si>
    <t>Unidad</t>
  </si>
  <si>
    <t>Cantidad</t>
  </si>
  <si>
    <t>Precio Unitario</t>
  </si>
  <si>
    <t>Valor Total</t>
  </si>
  <si>
    <t>Valor y Porcentaje por Capitulo</t>
  </si>
  <si>
    <t>m2</t>
  </si>
  <si>
    <t>m</t>
  </si>
  <si>
    <t>8.1</t>
  </si>
  <si>
    <t>8.2</t>
  </si>
  <si>
    <t>8.3</t>
  </si>
  <si>
    <t>9.1</t>
  </si>
  <si>
    <t>TOTAL COSTO DIRECTO</t>
  </si>
  <si>
    <t xml:space="preserve">ADMINISTRACIÓN </t>
  </si>
  <si>
    <t>IMPREVISTOS</t>
  </si>
  <si>
    <t xml:space="preserve">UTILIDAD </t>
  </si>
  <si>
    <t>CUMPLE</t>
  </si>
  <si>
    <t>VERIFICACION</t>
  </si>
  <si>
    <t>PT=P1 +P2</t>
  </si>
  <si>
    <r>
      <rPr>
        <b/>
        <sz val="10"/>
        <rFont val="Arial"/>
        <family val="2"/>
      </rPr>
      <t>OBSERVACIÓN:</t>
    </r>
    <r>
      <rPr>
        <sz val="10"/>
        <rFont val="Arial"/>
        <family val="2"/>
      </rPr>
      <t xml:space="preserve">
</t>
    </r>
  </si>
  <si>
    <t>______________________________________</t>
  </si>
  <si>
    <t>ABOGADO</t>
  </si>
  <si>
    <t>NIT O CÉDULA</t>
  </si>
  <si>
    <t>REQUISITOS JURÍDICOS DE PARTICIPACIÓN  (personas jurídicas y naturales) numeral 6</t>
  </si>
  <si>
    <t xml:space="preserve">No tener antecedentes disciplinarios en la Procuraduría General de la Nación. </t>
  </si>
  <si>
    <t xml:space="preserve">No tener antecedentes judiciales en la Policía Nacional de Colombia. </t>
  </si>
  <si>
    <t>CUMPLIMIENTO DE REQUISITOS</t>
  </si>
  <si>
    <t>3.3</t>
  </si>
  <si>
    <t>3.4</t>
  </si>
  <si>
    <t>7.0</t>
  </si>
  <si>
    <t>TOTAL PROYECTO</t>
  </si>
  <si>
    <t># propuestas habilitadas</t>
  </si>
  <si>
    <t>Valor total antes de IVA</t>
  </si>
  <si>
    <t>5.2</t>
  </si>
  <si>
    <t>7.1</t>
  </si>
  <si>
    <t>ILUMINACIÓN</t>
  </si>
  <si>
    <t>9.2</t>
  </si>
  <si>
    <t>9.3</t>
  </si>
  <si>
    <t>10.1</t>
  </si>
  <si>
    <t>11.1</t>
  </si>
  <si>
    <t>7.1. Requisitos personas naturales</t>
  </si>
  <si>
    <t>7.2. Requisitos personas jurídicas</t>
  </si>
  <si>
    <t>Invitación Pública N° DIF-272-2018</t>
  </si>
  <si>
    <r>
      <rPr>
        <b/>
        <sz val="11"/>
        <rFont val="Arial"/>
        <family val="2"/>
      </rPr>
      <t>OBJETO:</t>
    </r>
    <r>
      <rPr>
        <sz val="11"/>
        <rFont val="Arial"/>
        <family val="2"/>
      </rPr>
      <t xml:space="preserve">  “Realizar las obras civiles., eléctricas e hidráulicas, de adecuaciones y reparaciones para la infraestructura de la sede Bogotá. Universidad de Antioquia, por la modalidad de precios unitarios fijos no reajustables, conforme con las especificaciones técnicas de construcción del proyecto"</t>
    </r>
  </si>
  <si>
    <r>
      <rPr>
        <b/>
        <sz val="11"/>
        <rFont val="Arial"/>
        <family val="2"/>
      </rPr>
      <t>OBJETO:</t>
    </r>
    <r>
      <rPr>
        <sz val="11"/>
        <rFont val="Arial"/>
        <family val="2"/>
      </rPr>
      <t xml:space="preserve"> “Realizar las obras civiles., eléctricas e hidráulicas, de adecuaciones y reparaciones para la infraestructura de la sede Bogotá. Universidad de Antioquia, por la modalidad de precios unitarios fijos no reajustables, conforme con las especificaciones técnicas de construcción del proyecto"</t>
    </r>
  </si>
  <si>
    <t>Invitación Pública N°  DIF-272-2018</t>
  </si>
  <si>
    <t>ANDRES ENRIQUE VÁSQUEZ GAVIRIA</t>
  </si>
  <si>
    <t>JOSÉ RICARDO TAMAYO ISAZA</t>
  </si>
  <si>
    <t>HERNÁN DARÍO TRIANA OTÁLORA</t>
  </si>
  <si>
    <t>CHRISTIAN LEONARDO PEDRAZA ROJAS</t>
  </si>
  <si>
    <t>GRUPO ARQTECH S.A.S.</t>
  </si>
  <si>
    <t>BALER INGENIERIA S.A.S.</t>
  </si>
  <si>
    <t>JUAN CARLOS SIERRA BOTERO</t>
  </si>
  <si>
    <t>LINA MARCELA ALFONSO NARANJO</t>
  </si>
  <si>
    <t>ECOHABITAT S.A.S.</t>
  </si>
  <si>
    <t>GRUPO VASQUEZ ASOCIADOS S.A.S.</t>
  </si>
  <si>
    <t>HECTOR ALBEIRO BARRAGAN BARRAGAN</t>
  </si>
  <si>
    <t>HIMHER Y COMPAÑÍA S.A SOCIEDAD DE FAMILIA</t>
  </si>
  <si>
    <t>LUIS ENRIQUE OYOLA QUINTERO</t>
  </si>
  <si>
    <t>JULIO CESAR QUESADA QRREDONDO</t>
  </si>
  <si>
    <t>4</t>
  </si>
  <si>
    <t>5</t>
  </si>
  <si>
    <t>6</t>
  </si>
  <si>
    <t>7</t>
  </si>
  <si>
    <t>8</t>
  </si>
  <si>
    <t>9</t>
  </si>
  <si>
    <t>10</t>
  </si>
  <si>
    <t>11</t>
  </si>
  <si>
    <t>12</t>
  </si>
  <si>
    <t>13</t>
  </si>
  <si>
    <t>14</t>
  </si>
  <si>
    <r>
      <t xml:space="preserve">Resúmen: se recibieron </t>
    </r>
    <r>
      <rPr>
        <sz val="11"/>
        <color rgb="FFFF0000"/>
        <rFont val="Arial"/>
        <family val="2"/>
      </rPr>
      <t>14</t>
    </r>
    <r>
      <rPr>
        <sz val="11"/>
        <color theme="1"/>
        <rFont val="Arial"/>
        <family val="2"/>
      </rPr>
      <t xml:space="preserve"> propuestas. EQUIPO TECNICO DE EVALUACIÓN
DIVISIÓN DE INFRAESTRUCTURA FÍSICA</t>
    </r>
  </si>
  <si>
    <t>HERLEY RINCÓN LEGIZAMÓN</t>
  </si>
  <si>
    <t>LADY MERCEDES AGUIRRE ORTIZ</t>
  </si>
  <si>
    <t>ZANDRA MAYELY DIAZ RNCÓN</t>
  </si>
  <si>
    <t>JOSÉ DAVID VASQUEZ BETANCURT</t>
  </si>
  <si>
    <t>ERIKA DEL ROCIO MUÑOZ GONZALEZ</t>
  </si>
  <si>
    <t>JULIO CESAR QUESADA ARREDONDO</t>
  </si>
  <si>
    <t>SIN COPIA DIGITAL</t>
  </si>
  <si>
    <t>900.752.213-3</t>
  </si>
  <si>
    <t>900.264.015-8</t>
  </si>
  <si>
    <t>70.562.215-2</t>
  </si>
  <si>
    <t>41.951.903-5</t>
  </si>
  <si>
    <t>830.091.013-6</t>
  </si>
  <si>
    <t>900.837.253-4</t>
  </si>
  <si>
    <t>860.069.559-2</t>
  </si>
  <si>
    <t>SEDE BOGOTÁ</t>
  </si>
  <si>
    <t>Obras civiles en adecuaciones y reparaciones hidrosanitarias y eléctricas en la Sede Bogotá de la Universidad de Antioquia.</t>
  </si>
  <si>
    <t>Obra Civil -Reformas Sede de Bogotá</t>
  </si>
  <si>
    <t>DEMOLICIONES, RETIROS Y DESMONTES</t>
  </si>
  <si>
    <r>
      <rPr>
        <b/>
        <sz val="11"/>
        <rFont val="Swis721 LtCn BT"/>
        <family val="2"/>
      </rPr>
      <t xml:space="preserve">Retiro de alfombra existente en piso. </t>
    </r>
    <r>
      <rPr>
        <sz val="11"/>
        <rFont val="Swis721 LtCn BT"/>
        <family val="2"/>
      </rPr>
      <t xml:space="preserve">Incluye botada de residuos especiales y recuperación de los materiales aprovechables y su transporte hasta el sitio que lo indique la interventoría. </t>
    </r>
  </si>
  <si>
    <r>
      <rPr>
        <b/>
        <i/>
        <sz val="11"/>
        <rFont val="Swis721 LtCn BT"/>
        <family val="2"/>
      </rPr>
      <t>Desmonte, Reforma e Instalación de puerta existente en madera de dimensiones 0,61x2,09m</t>
    </r>
    <r>
      <rPr>
        <i/>
        <sz val="11"/>
        <rFont val="Swis721 LtCn BT"/>
        <family val="2"/>
      </rPr>
      <t>, para abrir ventilación en la misma, tipo celosias en madera de dimensiones 0,32x0,80m e instalación de la misma, según diseño. Incluye el retiro, cargue, transportes, reforma e instalación. y todo lo necesario para su buen funcionamiento.</t>
    </r>
  </si>
  <si>
    <t>und</t>
  </si>
  <si>
    <r>
      <rPr>
        <b/>
        <sz val="11"/>
        <rFont val="Swis721 LtCn BT"/>
        <family val="2"/>
      </rPr>
      <t>Desmonte de bocapuerta en madera de 0,14m</t>
    </r>
    <r>
      <rPr>
        <sz val="11"/>
        <rFont val="Swis721 LtCn BT"/>
        <family val="2"/>
      </rPr>
      <t xml:space="preserve">; incluye el desmonte, acarreo interno, transportes tanto vertical como horizontal del material producto de demoliciones empacado en costales hasta el punto de acopio, </t>
    </r>
  </si>
  <si>
    <t>1.4</t>
  </si>
  <si>
    <r>
      <rPr>
        <b/>
        <sz val="11"/>
        <rFont val="Swis721 LtCn BT"/>
        <family val="2"/>
      </rPr>
      <t>Desmonte y retiro de cabinas de baños en madera</t>
    </r>
    <r>
      <rPr>
        <sz val="11"/>
        <rFont val="Swis721 LtCn BT"/>
        <family val="2"/>
      </rPr>
      <t>; incluye el desmonte de puertas, tabiques, marcos, botada de residuos especiales y recuperación de los materiales aprovechables y su transporte hasta el sitio que lo indique la interventoría.  Ancho variable desde 0,60 a 1,20 m.</t>
    </r>
  </si>
  <si>
    <t>1.5</t>
  </si>
  <si>
    <r>
      <rPr>
        <b/>
        <sz val="11"/>
        <rFont val="Swis721 LtCn BT"/>
        <family val="2"/>
      </rPr>
      <t>Desmonte y retiro de cielo falso en acrilico transparente, Dry Wall y/o Superboard</t>
    </r>
    <r>
      <rPr>
        <sz val="11"/>
        <rFont val="Swis721 LtCn BT"/>
        <family val="2"/>
      </rPr>
      <t>,incluye, retiro  de placas y estructura de soporte del cielo falso, transporte internos tanto verticales como horizontales hasta el punto de acopio de material de escombro, empacada en costales.</t>
    </r>
  </si>
  <si>
    <t>1.6</t>
  </si>
  <si>
    <r>
      <rPr>
        <b/>
        <sz val="11"/>
        <rFont val="Swis721 LtCn BT"/>
        <family val="2"/>
      </rPr>
      <t>Demolicion de enchape existente en baldosa ceramica, piso y/o pared de baños segundo nivel, espesores entre 0.03 y 0.05 m, en muros</t>
    </r>
    <r>
      <rPr>
        <sz val="11"/>
        <rFont val="Swis721 LtCn BT"/>
        <family val="2"/>
      </rPr>
      <t xml:space="preserve"> Incluye acarreo interno,transportes tanto vertical como horizontal , demolición de revoques y enchapes aplicados en el muro, además recuperación de los materiales aprovechables o su transporte hasta el sitio que lo indique la interventoría, y elementos para trabajo seguro en alturas.</t>
    </r>
  </si>
  <si>
    <t>DESCAPOTE Y EXCAVACIÓN</t>
  </si>
  <si>
    <r>
      <rPr>
        <b/>
        <sz val="11"/>
        <rFont val="Swis721 LtCn BT"/>
        <family val="2"/>
      </rPr>
      <t>EXCAVACIÓN MANUAL de material heterogéneo, e=0 a 2m.,</t>
    </r>
    <r>
      <rPr>
        <sz val="11"/>
        <rFont val="Swis721 LtCn BT"/>
        <family val="2"/>
      </rPr>
      <t xml:space="preserve">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t>
    </r>
  </si>
  <si>
    <t>m3</t>
  </si>
  <si>
    <r>
      <t>Cargue y botada de escombros, en sitios debidamente certificados por la autoridad ambiental competente,</t>
    </r>
    <r>
      <rPr>
        <sz val="11"/>
        <rFont val="Swis721 LtCn BT"/>
        <family val="2"/>
      </rPr>
      <t xml:space="preserve"> incluye: Transporte tanto vertical como horizontal, aseo general, señalizacion con balizas reflectivas, cinta de seguridad y ayudantes que cuenten con el pago de prestaciones sociales al día .</t>
    </r>
  </si>
  <si>
    <t>PISOS E IMPERMEABILIZACION</t>
  </si>
  <si>
    <r>
      <rPr>
        <b/>
        <sz val="11"/>
        <rFont val="Swis721 LtCn BT"/>
        <family val="2"/>
      </rPr>
      <t>Suministro transporte e instalación de piso en Arenón Lavado sobre loseta:</t>
    </r>
    <r>
      <rPr>
        <sz val="11"/>
        <rFont val="Swis721 LtCn BT"/>
        <family val="2"/>
      </rPr>
      <t xml:space="preserve"> Incluye</t>
    </r>
    <r>
      <rPr>
        <b/>
        <sz val="11"/>
        <rFont val="Swis721 LtCn BT"/>
        <family val="2"/>
      </rPr>
      <t xml:space="preserve"> </t>
    </r>
    <r>
      <rPr>
        <sz val="11"/>
        <rFont val="Swis721 LtCn BT"/>
        <family val="2"/>
      </rPr>
      <t>entresuelo en piedra de canto rodado,loseta en concreto de 21 Mpa, ocho (8) cms de espesor, reforzada con malla electrosoldada D-84, siguiendo las norma establecidas para concreto. Una vez colocada la capa antes de fraguar, se colocará una pasta de cemento gris y arenón lavado con un espesor de tres (3) cms, preparada en proporción 1:2 o la indicada por la interventoría. Incluye ademas guardaescobas a media caña de 10 cm y  todos los elementos necesarios para su correcta instalación y funcionamiento. Se debe dar continuidad al la modulación del piso existente.</t>
    </r>
  </si>
  <si>
    <r>
      <rPr>
        <b/>
        <sz val="11"/>
        <rFont val="Swis721 LtCn BT"/>
        <family val="2"/>
      </rPr>
      <t>Suministro y aplicación de lechada  tipo concolor de Sumicol o equivalente en pisos y paredes,</t>
    </r>
    <r>
      <rPr>
        <b/>
        <i/>
        <sz val="11"/>
        <rFont val="Swis721 LtCn BT"/>
        <family val="2"/>
      </rPr>
      <t xml:space="preserve"> </t>
    </r>
    <r>
      <rPr>
        <sz val="11"/>
        <color theme="1"/>
        <rFont val="Swis721 LtCn BT"/>
        <family val="2"/>
      </rPr>
      <t xml:space="preserve">color similar al existente; incluye preparación de superficie para la aplicación: rallado y retiro de lechada existente, retiro de residuos de lechada en juntas. Incluye aplicación de lechada, sellante y todo lo necesario para su correcta ejecución y funcionamiento. </t>
    </r>
  </si>
  <si>
    <r>
      <rPr>
        <b/>
        <sz val="11"/>
        <rFont val="Swis721 LtCn BT"/>
        <family val="2"/>
      </rPr>
      <t>Suministro e instalación de piso en baldosa de vinilo de referencia cedro colección madera</t>
    </r>
    <r>
      <rPr>
        <sz val="11"/>
        <rFont val="Swis721 LtCn BT"/>
        <family val="2"/>
      </rPr>
      <t>s, uso residencial, similar a la existente, de primera calidadad aprobada por la interventoria. Incluye suministro, instalación y transporte de los materiales y todo lo necesario para su correcta instalación y mantenimiento.</t>
    </r>
  </si>
  <si>
    <r>
      <rPr>
        <b/>
        <sz val="11"/>
        <rFont val="Swis721 LtCn BT"/>
        <family val="2"/>
      </rPr>
      <t>Suministro transporte e Instalación de ENCHAPE CERÁMICO de piso-pared aruba arena en formato de 33.8x33.8 cm. Corona o equivalente,</t>
    </r>
    <r>
      <rPr>
        <sz val="11"/>
        <rFont val="Swis721 LtCn BT"/>
        <family val="2"/>
      </rPr>
      <t xml:space="preserve">  Incluye suministro y transporte de los materiales, adhesivo para cerámica tipo pegacor o su equivalente y todos los elementos necesarios para su correcta instalación y funcionamiento.</t>
    </r>
  </si>
  <si>
    <t>3.5</t>
  </si>
  <si>
    <r>
      <rPr>
        <b/>
        <sz val="11"/>
        <rFont val="Swis721 LtCn BT"/>
        <family val="2"/>
      </rPr>
      <t>Suministro e instalación de bocapuerta en madera de 0,14m de ancho, similar al existente</t>
    </r>
    <r>
      <rPr>
        <sz val="11"/>
        <rFont val="Swis721 LtCn BT"/>
        <family val="2"/>
      </rPr>
      <t>. Incluye aplicación de la pintura de acabado, que puede ser a base de lacas o de ceras,  ademas del suministro, instalación y transporte de los materiales y todo lo necesario para su correcta instalación y mantenimiento.</t>
    </r>
  </si>
  <si>
    <t>3.6</t>
  </si>
  <si>
    <r>
      <rPr>
        <b/>
        <sz val="11"/>
        <rFont val="Swis721 LtCn BT"/>
        <family val="2"/>
      </rPr>
      <t xml:space="preserve">Suministro e instalación de zocalo en madera de 0,10m. </t>
    </r>
    <r>
      <rPr>
        <sz val="11"/>
        <rFont val="Swis721 LtCn BT"/>
        <family val="2"/>
      </rPr>
      <t>Incluye aplicación de la pintura de acabado, que puede ser a base de lacas o de ceras,  ademas del suministro, instalación y transporte de los materiales y todo lo necesario para su correcta instalación y mantenimiento.</t>
    </r>
  </si>
  <si>
    <t>3.7</t>
  </si>
  <si>
    <r>
      <rPr>
        <b/>
        <sz val="11"/>
        <rFont val="Swis721 LtCn BT"/>
        <family val="2"/>
      </rPr>
      <t>Suministro e instalación de franjas EN TABLETA GRES similar al existente.</t>
    </r>
    <r>
      <rPr>
        <sz val="11"/>
        <rFont val="Swis721 LtCn BT"/>
        <family val="2"/>
      </rPr>
      <t xml:space="preserve"> Incluye suministro y transporte de los materiales, remates, medido en proyección horizontal.  Se debe continuar con modulación existente. Incluye todos los elementos necesarios para su correcta instalación y funcionamiento.</t>
    </r>
  </si>
  <si>
    <t>3.8</t>
  </si>
  <si>
    <r>
      <rPr>
        <b/>
        <sz val="11"/>
        <rFont val="Swis721 LtCn BT"/>
        <family val="2"/>
      </rPr>
      <t>Suministro, transporte y colocación de Revestimiento Impermeable a Base de Cemento  tipo SikaTop-107, para fuente existente en patio, Incluye desmonte de fuente y reinstalación de la fuente</t>
    </r>
    <r>
      <rPr>
        <sz val="11"/>
        <rFont val="Swis721 LtCn BT"/>
        <family val="2"/>
      </rPr>
      <t>. Incluye ademas suministro y transporte de los materiales, regatas, media cañas y todo lo necesario para su correcta construcción y funcionamiento. La aplicación técnica se debe hacer siguiendo todas las instrucciones y recomendaciones del fabricante.</t>
    </r>
  </si>
  <si>
    <t>CIELO RASO EN DRYWALL</t>
  </si>
  <si>
    <r>
      <rPr>
        <b/>
        <sz val="11"/>
        <rFont val="Swis721 LtCn BT"/>
        <family val="2"/>
      </rPr>
      <t>Suministro, transporte y colocación de cielo falso en drywall.</t>
    </r>
    <r>
      <rPr>
        <sz val="11"/>
        <rFont val="Swis721 LtCn BT"/>
        <family val="2"/>
      </rPr>
      <t xml:space="preserve"> Incluye, placa yeso 1/2", masillado, pintura 3 manos, perfilería de aluminio para soporte con distancia de 61 cm, chazos, cintas, ángulos, cortes, andamios, canes y todo los demás elementos  necesario para su correcta instalación y funcionamiento.</t>
    </r>
  </si>
  <si>
    <t>ESTUCO Y PINTURA</t>
  </si>
  <si>
    <r>
      <rPr>
        <b/>
        <sz val="11"/>
        <rFont val="Swis721 LtCn BT"/>
        <family val="2"/>
      </rPr>
      <t>Suministro, transporte y aplicación de estuco plastico profesional, sobre muros y cielos, 3 manos mínimo</t>
    </r>
    <r>
      <rPr>
        <sz val="11"/>
        <rFont val="Swis721 LtCn BT"/>
        <family val="2"/>
      </rPr>
      <t>, o las que sean necesarias para obtener una superficie pareja y homogénea. Incluye suministro y transporte de los materiales, ranuras, filetes, dilataciones y todos los elementos necesarios para su correcta aplicación y funcionamiento.</t>
    </r>
  </si>
  <si>
    <r>
      <rPr>
        <b/>
        <sz val="11"/>
        <rFont val="Swis721 LtCn BT"/>
        <family val="2"/>
      </rPr>
      <t>Suministro, transporte y aplicación de, RESANE, REPINTE con pintura vinílica  Tipo 1 para Interiores, sobre Muros y Cielos.</t>
    </r>
    <r>
      <rPr>
        <sz val="11"/>
        <rFont val="Swis721 LtCn BT"/>
        <family val="2"/>
      </rPr>
      <t xml:space="preserve">  Incluye: Preparación de superficie, resanes, retiro de pintura existente, estuco plastico, andamios certificados, elementos de trabajo en alturas, transportes verticales y horizontales, botada del material sobrante de los reintegros y todo lo necesario para su correcta aplicación y funcionamiento. color que indique la interventoría</t>
    </r>
  </si>
  <si>
    <t>5.3</t>
  </si>
  <si>
    <r>
      <rPr>
        <b/>
        <sz val="11"/>
        <rFont val="Swis721 LtCn BT"/>
        <family val="2"/>
      </rPr>
      <t xml:space="preserve">RESANE Y REPINTE y SUMINISTRO de PINTURA ACRÍLICA EN MUROS  Y CIELO EXTERIORES,(Tipo Koraza doble vida 10 años, o equivalente.) </t>
    </r>
    <r>
      <rPr>
        <sz val="11"/>
        <rFont val="Swis721 LtCn BT"/>
        <family val="2"/>
      </rPr>
      <t>,de primera calidad sobre muros y cielos,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elementos de trabajo en altura, herramienta, equipo y todos los elementos necesarios para su corecta aplicación.</t>
    </r>
  </si>
  <si>
    <t>5.4</t>
  </si>
  <si>
    <r>
      <rPr>
        <b/>
        <sz val="11"/>
        <rFont val="Swis721 LtCn BT"/>
        <family val="2"/>
      </rPr>
      <t>Suministro, transporte y aplicación de pintura a base de aceite negra para reja métalica.</t>
    </r>
    <r>
      <rPr>
        <sz val="11"/>
        <rFont val="Swis721 LtCn BT"/>
        <family val="2"/>
      </rPr>
      <t xml:space="preserve">  Incluye: Preparación de superficie, retiro de pintura existente, aplicación de anticorrosivo, elementos de trabajo en alturas, transportes verticales y horizontales, y todo lo necesario para su correcta aplicación y funcionamiento. Las fajas o metros lineales se pagan a mitad de precio.</t>
    </r>
  </si>
  <si>
    <t>5.5</t>
  </si>
  <si>
    <r>
      <rPr>
        <b/>
        <sz val="11"/>
        <rFont val="Swis721 LtCn BT"/>
        <family val="2"/>
      </rPr>
      <t>Suministro, transporte y aplicación de pintura epoxica ,en muros y cielos; incluye</t>
    </r>
    <r>
      <rPr>
        <sz val="11"/>
        <rFont val="Swis721 LtCn BT"/>
        <family val="2"/>
      </rPr>
      <t>: Preparación de superficie, estuco plastico, pintura vinilica tipo 1  una mano para garantizar un buen puente de adherencia entre el estuco plastico, pintura epoxica manos necesarias para garantizar adecuado cubrimiento de la superficie intervenida, andamios certificados, elementos de trabajo en alturas, transportes verticales y horizontales, botada del material sobrante de los reintegros y todo lo necesario para su correcta instalación y funcionamiento.</t>
    </r>
  </si>
  <si>
    <t>CUBIERTAS E IMPERMEABILIZACIÓN DE LOSA</t>
  </si>
  <si>
    <r>
      <rPr>
        <b/>
        <sz val="11"/>
        <rFont val="Swis721 LtCn BT"/>
        <family val="2"/>
      </rPr>
      <t xml:space="preserve">Suministro, Transporte e Instalación de Manto Impermeabilizante de 3mm. </t>
    </r>
    <r>
      <rPr>
        <sz val="11"/>
        <rFont val="Swis721 LtCn BT"/>
        <family val="2"/>
      </rPr>
      <t>Tipo metal</t>
    </r>
    <r>
      <rPr>
        <b/>
        <sz val="11"/>
        <rFont val="Swis721 LtCn BT"/>
        <family val="2"/>
      </rPr>
      <t xml:space="preserve"> </t>
    </r>
    <r>
      <rPr>
        <sz val="11"/>
        <rFont val="Swis721 LtCn BT"/>
        <family val="2"/>
      </rPr>
      <t>FL100 de FIBERGLASS,con Foil de Aluminio, aplicado al calor en losa, medias cañas, antepechos, rebancos, etc., Incluye, Emulsión Asfáltica y Pintura Bituminosa para las juntas, Incluye transporte horizontal, vertical, equipo de trabajo en alturas y todo lo necesario para su correcta instalación y funcionamiento.  El metro Lineal ancho 50 cms. Se pagará a mitad de precio. La instalación se debe de hacer siguendo las recomendaciones del fabricante. Incluye Desmonte y Retiro de manto existente en losa de cubierta, transporte horizontal, vertical, equipo de trabajo en alturas, acopio donde lo indique la interventoría. La superficie debe quedar apta para la instalación del nuevo manto. El metro Lineal se pagará a mitad de precio</t>
    </r>
  </si>
  <si>
    <t>6.2</t>
  </si>
  <si>
    <r>
      <rPr>
        <b/>
        <sz val="11"/>
        <rFont val="Swis721 LtCn BT"/>
        <family val="2"/>
      </rPr>
      <t>Suministro, Transporte e Instalación de Ruana metálica Calibre 22 Galvanizada.</t>
    </r>
    <r>
      <rPr>
        <sz val="11"/>
        <rFont val="Swis721 LtCn BT"/>
        <family val="2"/>
      </rPr>
      <t xml:space="preserve"> hasta .50 mts.Incluye construcción y sellado de ranura en la mampostería, Pintura Tipo Wash Primer Verde, y Acabado con pintura  esmalte sintético resistente a la intemperie traslapos  Incluye transporte horizontal, vertical, equipo de trabajo en alturas y todo lo necesario para su correcta instalación y funcionamiento. Incluye el desmonte y retiro de las existentes.</t>
    </r>
  </si>
  <si>
    <t>6.3</t>
  </si>
  <si>
    <r>
      <t xml:space="preserve">Adecuación de Domos de Cubierta Existente de 1.6 x 1.6 mts. </t>
    </r>
    <r>
      <rPr>
        <sz val="11"/>
        <rFont val="Swis721 LtCn BT"/>
        <family val="2"/>
      </rPr>
      <t>Incluye, Desmonte, Lavado, Desmanchado, Sellamiento de las juntas uniones y empalmes con sellante de Poliuretano tipo Sikaflex y Silicona Transparente anti hongos, Reinstalación y fijación de los mismos. Incluye transporte horizontal, vertical, equipo de trabajo en alturas y todo lo necesario para su correcta instalación y funcionamiento.</t>
    </r>
  </si>
  <si>
    <t>6.4</t>
  </si>
  <si>
    <r>
      <rPr>
        <b/>
        <sz val="11"/>
        <rFont val="Swis721 LtCn BT"/>
        <family val="2"/>
      </rPr>
      <t xml:space="preserve">Limpieza y Sondeo de Bajante en PVC, hasta diámetro 4" de cubierta. </t>
    </r>
    <r>
      <rPr>
        <sz val="11"/>
        <rFont val="Swis721 LtCn BT"/>
        <family val="2"/>
      </rPr>
      <t>Incluye Equipo necesario para la limpieza y desobtrución K50. Incluye transporte horizontal, vertical, equipo de trabajo en alturas y todo lo necesario para su correcta limpieza y funcionamiento</t>
    </r>
  </si>
  <si>
    <t>6.5</t>
  </si>
  <si>
    <r>
      <rPr>
        <b/>
        <sz val="11"/>
        <rFont val="Swis721 LtCn BT"/>
        <family val="2"/>
      </rPr>
      <t>Impermeabilización de antepechos y culatas de cubierta con mortero impermeabilizante</t>
    </r>
    <r>
      <rPr>
        <sz val="11"/>
        <rFont val="Swis721 LtCn BT"/>
        <family val="2"/>
      </rPr>
      <t>, Tipo Sikatop 121 mortero  Incluye transporte horizontal, vertical, equipo de trabajo en alturas y todo lo necesario para su correcta instalación y funcionamiento.</t>
    </r>
  </si>
  <si>
    <t>6.6</t>
  </si>
  <si>
    <r>
      <t>Suministro, Transporte e Instalación de Teja Ondulada de Asbesto Cemento</t>
    </r>
    <r>
      <rPr>
        <sz val="11"/>
        <rFont val="Swis721 LtCn BT"/>
        <family val="2"/>
      </rPr>
      <t xml:space="preserve"> diferentes tamaños. Incluye amarras ganchos, desmonte y retiro de las tejas existentes. Incluye transporte horizontal, vertical, equipo de trabajo en alturas y todo lo necesario para su correcta instalación y funcionamiento.</t>
    </r>
  </si>
  <si>
    <t>6.7</t>
  </si>
  <si>
    <r>
      <t xml:space="preserve">Suministro, Transporte e Instalación de cubierta en Policarbonato igual a la existente. </t>
    </r>
    <r>
      <rPr>
        <sz val="11"/>
        <rFont val="Swis721 LtCn BT"/>
        <family val="2"/>
      </rPr>
      <t>Incluye retiro de la cubierta existente, adecuación, pintura en esmalte sintético color igual al existente y sellado de la estructura de soporte existente.   Incluye transporte horizontal, vertical, equipo de trabajo en alturas y todo lo necesario para su correcta instalación y funcionamiento.</t>
    </r>
  </si>
  <si>
    <t>6.8</t>
  </si>
  <si>
    <r>
      <t>Suministro, Transporte e Instalación de Bajante para Aguas LLuvias en Tubo Metálico Rectangular de 3" calibre 1.9,</t>
    </r>
    <r>
      <rPr>
        <sz val="11"/>
        <rFont val="Swis721 LtCn BT"/>
        <family val="2"/>
      </rPr>
      <t xml:space="preserve"> Incluye elementos de fijación, empalme a Canal Existente, anticorrosivo y pintura en esmalte Sintético color igual al existente, o el que indique la interventoría. Incluye transporte horizontal, vertical, equipo de trabajo en alturas y todo lo necesario para su correcta instalación y funcionamiento. Retiro de los bajantes existentes</t>
    </r>
  </si>
  <si>
    <t>CARPINTERIA METALICA</t>
  </si>
  <si>
    <r>
      <rPr>
        <b/>
        <i/>
        <sz val="11"/>
        <rFont val="Swis721 LtCn BT"/>
        <family val="2"/>
      </rPr>
      <t>Suministro, transporte e instalación de paral central o extremo de (0.21-0.34 m. x 1.80 m.) En acero inoxidable AISI 304, calibre 20 acabado satinado, para divisiones de baños, paneles entamborados de e= 30 mm.</t>
    </r>
    <r>
      <rPr>
        <sz val="11"/>
        <rFont val="Swis721 LtCn BT"/>
        <family val="2"/>
      </rPr>
      <t>,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r>
  </si>
  <si>
    <t>7.2</t>
  </si>
  <si>
    <r>
      <rPr>
        <b/>
        <i/>
        <sz val="11"/>
        <rFont val="Swis721 LtCn BT"/>
        <family val="2"/>
      </rPr>
      <t>Suministro, transporte e instalación de tabique de (1.34 x 1.80 m). En acero inoxidable AISI 304, calibre 20 acabado satinado, para divisiones de baños, paneles entamborados con un espesor de 30 mm.</t>
    </r>
    <r>
      <rPr>
        <sz val="11"/>
        <rFont val="Swis721 LtCn BT"/>
        <family val="2"/>
      </rPr>
      <t>,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r>
  </si>
  <si>
    <t>7.3</t>
  </si>
  <si>
    <r>
      <rPr>
        <b/>
        <i/>
        <sz val="11"/>
        <rFont val="Swis721 LtCn BT"/>
        <family val="2"/>
      </rPr>
      <t>Suministro, transporte e instalación de puerta de (0.60 x 1.60 m) , en acero inoxidable AISI 304, calibre 20 acabado satinado, paneles entamborados con un espesor de 30 mm., calidad Socoda o su equivalente</t>
    </r>
    <r>
      <rPr>
        <sz val="11"/>
        <rFont val="Swis721 LtCn BT"/>
        <family val="2"/>
      </rPr>
      <t>.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r>
  </si>
  <si>
    <t>CARPINTERÍAEN MADERA</t>
  </si>
  <si>
    <r>
      <rPr>
        <b/>
        <sz val="11"/>
        <rFont val="Swis721 LtCn BT"/>
        <family val="2"/>
      </rPr>
      <t>Suministro, Transporte e Instalación, de Puerta en Madera (Roble), 2 alas batientes</t>
    </r>
    <r>
      <rPr>
        <sz val="11"/>
        <rFont val="Swis721 LtCn BT"/>
        <family val="2"/>
      </rPr>
      <t>,  0.80x2,10 m</t>
    </r>
    <r>
      <rPr>
        <sz val="11"/>
        <rFont val="Arial"/>
        <family val="2"/>
      </rPr>
      <t>.  con celosia en madera para ventilación, acabado con pintura color igual al existente, o el que indique la interventoría. Incluye. Marco en roble, cerradura  de primera calidad  tipo Yale , o equivalente, 2 jaladera metálica , 4 bisagras de cobre 3", picaportes y todos los demás elementos necesarios para su correcta instalación y funcionamiento, según diseño, previa aprobación de la interventoría.</t>
    </r>
  </si>
  <si>
    <r>
      <rPr>
        <b/>
        <sz val="11"/>
        <rFont val="Swis721 LtCn BT"/>
        <family val="2"/>
      </rPr>
      <t>Desmonte , Traslado y Montaje de Puestos de Trabajo</t>
    </r>
    <r>
      <rPr>
        <sz val="11"/>
        <rFont val="Swis721 LtCn BT"/>
        <family val="2"/>
      </rPr>
      <t xml:space="preserve"> de oficina 103, Incluye todo lo necesario para su entrega en perfecto funcionamiento.</t>
    </r>
  </si>
  <si>
    <r>
      <rPr>
        <b/>
        <sz val="11"/>
        <rFont val="Swis721 LtCn BT"/>
        <family val="2"/>
      </rPr>
      <t>Suministro, transporte e instalación de espejo en cristal de 4mm. de 0,80 x 0,80 m</t>
    </r>
    <r>
      <rPr>
        <sz val="11"/>
        <rFont val="Swis721 LtCn BT"/>
        <family val="2"/>
      </rPr>
      <t xml:space="preserve">. </t>
    </r>
    <r>
      <rPr>
        <i/>
        <sz val="11"/>
        <rFont val="Swis721 LtCn BT"/>
        <family val="2"/>
      </rPr>
      <t>Con inclinación de 5°. Incluye estructura de soporte en madera, pulida de bordes, cinta doble faz, pega amarilla, silicona antihongos, y todos los demás elementos necesarios para su correcta instalación.</t>
    </r>
  </si>
  <si>
    <t>INSTALACIONES HIDROSANITARIAS-ABASTOS</t>
  </si>
  <si>
    <r>
      <rPr>
        <b/>
        <sz val="11"/>
        <rFont val="Swis721 LtCn BT"/>
        <family val="2"/>
      </rPr>
      <t>Suministro, transporte e instalación de tubería PVC-P, RDE 9, 500 PSI, diámetro 1/2</t>
    </r>
    <r>
      <rPr>
        <sz val="11"/>
        <rFont val="Swis721 LtCn BT"/>
        <family val="2"/>
      </rPr>
      <t>",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r>
  </si>
  <si>
    <r>
      <rPr>
        <b/>
        <sz val="11"/>
        <rFont val="Swis721 LtCn BT"/>
        <family val="2"/>
      </rPr>
      <t>Colocación de terminal con L = 0.15m y con camara de aire h = 0.30m</t>
    </r>
    <r>
      <rPr>
        <sz val="11"/>
        <rFont val="Swis721 LtCn BT"/>
        <family val="2"/>
      </rPr>
      <t>, en tuberia de cobre tipo M, con un DIÁMETRO DE 1/2". Incluye suministro y transporte de los materiales, canche, accesorios de cobre y PVC, sellante, soldadura, teflón, y todo lo necesario para su correcta instalación y funcionamiento.</t>
    </r>
  </si>
  <si>
    <r>
      <rPr>
        <b/>
        <sz val="11"/>
        <rFont val="Swis721 LtCn BT"/>
        <family val="2"/>
      </rPr>
      <t>Suministro, transporte e instalación de salidas de abasto en díametro 1/2</t>
    </r>
    <r>
      <rPr>
        <sz val="11"/>
        <rFont val="Swis721 LtCn BT"/>
        <family val="2"/>
      </rPr>
      <t>"con tubería  RDE 9, 500 PSI, incluye 1.5 m de tuberia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r>
  </si>
  <si>
    <t>VALVULAS</t>
  </si>
  <si>
    <r>
      <rPr>
        <b/>
        <sz val="11"/>
        <rFont val="Swis721 LtCn BT"/>
        <family val="2"/>
      </rPr>
      <t>Suministro, transporte e instalación de llave bocamanguera</t>
    </r>
    <r>
      <rPr>
        <sz val="11"/>
        <rFont val="Swis721 LtCn BT"/>
        <family val="2"/>
      </rPr>
      <t xml:space="preserve"> cromada marca gricol, grival o similar</t>
    </r>
  </si>
  <si>
    <t>APARATOS SANITARIOS Y GRIFERIA</t>
  </si>
  <si>
    <r>
      <rPr>
        <b/>
        <sz val="11"/>
        <rFont val="Swis721 LtCn BT"/>
        <family val="2"/>
      </rPr>
      <t>Suministro, transporte e Instalación de sanitario, combo manantia</t>
    </r>
    <r>
      <rPr>
        <sz val="11"/>
        <rFont val="Swis721 LtCn BT"/>
        <family val="2"/>
      </rPr>
      <t>l, color blanco Marca Corona o similar, características bajo consumo de agua 1.6 galones por descarga, fácil de instalar, desague WC a 30,5 cm, incluye taza sanitaria, tanque con grifería, asiento sanitario, grifería lavamanos, lavamanos, pedestal, juego de accesorios, emboquillado con silicona antihongos y/o pasta en cemento blanco y todos los demás elementos necesarios para su correcta instalación y funcionamiento.</t>
    </r>
  </si>
  <si>
    <t>11.2</t>
  </si>
  <si>
    <r>
      <rPr>
        <b/>
        <sz val="11"/>
        <rFont val="Swis721 LtCn BT"/>
        <family val="2"/>
      </rPr>
      <t>Suministro, transporte e instalación de orinal mediano blanco</t>
    </r>
    <r>
      <rPr>
        <sz val="11"/>
        <rFont val="Swis721 LtCn BT"/>
        <family val="2"/>
      </rPr>
      <t>, línea institucional de Corona o similar, color blanco. Incluye todos los elementos (como tornillos, chazos y platinas) necesarios para su correcta instalación y funcionamiento.</t>
    </r>
  </si>
  <si>
    <t>11.3</t>
  </si>
  <si>
    <t>Suministro, transporte e Instalación de sanitario manantial, color blanco Marca Corona o similar, características bajo consumo de agua 1.6 galones por descarga, fácil de instalar, desague WC a 30,5 cm, incluye taza sanitaria, tanque con grifería, asiento sanitario, emboquillado con silicona antihongos y/o pasta en cemento blanco y todos los demás elementos necesarios para su correcta instalación y funcionamiento.</t>
  </si>
  <si>
    <t>11.4</t>
  </si>
  <si>
    <r>
      <rPr>
        <b/>
        <i/>
        <sz val="11"/>
        <rFont val="Swis721 LtCn BT"/>
        <family val="2"/>
      </rPr>
      <t>Suministro, transporte y colocación de lavaescobas prefabricado en Polimero Colado tipo FIRPLAK de hasta 44 x 44 cm.</t>
    </r>
    <r>
      <rPr>
        <sz val="11"/>
        <rFont val="Swis721 LtCn BT"/>
        <family val="2"/>
      </rPr>
      <t xml:space="preserve"> Incluye soportes metálicos en platina de 1 1/2" calibre 3mm ,y todo los demás elementos necesarios para su correcta instalación y funcionamiento.</t>
    </r>
  </si>
  <si>
    <t>11.5</t>
  </si>
  <si>
    <t>Suministro, transporte e instalación de abastos (Regulación) para lavamanos y sanitario, tipo Grival o similar.</t>
  </si>
  <si>
    <t>11.6</t>
  </si>
  <si>
    <t>Suministro, transporte e instalación de acople plásticos para  lavamanos y sanitarios.</t>
  </si>
  <si>
    <t>11.7</t>
  </si>
  <si>
    <t>Suministro, transporte e instalación de sifón de lavamanos.</t>
  </si>
  <si>
    <t>11.8</t>
  </si>
  <si>
    <t>Suministro, transporte e instalación de Canastilla Pozuelo,tipo Grival o similar.</t>
  </si>
  <si>
    <t>11.9</t>
  </si>
  <si>
    <t>Suministro, transporte e instalación de Sifón pozuelo</t>
  </si>
  <si>
    <t>11.10</t>
  </si>
  <si>
    <r>
      <rPr>
        <b/>
        <i/>
        <sz val="11"/>
        <rFont val="Swis721 LtCn BT"/>
        <family val="2"/>
      </rPr>
      <t>Desmonte y retiro de lavamanos existentes</t>
    </r>
    <r>
      <rPr>
        <sz val="11"/>
        <rFont val="Swis721 LtCn BT"/>
        <family val="2"/>
      </rPr>
      <t>, incluye retiro de griferia y abasto, tapon de prueba para anular salidas,y transportes internos y externos, tanto vertical como horizontal de los elementos reutilizables al acopio de la Universidad de Antioquia.</t>
    </r>
  </si>
  <si>
    <t>11.11</t>
  </si>
  <si>
    <r>
      <rPr>
        <b/>
        <i/>
        <sz val="11"/>
        <rFont val="Swis721 LtCn BT"/>
        <family val="2"/>
      </rPr>
      <t>Desmonte y retiro de Sanitarios existentes</t>
    </r>
    <r>
      <rPr>
        <sz val="11"/>
        <rFont val="Swis721 LtCn BT"/>
        <family val="2"/>
      </rPr>
      <t>, incluye retiro de griferia y abasto, tapon de prueba para anular salidas,y transportes internos y externos, tanto vertical como horizontal de los elementos reutilizables al acopio de la Universidad de Antioquia.</t>
    </r>
  </si>
  <si>
    <t>11.12</t>
  </si>
  <si>
    <r>
      <rPr>
        <b/>
        <i/>
        <sz val="11"/>
        <rFont val="Swis721 LtCn BT"/>
        <family val="2"/>
      </rPr>
      <t>Desmonte y retiro de Orinales existentes</t>
    </r>
    <r>
      <rPr>
        <sz val="11"/>
        <rFont val="Swis721 LtCn BT"/>
        <family val="2"/>
      </rPr>
      <t>, incluye retiro de griferia y abasto, tapon de prueba para anular salidas,y transportes internos y externos, tanto vertical como horizontal de los elementos reutilizables al acopio de la Universidad de Antioquia.</t>
    </r>
  </si>
  <si>
    <t>11.13</t>
  </si>
  <si>
    <t xml:space="preserve">Taponamiento y anulación de salida PVC-P de 1/2" </t>
  </si>
  <si>
    <t>INSTALACIONES HIDROSANITARIAS-DESAGÜES</t>
  </si>
  <si>
    <t>12.1</t>
  </si>
  <si>
    <r>
      <rPr>
        <b/>
        <sz val="11"/>
        <rFont val="Swis721 LtCn BT"/>
        <family val="2"/>
      </rPr>
      <t>Suministro, transporte e instalación de  tubería PVC sanitaria, con un diámetro de 6"</t>
    </r>
    <r>
      <rPr>
        <sz val="11"/>
        <rFont val="Swis721 LtCn BT"/>
        <family val="2"/>
      </rPr>
      <t>, para bajante de aguas lluvia adosada muros y losa. Incluye suministro y transporte de los materiales, accesorios, pegante, limpiador y soporte y todos los elementos necesarios para su correcta instalación y funcionamiento.</t>
    </r>
  </si>
  <si>
    <t>12.2</t>
  </si>
  <si>
    <r>
      <rPr>
        <b/>
        <sz val="11"/>
        <rFont val="Swis721 LtCn BT"/>
        <family val="2"/>
      </rPr>
      <t>Suministro, transporte e instalación de tubería PVC sanitaria tipo Pavco o similar, con un diámetro de 3"</t>
    </r>
    <r>
      <rPr>
        <sz val="11"/>
        <rFont val="Swis721 Lt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</si>
  <si>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t>12.3</t>
  </si>
  <si>
    <t>Suministro, transporte e instalación de tubería PVC sanitaria tipo Pavco o similar, con un diámetro de 2",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</si>
  <si>
    <t>12.4</t>
  </si>
  <si>
    <r>
      <rPr>
        <b/>
        <sz val="11"/>
        <rFont val="Swis721 LtCn BT"/>
        <family val="2"/>
      </rPr>
      <t>Suministro, transporte e instalación de salida sanitaria de 3"</t>
    </r>
    <r>
      <rPr>
        <sz val="11"/>
        <rFont val="Swis721 LtCn BT"/>
        <family val="2"/>
      </rPr>
      <t>.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r>
  </si>
  <si>
    <t>12.5</t>
  </si>
  <si>
    <r>
      <rPr>
        <b/>
        <sz val="11"/>
        <rFont val="Swis721 LtCn BT"/>
        <family val="2"/>
      </rPr>
      <t>Suministro, transporte e instalación de salida sanitaria de 2"</t>
    </r>
    <r>
      <rPr>
        <sz val="11"/>
        <rFont val="Swis721 LtCn BT"/>
        <family val="2"/>
      </rPr>
      <t>.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r>
  </si>
  <si>
    <t>12.6</t>
  </si>
  <si>
    <r>
      <rPr>
        <b/>
        <sz val="11"/>
        <rFont val="Swis721 LtCn BT"/>
        <family val="2"/>
      </rPr>
      <t>Suministro, transporte e instalación de Yee reducida 6" x 4"</t>
    </r>
    <r>
      <rPr>
        <sz val="11"/>
        <rFont val="Swis721 LtCn BT"/>
        <family val="2"/>
      </rPr>
      <t>. Para empalme a red de alcantarillado.</t>
    </r>
  </si>
  <si>
    <t>12.7</t>
  </si>
  <si>
    <r>
      <rPr>
        <b/>
        <sz val="11"/>
        <rFont val="Swis721 LtCn BT"/>
        <family val="2"/>
      </rPr>
      <t>Suministro, transporte e instalación de Yee reducida 6" x 4" y Buje de soldado 4"x3"</t>
    </r>
    <r>
      <rPr>
        <sz val="11"/>
        <rFont val="Swis721 LtCn BT"/>
        <family val="2"/>
      </rPr>
      <t xml:space="preserve"> para empalme a red de alcantarillado.</t>
    </r>
  </si>
  <si>
    <t>12.8</t>
  </si>
  <si>
    <r>
      <rPr>
        <b/>
        <sz val="11"/>
        <rFont val="Swis721 LtCn BT"/>
        <family val="2"/>
      </rPr>
      <t>Fijación de tuberia PVC en losa, Viga, columna o muro para tuberia de Ø 6"</t>
    </r>
    <r>
      <rPr>
        <sz val="11"/>
        <rFont val="Swis721 LtCn BT"/>
        <family val="2"/>
      </rPr>
      <t>, incluye abrazadera en cinta de alumnio de 3/4", perno expansivo de Ø 1/4" x 1".</t>
    </r>
  </si>
  <si>
    <t>12.9</t>
  </si>
  <si>
    <t>Taponamiento y anulación de salida PVC-S de 2"</t>
  </si>
  <si>
    <t>12.10</t>
  </si>
  <si>
    <t>Taponamiento y anulación de salida PVC-S de 4"</t>
  </si>
  <si>
    <t>INSTALACIONES HIDROSANITARIAS-OBRAS CIVILES</t>
  </si>
  <si>
    <t>13.1</t>
  </si>
  <si>
    <r>
      <rPr>
        <b/>
        <sz val="11"/>
        <rFont val="Swis721 LtCn BT"/>
        <family val="2"/>
      </rPr>
      <t>Pases de muro con martillo electrico</t>
    </r>
    <r>
      <rPr>
        <sz val="11"/>
        <rFont val="Swis721 LtCn BT"/>
        <family val="2"/>
      </rPr>
      <t xml:space="preserve"> para desvio de Tuberias, Incluye: Canchada y resane que debe quedar en condiciones similares a las previamente existentes. Incluye pintura. </t>
    </r>
  </si>
  <si>
    <t>13.2</t>
  </si>
  <si>
    <t>Cancha para colocación de tubería en paredes y suelos</t>
  </si>
  <si>
    <t>13.3</t>
  </si>
  <si>
    <r>
      <rPr>
        <b/>
        <sz val="11"/>
        <rFont val="Swis721 LtCn BT"/>
        <family val="2"/>
      </rPr>
      <t>Suministro, transporte e instalación de Rejilla Clásica Anticucaracha</t>
    </r>
    <r>
      <rPr>
        <sz val="11"/>
        <rFont val="Swis721 LtCn BT"/>
        <family val="2"/>
      </rPr>
      <t xml:space="preserve"> y antiolores neutro referencia: T- 31/2" x 2" , para desagüe de 2". Incluye suministro y transporte de los materiales y todos los elementos necesarios para su correcta instalación.</t>
    </r>
  </si>
  <si>
    <t>13.4</t>
  </si>
  <si>
    <r>
      <rPr>
        <b/>
        <sz val="11"/>
        <rFont val="Swis721 LtCn BT"/>
        <family val="2"/>
      </rPr>
      <t>Suministro, transporte  y construcción de Cárcamo con  Rejilla 15x30 en aluminio sobre losa de concreto,</t>
    </r>
    <r>
      <rPr>
        <sz val="11"/>
        <rFont val="Swis721 LtCn BT"/>
        <family val="2"/>
      </rPr>
      <t xml:space="preserve"> tipo Colrejillas o similar. Incluye: corte de piso, demolición de sobrepiso y parte de losa, dimensiones: 0.15m ancho y con la profundidad necesaria para su perfecto funcionamiento, paredes y piso revestidos en mortero impermeabilizado 1:4, con un espesor de 0,05m, perforación de losa para empalme al bajante de aguas lluvias y todos los elementos necesarios para su correcta instalación y funcionamiento.</t>
    </r>
  </si>
  <si>
    <t>13.5</t>
  </si>
  <si>
    <r>
      <rPr>
        <b/>
        <sz val="11"/>
        <rFont val="Swis721 LtCn BT"/>
        <family val="2"/>
      </rPr>
      <t>Suministro, transporte e instalación de Rejilla ta 5 x 3",   en aluminio</t>
    </r>
    <r>
      <rPr>
        <sz val="11"/>
        <rFont val="Swis721 LtCn BT"/>
        <family val="2"/>
      </rPr>
      <t>, tipo Colrejillas o similar. Incluye suministro y transporte de los materiales y todos los elementos necesarios para su correcta instalación.</t>
    </r>
  </si>
  <si>
    <t>13.6</t>
  </si>
  <si>
    <r>
      <rPr>
        <b/>
        <sz val="11"/>
        <rFont val="Swis721 LtCn BT"/>
        <family val="2"/>
      </rPr>
      <t>Suministro, transporte e instalación de Tanque de Almacenamiento Cónico Tipo PAVCO,</t>
    </r>
    <r>
      <rPr>
        <sz val="11"/>
        <rFont val="Swis721 LtCn BT"/>
        <family val="2"/>
      </rPr>
      <t>de 1000 litros sobre losa de cubierta, Incluye Flotador de Cobre, registros, empalmes y la adecuación necesaria de la acometida y salida Hidraúlica. Incluye transporte horizontal, vertical, equipo de trabajo en alturas y todo lo necesario para su correcta instalación y funcionamiento.</t>
    </r>
  </si>
  <si>
    <t>13.7</t>
  </si>
  <si>
    <r>
      <rPr>
        <b/>
        <sz val="11"/>
        <rFont val="Swis721 LtCn BT"/>
        <family val="2"/>
      </rPr>
      <t xml:space="preserve">Perforación Circular, en losa de concreto,Para pase de tubo circular en P.V.C. </t>
    </r>
    <r>
      <rPr>
        <b/>
        <i/>
        <sz val="11"/>
        <rFont val="Swis721 LtCn BT"/>
        <family val="2"/>
      </rPr>
      <t xml:space="preserve"> de diámetro 3"</t>
    </r>
    <r>
      <rPr>
        <i/>
        <sz val="11"/>
        <rFont val="Swis721 LtCn BT"/>
        <family val="2"/>
      </rPr>
      <t xml:space="preserve">,Con equipo tipo saca núcleos, o similar.Incluye herramienta y equipo necesario para realizar la actividad, elementos de trabajo en alturas, andamios multidireccionales certificados  transporte vertical, transporte horizontal y todo lo necesario para su correcta instalación y funcionamiento. </t>
    </r>
  </si>
  <si>
    <t>Instalaciones Electricas -Reformas Sede de Bogotá</t>
  </si>
  <si>
    <t>14.0</t>
  </si>
  <si>
    <t>14.1</t>
  </si>
  <si>
    <r>
      <rPr>
        <b/>
        <sz val="11"/>
        <rFont val="Swis721 LtCn BT"/>
        <family val="2"/>
      </rPr>
      <t>SUMINISTRO, TRANSPORTE E INSTALACIÓN DE: Salida eléctrica 120V</t>
    </r>
    <r>
      <rPr>
        <sz val="11"/>
        <rFont val="Swis721 LtCn BT"/>
        <family val="2"/>
      </rPr>
      <t xml:space="preserve"> para iluminación expuesta en caja metálica. Incluye: 3m de cable de cobre libre de halógenos y humos opacos 1xN° 12 AWG, caja metálica 12x12x5cm, conectores tipo resorte, prensaestopas de 1/2'', elementos de fijación y accesorios, incluye también anillos de marcación de fases, neutros y tierras en la caja y cinta adhesiva en la parte exterior. NO Incluye tubería.</t>
    </r>
  </si>
  <si>
    <t>14.2</t>
  </si>
  <si>
    <r>
      <rPr>
        <b/>
        <sz val="11"/>
        <rFont val="Swis721 LtCn BT"/>
        <family val="2"/>
      </rPr>
      <t>SUMINISTRO, TRANSPORTE E INSTALACIÓN DE: Salida eléctrica para interruptor sencillo 125V</t>
    </r>
    <r>
      <rPr>
        <sz val="11"/>
        <rFont val="Swis721 LtCn BT"/>
        <family val="2"/>
      </rPr>
      <t>, 15A expuesto en tubería EMT. Incluye: 3m de cable de cobre  3m de cable de cobre libre de halógenos y baja emisión de humos opacos 1xN° 12 AWG, caja metálica Rawelt de 2''x4'', aparato con tapa, conectores tipo resorte y accesorios. NO Incluye tubería.</t>
    </r>
  </si>
  <si>
    <t>14.3</t>
  </si>
  <si>
    <r>
      <rPr>
        <b/>
        <sz val="11"/>
        <rFont val="Swis721 LtCn BT"/>
        <family val="2"/>
      </rPr>
      <t>SUMINISTRO, TRANSPORTE E INSTALACIÓN DE: Salida eléctrica para interruptor doble 125V</t>
    </r>
    <r>
      <rPr>
        <sz val="11"/>
        <rFont val="Swis721 LtCn BT"/>
        <family val="2"/>
      </rPr>
      <t>, 15A expuesto en tubería EMT. Incluye: 3m de cable de cobre  3m de cable de cobre libre de halógenos y humos opacos 1xN° 12 AWG, caja metálica Rawelt de 2''x4'', aparato con tapa, conectores tipo resorte y accesorios. NO Incluye tubería.</t>
    </r>
  </si>
  <si>
    <t>14.4</t>
  </si>
  <si>
    <r>
      <rPr>
        <b/>
        <sz val="11"/>
        <rFont val="Swis721 LtCn BT"/>
        <family val="2"/>
      </rPr>
      <t>SUMINISTRO, TRANSPORTE E INSTALACIÓN DE: Luminaria fluorescente</t>
    </r>
    <r>
      <rPr>
        <sz val="11"/>
        <rFont val="Swis721 LtCn BT"/>
        <family val="2"/>
      </rPr>
      <t xml:space="preserve"> ambientes limpios, hermetica, de incrustar con pantalla en acrilico opalizado de 120x30cm, 2x54W con chasis de lámina de acero Cold Rolled Cal. 22, pintada con pintura en polvo tipo poliester estabilizada contra rayos UV, color blanco, con balasto electrónico (THD&lt;10% y 5 años de garantia) y tubos T5 color 6500°K. Incluye: elementos de fijación, esparragos, lámina en L para fijación de losa o alfarda, riel din de la longitud de la luminaria para no perforar la carcasa, y demás elementos necesarios para su correcta instalación y funcionamiento, cable encauchetado 3x16AWG ó 4x16 AWG si esta provista de balasto de emergencía, presaestopa y conexiones.</t>
    </r>
  </si>
  <si>
    <t>14.5</t>
  </si>
  <si>
    <r>
      <rPr>
        <b/>
        <sz val="11"/>
        <rFont val="Swis721 LtCn BT"/>
        <family val="2"/>
      </rPr>
      <t>SUMINISTRO, TRANSPORTE E INSTALACIÓN DE: Luminaria tipo panel LED redondo de incrustar</t>
    </r>
    <r>
      <rPr>
        <sz val="11"/>
        <rFont val="Swis721 LtCn BT"/>
        <family val="2"/>
      </rPr>
      <t xml:space="preserve"> en cielo falso, 18W, 1080 Lumens, temperatura de color 6500°K, tensión de operación de 85V-265V, IP20, chasis de aluminio + PC, difusor opalizado, distorsión armónica (THD) &lt;20%, factor de potencia &gt;0,5.  Incluye: driver independiente, click de fijación y todos los elementos necesarios para su correcta instalación y funcionamiento    cable encauchetado 3x16AWG o 4x16 AWG si esta provista de balasto de emergencia, prensa estopa y conexiones.</t>
    </r>
  </si>
  <si>
    <t>14.6</t>
  </si>
  <si>
    <r>
      <rPr>
        <b/>
        <sz val="11"/>
        <rFont val="Swis721 LtCn BT"/>
        <family val="2"/>
      </rPr>
      <t>SUMINISTRO, TRANSPORTE E INSTALACIÓN DE: Luminaria de emergencia LED, conexión en pared o techo</t>
    </r>
    <r>
      <rPr>
        <sz val="11"/>
        <rFont val="Swis721 LtCn BT"/>
        <family val="2"/>
      </rPr>
      <t>, Entrada multi tab voltaje 120/277, cada cabeza ajustable trabaja con 12 LEDS de 0.125 vatios, con un consumo total de 3 vatios, carga con 3.6 voltios, autonomia minima 90 minutos y carga inicial de 24 horas.  Incluye:elementos de fijación y todos los elementos necesarios para su correcta instalación y funcionamiento cable encauchetado 3x16AWG.</t>
    </r>
  </si>
  <si>
    <t>14.7</t>
  </si>
  <si>
    <r>
      <rPr>
        <b/>
        <sz val="11"/>
        <rFont val="Swis721 LtCn BT"/>
        <family val="2"/>
      </rPr>
      <t>SUMINISTRO, TRANSPORTE E INSTALACIÓN DE: Balasto de emergencia para luminarias equipadas con tubos T5 y T8</t>
    </r>
    <r>
      <rPr>
        <sz val="11"/>
        <rFont val="Swis721 LtCn BT"/>
        <family val="2"/>
      </rPr>
      <t>, con autonomía de 90 minutos, flujo luminoso 300 a 700 lumens, interruptor de prueba, indicador de carga LED y garantia de 5 años. Incluye: conectores, cintas, elementos de fijación y demas elementos necesarios para su correcta instalación.</t>
    </r>
  </si>
  <si>
    <t>14.8</t>
  </si>
  <si>
    <r>
      <rPr>
        <b/>
        <sz val="11"/>
        <rFont val="Swis721 LtCn BT"/>
        <family val="2"/>
      </rPr>
      <t>Suministro e instalación de tubería EMT 3/4"</t>
    </r>
    <r>
      <rPr>
        <sz val="11"/>
        <rFont val="Swis721 LtCn BT"/>
        <family val="2"/>
      </rPr>
      <t>. Incluye: Elementos de fijación y accesorios(conduletas,curvas,grapas doble ala galvanizada en caliente, tornillos, y demás elementos).</t>
    </r>
  </si>
  <si>
    <t>14.9</t>
  </si>
  <si>
    <r>
      <rPr>
        <b/>
        <sz val="11"/>
        <rFont val="Swis721 LtCn BT"/>
        <family val="2"/>
      </rPr>
      <t>SUMINISTRO, TRANSPORTE E INSTALACIÓN DE: Alimentador de circuitos y circuitos ramales en cable  de cobre suave</t>
    </r>
    <r>
      <rPr>
        <sz val="11"/>
        <rFont val="Swis721 LtCn BT"/>
        <family val="2"/>
      </rPr>
      <t>, aislado con poli olefina(PE) libre de halógenos(HF), retardante a la llama(FR), y baja emisión de humos opacos, densos, tóxicos y corrosivos, apto para uso en bandeja portacables.   1xN.12  AWG. Incluye: conectores tipo ojo, auto desforre y/o tipo resorte.</t>
    </r>
  </si>
  <si>
    <t>15</t>
  </si>
  <si>
    <t>TOMAS</t>
  </si>
  <si>
    <t>15.1</t>
  </si>
  <si>
    <r>
      <rPr>
        <b/>
        <sz val="11"/>
        <rFont val="Swis721 LtCn BT"/>
        <family val="2"/>
      </rPr>
      <t>SUMINISTRO, TRANSPORTE E INSTALACIÓN DE: Caja metálica 12x12x5</t>
    </r>
    <r>
      <rPr>
        <sz val="11"/>
        <rFont val="Swis721 LtCn BT"/>
        <family val="2"/>
      </rPr>
      <t xml:space="preserve"> con tapa troquelada universal y/o lisa color gris texturizado. Incluye: Elementos de fijación y marcación.</t>
    </r>
  </si>
  <si>
    <t>15.2</t>
  </si>
  <si>
    <r>
      <rPr>
        <b/>
        <sz val="11"/>
        <rFont val="Swis721 LtCn BT"/>
        <family val="2"/>
      </rPr>
      <t>SUMINISTRO, TRANSPORTE E INSTALACIÓN DE: Interruptor automático (breaker</t>
    </r>
    <r>
      <rPr>
        <sz val="11"/>
        <rFont val="Swis721 LtCn BT"/>
        <family val="2"/>
      </rPr>
      <t>) monopolar enchufable 1x15,1x20,1x30, A, Icc&gt;10 kA, 220 V. Incluye cintas y anillos de marcación</t>
    </r>
  </si>
  <si>
    <t>16</t>
  </si>
  <si>
    <t>OBRAS CIVILES</t>
  </si>
  <si>
    <t>16.1</t>
  </si>
  <si>
    <r>
      <rPr>
        <b/>
        <sz val="11"/>
        <rFont val="Swis721 LtCn BT"/>
        <family val="2"/>
      </rPr>
      <t xml:space="preserve">Perforaciones Tipo Pase de Losa </t>
    </r>
    <r>
      <rPr>
        <sz val="11"/>
        <rFont val="Swis721 LtCn BT"/>
        <family val="2"/>
      </rPr>
      <t>para pase de tubería, el pase debe quedar perfectamente resanado. Incluye todos los trabajos necesarios, para la correcta instalación de las redes.</t>
    </r>
  </si>
  <si>
    <t>17</t>
  </si>
  <si>
    <t xml:space="preserve">RETIROS </t>
  </si>
  <si>
    <t>1.17</t>
  </si>
  <si>
    <r>
      <rPr>
        <b/>
        <sz val="11"/>
        <rFont val="Swis721 LtCn BT"/>
        <family val="2"/>
      </rPr>
      <t>Retiro de luminarias existentes</t>
    </r>
    <r>
      <rPr>
        <sz val="11"/>
        <rFont val="Swis721 LtCn BT"/>
        <family val="2"/>
      </rPr>
      <t>,  y demás elementos que se encuentren en el área a intervenir tales como tubería, cajas, suiches, estos deben ser trasladados al lugar que la interventoría designe.</t>
    </r>
  </si>
  <si>
    <t>glb</t>
  </si>
  <si>
    <t>IVA % SOBRE UTILIDAD</t>
  </si>
  <si>
    <t>Notas</t>
  </si>
  <si>
    <t>*El proponentes es responsable de verificar las operaciones aritmeticas
* Diligenciar todo lo resaltado en amarillo
*No modificar descripciones de item, unidades y cantidades</t>
  </si>
  <si>
    <t>LOGO DEL PROPONENTE</t>
  </si>
  <si>
    <t>I.C. JOSÉ RICARDO TAMAYO ISAZA</t>
  </si>
  <si>
    <t>Hernán darío Triana Otálora                                                                                                                                                                                                             cc 19.219.080                                                                                                                                           Matrícula 16.801 CND</t>
  </si>
  <si>
    <t>ARQ. HERLEY RINCON LEGUIZAMÓN</t>
  </si>
  <si>
    <t>Representante Legal</t>
  </si>
  <si>
    <t>ING. LADY AGUIRRE ORTIZ</t>
  </si>
  <si>
    <t>BALER INGENIERÍA S.A.S.</t>
  </si>
  <si>
    <r>
      <rPr>
        <b/>
        <sz val="12"/>
        <rFont val="Swis721 LtCn BT"/>
        <family val="2"/>
      </rPr>
      <t xml:space="preserve">Retiro de alfombra existente en piso. </t>
    </r>
    <r>
      <rPr>
        <sz val="12"/>
        <rFont val="Swis721 LtCn BT"/>
        <family val="2"/>
      </rPr>
      <t xml:space="preserve">Incluye botada de residuos especiales y recuperación de los materiales aprovechables y su transporte hasta el sitio que lo indique la interventoría. </t>
    </r>
  </si>
  <si>
    <r>
      <rPr>
        <b/>
        <i/>
        <sz val="12"/>
        <rFont val="Swis721 LtCn BT"/>
        <family val="2"/>
      </rPr>
      <t>Desmonte, Reforma e Instalación de puerta existente en madera de dimensiones 0,61x2,09m</t>
    </r>
    <r>
      <rPr>
        <i/>
        <sz val="12"/>
        <rFont val="Swis721 LtCn BT"/>
        <family val="2"/>
      </rPr>
      <t>, para abrir ventilación en la misma, tipo celosias en madera de dimensiones 0,32x0,80m e instalación de la misma, según diseño. Incluye el retiro, cargue, transportes, reforma e instalación. y todo lo necesario para su buen funcionamiento.</t>
    </r>
  </si>
  <si>
    <r>
      <rPr>
        <b/>
        <sz val="12"/>
        <rFont val="Swis721 LtCn BT"/>
        <family val="2"/>
      </rPr>
      <t>Desmonte de bocapuerta en madera de 0,14m</t>
    </r>
    <r>
      <rPr>
        <sz val="12"/>
        <rFont val="Swis721 LtCn BT"/>
        <family val="2"/>
      </rPr>
      <t xml:space="preserve">; incluye el desmonte, acarreo interno, transportes tanto vertical como horizontal del material producto de demoliciones empacado en costales hasta el punto de acopio, </t>
    </r>
  </si>
  <si>
    <r>
      <rPr>
        <b/>
        <sz val="12"/>
        <rFont val="Swis721 LtCn BT"/>
        <family val="2"/>
      </rPr>
      <t>Desmonte y retiro de cabinas de baños en madera</t>
    </r>
    <r>
      <rPr>
        <sz val="12"/>
        <rFont val="Swis721 LtCn BT"/>
        <family val="2"/>
      </rPr>
      <t>; incluye el desmonte de puertas, tabiques, marcos, botada de residuos especiales y recuperación de los materiales aprovechables y su transporte hasta el sitio que lo indique la interventoría.  Ancho variable desde 0,60 a 1,20 m.</t>
    </r>
  </si>
  <si>
    <r>
      <rPr>
        <b/>
        <sz val="12"/>
        <rFont val="Swis721 LtCn BT"/>
        <family val="2"/>
      </rPr>
      <t>Desmonte y retiro de cielo falso en acrilico transparente, Dry Wall y/o Superboard</t>
    </r>
    <r>
      <rPr>
        <sz val="12"/>
        <rFont val="Swis721 LtCn BT"/>
        <family val="2"/>
      </rPr>
      <t>,incluye, retiro  de placas y estructura de soporte del cielo falso, transporte internos tanto verticales como horizontales hasta el punto de acopio de material de escombro, empacada en costales.</t>
    </r>
  </si>
  <si>
    <r>
      <rPr>
        <b/>
        <sz val="12"/>
        <rFont val="Swis721 LtCn BT"/>
        <family val="2"/>
      </rPr>
      <t>Demolicion de enchape existente en baldosa ceramica, piso y/o pared de baños segundo nivel, espesores entre 0.03 y 0.05 m, en muros</t>
    </r>
    <r>
      <rPr>
        <sz val="12"/>
        <rFont val="Swis721 LtCn BT"/>
        <family val="2"/>
      </rPr>
      <t xml:space="preserve"> Incluye acarreo interno,transportes tanto vertical como horizontal , demolición de revoques y enchapes aplicados en el muro, además recuperación de los materiales aprovechables o su transporte hasta el sitio que lo indique la interventoría, y elementos para trabajo seguro en alturas.</t>
    </r>
  </si>
  <si>
    <r>
      <rPr>
        <b/>
        <sz val="12"/>
        <rFont val="Swis721 LtCn BT"/>
        <family val="2"/>
      </rPr>
      <t>EXCAVACIÓN MANUAL de material heterogéneo, e=0 a 2m.,</t>
    </r>
    <r>
      <rPr>
        <sz val="12"/>
        <rFont val="Swis721 LtCn BT"/>
        <family val="2"/>
      </rPr>
      <t xml:space="preserve">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t>
    </r>
  </si>
  <si>
    <r>
      <t>Cargue y botada de escombros, en sitios debidamente certificados por la autoridad ambiental competente,</t>
    </r>
    <r>
      <rPr>
        <sz val="12"/>
        <rFont val="Swis721 LtCn BT"/>
        <family val="2"/>
      </rPr>
      <t xml:space="preserve"> incluye: Transporte tanto vertical como horizontal, aseo general, señalizacion con balizas reflectivas, cinta de seguridad y ayudantes que cuenten con el pago de prestaciones sociales al día .</t>
    </r>
  </si>
  <si>
    <r>
      <rPr>
        <b/>
        <sz val="12"/>
        <rFont val="Swis721 LtCn BT"/>
        <family val="2"/>
      </rPr>
      <t>Suministro transporte e instalación de piso en Arenón Lavado sobre loseta:</t>
    </r>
    <r>
      <rPr>
        <sz val="12"/>
        <rFont val="Swis721 LtCn BT"/>
        <family val="2"/>
      </rPr>
      <t xml:space="preserve"> Incluye</t>
    </r>
    <r>
      <rPr>
        <b/>
        <sz val="12"/>
        <rFont val="Swis721 LtCn BT"/>
        <family val="2"/>
      </rPr>
      <t xml:space="preserve"> </t>
    </r>
    <r>
      <rPr>
        <sz val="12"/>
        <rFont val="Swis721 LtCn BT"/>
        <family val="2"/>
      </rPr>
      <t>entresuelo en piedra de canto rodado,loseta en concreto de 21 Mpa, ocho (8) cms de espesor, reforzada con malla electrosoldada D-84, siguiendo las norma establecidas para concreto. Una vez colocada la capa antes de fraguar, se colocará una pasta de cemento gris y arenón lavado con un espesor de tres (3) cms, preparada en proporción 1:2 o la indicada por la interventoría. Incluye ademas guardaescobas a media caña de 10 cm y  todos los elementos necesarios para su correcta instalación y funcionamiento. Se debe dar continuidad al la modulación del piso existente.</t>
    </r>
  </si>
  <si>
    <r>
      <rPr>
        <b/>
        <sz val="12"/>
        <rFont val="Swis721 LtCn BT"/>
        <family val="2"/>
      </rPr>
      <t>Suministro y aplicación de lechada  tipo concolor de Sumicol o equivalente en pisos y paredes,</t>
    </r>
    <r>
      <rPr>
        <b/>
        <i/>
        <sz val="12"/>
        <rFont val="Swis721 LtCn BT"/>
        <family val="2"/>
      </rPr>
      <t xml:space="preserve"> </t>
    </r>
    <r>
      <rPr>
        <sz val="12"/>
        <color theme="1"/>
        <rFont val="Swis721 LtCn BT"/>
        <family val="2"/>
      </rPr>
      <t xml:space="preserve">color similar al existente; incluye preparación de superficie para la aplicación: rallado y retiro de lechada existente, retiro de residuos de lechada en juntas. Incluye aplicación de lechada, sellante y todo lo necesario para su correcta ejecución y funcionamiento. </t>
    </r>
  </si>
  <si>
    <r>
      <rPr>
        <b/>
        <sz val="12"/>
        <rFont val="Swis721 LtCn BT"/>
        <family val="2"/>
      </rPr>
      <t>Suministro e instalación de piso en baldosa de vinilo de referencia cedro colección madera</t>
    </r>
    <r>
      <rPr>
        <sz val="12"/>
        <rFont val="Swis721 LtCn BT"/>
        <family val="2"/>
      </rPr>
      <t>s, uso residencial, similar a la existente, de primera calidadad aprobada por la interventoria. Incluye suministro, instalación y transporte de los materiales y todo lo necesario para su correcta instalación y mantenimiento.</t>
    </r>
  </si>
  <si>
    <r>
      <rPr>
        <b/>
        <sz val="12"/>
        <rFont val="Swis721 LtCn BT"/>
        <family val="2"/>
      </rPr>
      <t>Suministro transporte e Instalación de ENCHAPE CERÁMICO de piso-pared aruba arena en formato de 33.8x33.8 cm. Corona o equivalente,</t>
    </r>
    <r>
      <rPr>
        <sz val="12"/>
        <rFont val="Swis721 LtCn BT"/>
        <family val="2"/>
      </rPr>
      <t xml:space="preserve">  Incluye suministro y transporte de los materiales, adhesivo para cerámica tipo pegacor o su equivalente y todos los elementos necesarios para su correcta instalación y funcionamiento.</t>
    </r>
  </si>
  <si>
    <r>
      <rPr>
        <b/>
        <sz val="12"/>
        <rFont val="Swis721 LtCn BT"/>
        <family val="2"/>
      </rPr>
      <t>Suministro e instalación de bocapuerta en madera de 0,14m de ancho, similar al existente</t>
    </r>
    <r>
      <rPr>
        <sz val="12"/>
        <rFont val="Swis721 LtCn BT"/>
        <family val="2"/>
      </rPr>
      <t>. Incluye aplicación de la pintura de acabado, que puede ser a base de lacas o de ceras,  ademas del suministro, instalación y transporte de los materiales y todo lo necesario para su correcta instalación y mantenimiento.</t>
    </r>
  </si>
  <si>
    <r>
      <rPr>
        <b/>
        <sz val="12"/>
        <rFont val="Swis721 LtCn BT"/>
        <family val="2"/>
      </rPr>
      <t xml:space="preserve">Suministro e instalación de zocalo en madera de 0,10m. </t>
    </r>
    <r>
      <rPr>
        <sz val="12"/>
        <rFont val="Swis721 LtCn BT"/>
        <family val="2"/>
      </rPr>
      <t>Incluye aplicación de la pintura de acabado, que puede ser a base de lacas o de ceras,  ademas del suministro, instalación y transporte de los materiales y todo lo necesario para su correcta instalación y mantenimiento.</t>
    </r>
  </si>
  <si>
    <r>
      <rPr>
        <b/>
        <sz val="12"/>
        <rFont val="Swis721 LtCn BT"/>
        <family val="2"/>
      </rPr>
      <t>Suministro e instalación de franjas EN TABLETA GRES similar al existente.</t>
    </r>
    <r>
      <rPr>
        <sz val="12"/>
        <rFont val="Swis721 LtCn BT"/>
        <family val="2"/>
      </rPr>
      <t xml:space="preserve"> Incluye suministro y transporte de los materiales, remates, medido en proyección horizontal.  Se debe continuar con modulación existente. Incluye todos los elementos necesarios para su correcta instalación y funcionamiento.</t>
    </r>
  </si>
  <si>
    <r>
      <rPr>
        <b/>
        <sz val="12"/>
        <rFont val="Swis721 LtCn BT"/>
        <family val="2"/>
      </rPr>
      <t>Suministro, transporte y colocación de Revestimiento Impermeable a Base de Cemento  tipo SikaTop-107, para fuente existente en patio, Incluye desmonte de fuente y reinstalación de la fuente</t>
    </r>
    <r>
      <rPr>
        <sz val="12"/>
        <rFont val="Swis721 LtCn BT"/>
        <family val="2"/>
      </rPr>
      <t>. Incluye ademas suministro y transporte de los materiales, regatas, media cañas y todo lo necesario para su correcta construcción y funcionamiento. La aplicación técnica se debe hacer siguiendo todas las instrucciones y recomendaciones del fabricante.</t>
    </r>
  </si>
  <si>
    <r>
      <rPr>
        <b/>
        <sz val="12"/>
        <rFont val="Swis721 LtCn BT"/>
        <family val="2"/>
      </rPr>
      <t>Suministro, transporte y colocación de cielo falso en drywall.</t>
    </r>
    <r>
      <rPr>
        <sz val="12"/>
        <rFont val="Swis721 LtCn BT"/>
        <family val="2"/>
      </rPr>
      <t xml:space="preserve"> Incluye, placa yeso 1/2", masillado, pintura 3 manos, perfilería de aluminio para soporte con distancia de 61 cm, chazos, cintas, ángulos, cortes, andamios, canes y todo los demás elementos  necesario para su correcta instalación y funcionamiento.</t>
    </r>
  </si>
  <si>
    <r>
      <rPr>
        <b/>
        <sz val="12"/>
        <rFont val="Swis721 LtCn BT"/>
        <family val="2"/>
      </rPr>
      <t>Suministro, transporte y aplicación de estuco plastico profesional, sobre muros y cielos, 3 manos mínimo</t>
    </r>
    <r>
      <rPr>
        <sz val="12"/>
        <rFont val="Swis721 LtCn BT"/>
        <family val="2"/>
      </rPr>
      <t>, o las que sean necesarias para obtener una superficie pareja y homogénea. Incluye suministro y transporte de los materiales, ranuras, filetes, dilataciones y todos los elementos necesarios para su correcta aplicación y funcionamiento.</t>
    </r>
  </si>
  <si>
    <r>
      <rPr>
        <b/>
        <sz val="12"/>
        <rFont val="Swis721 LtCn BT"/>
        <family val="2"/>
      </rPr>
      <t>Suministro, transporte y aplicación de, RESANE, REPINTE con pintura vinílica  Tipo 1 para Interiores, sobre Muros y Cielos.</t>
    </r>
    <r>
      <rPr>
        <sz val="12"/>
        <rFont val="Swis721 LtCn BT"/>
        <family val="2"/>
      </rPr>
      <t xml:space="preserve">  Incluye: Preparación de superficie, resanes, retiro de pintura existente, estuco plastico, andamios certificados, elementos de trabajo en alturas, transportes verticales y horizontales, botada del material sobrante de los reintegros y todo lo necesario para su correcta aplicación y funcionamiento. color que indique la interventoría</t>
    </r>
  </si>
  <si>
    <r>
      <rPr>
        <b/>
        <sz val="12"/>
        <rFont val="Swis721 LtCn BT"/>
        <family val="2"/>
      </rPr>
      <t xml:space="preserve">RESANE Y REPINTE y SUMINISTRO de PINTURA ACRÍLICA EN MUROS  Y CIELO EXTERIORES,(Tipo Koraza doble vida 10 años, o equivalente.) </t>
    </r>
    <r>
      <rPr>
        <sz val="12"/>
        <rFont val="Swis721 LtCn BT"/>
        <family val="2"/>
      </rPr>
      <t>,de primera calidad sobre muros y cielos,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elementos de trabajo en altura, herramienta, equipo y todos los elementos necesarios para su corecta aplicación.</t>
    </r>
  </si>
  <si>
    <r>
      <rPr>
        <b/>
        <sz val="12"/>
        <rFont val="Swis721 LtCn BT"/>
        <family val="2"/>
      </rPr>
      <t>Suministro, transporte y aplicación de pintura a base de aceite negra para reja métalica.</t>
    </r>
    <r>
      <rPr>
        <sz val="12"/>
        <rFont val="Swis721 LtCn BT"/>
        <family val="2"/>
      </rPr>
      <t xml:space="preserve">  Incluye: Preparación de superficie, retiro de pintura existente, aplicación de anticorrosivo, elementos de trabajo en alturas, transportes verticales y horizontales, y todo lo necesario para su correcta aplicación y funcionamiento. Las fajas o metros lineales se pagan a mitad de precio.</t>
    </r>
  </si>
  <si>
    <r>
      <rPr>
        <b/>
        <sz val="12"/>
        <rFont val="Swis721 LtCn BT"/>
        <family val="2"/>
      </rPr>
      <t>Suministro, transporte y aplicación de pintura epoxica ,en muros y cielos; incluye</t>
    </r>
    <r>
      <rPr>
        <sz val="12"/>
        <rFont val="Swis721 LtCn BT"/>
        <family val="2"/>
      </rPr>
      <t>: Preparación de superficie, estuco plastico, pintura vinilica tipo 1  una mano para garantizar un buen puente de adherencia entre el estuco plastico, pintura epoxica manos necesarias para garantizar adecuado cubrimiento de la superficie intervenida, andamios certificados, elementos de trabajo en alturas, transportes verticales y horizontales, botada del material sobrante de los reintegros y todo lo necesario para su correcta instalación y funcionamiento.</t>
    </r>
  </si>
  <si>
    <r>
      <rPr>
        <b/>
        <sz val="12"/>
        <rFont val="Swis721 LtCn BT"/>
        <family val="2"/>
      </rPr>
      <t xml:space="preserve">Suministro, Transporte e Instalación de Manto Impermeabilizante de 3mm. </t>
    </r>
    <r>
      <rPr>
        <sz val="12"/>
        <rFont val="Swis721 LtCn BT"/>
        <family val="2"/>
      </rPr>
      <t>Tipo metal</t>
    </r>
    <r>
      <rPr>
        <b/>
        <sz val="12"/>
        <rFont val="Swis721 LtCn BT"/>
        <family val="2"/>
      </rPr>
      <t xml:space="preserve"> </t>
    </r>
    <r>
      <rPr>
        <sz val="12"/>
        <rFont val="Swis721 LtCn BT"/>
        <family val="2"/>
      </rPr>
      <t>FL100 de FIBERGLASS,con Foil de Aluminio, aplicado al calor en losa, medias cañas, antepechos, rebancos, etc., Incluye, Emulsión Asfáltica y Pintura Bituminosa para las juntas, Incluye transporte horizontal, vertical, equipo de trabajo en alturas y todo lo necesario para su correcta instalación y funcionamiento.  El metro Lineal ancho 50 cms. Se pagará a mitad de precio. La instalación se debe de hacer siguendo las recomendaciones del fabricante. Incluye Desmonte y Retiro de manto existente en losa de cubierta, transporte horizontal, vertical, equipo de trabajo en alturas, acopio donde lo indique la interventoría. La superficie debe quedar apta para la instalación del nuevo manto. El metro Lineal se pagará a mitad de precio</t>
    </r>
  </si>
  <si>
    <r>
      <rPr>
        <b/>
        <sz val="12"/>
        <rFont val="Swis721 LtCn BT"/>
        <family val="2"/>
      </rPr>
      <t>Suministro, Transporte e Instalación de Ruana metálica Calibre 22 Galvanizada.</t>
    </r>
    <r>
      <rPr>
        <sz val="12"/>
        <rFont val="Swis721 LtCn BT"/>
        <family val="2"/>
      </rPr>
      <t xml:space="preserve"> hasta .50 mts.Incluye construcción y sellado de ranura en la mampostería, Pintura Tipo Wash Primer Verde, y Acabado con pintura  esmalte sintético resistente a la intemperie traslapos  Incluye transporte horizontal, vertical, equipo de trabajo en alturas y todo lo necesario para su correcta instalación y funcionamiento. Incluye el desmonte y retiro de las existentes.</t>
    </r>
  </si>
  <si>
    <r>
      <t xml:space="preserve">Adecuación de Domos de Cubierta Existente de 1.6 x 1.6 mts. </t>
    </r>
    <r>
      <rPr>
        <sz val="12"/>
        <rFont val="Swis721 LtCn BT"/>
        <family val="2"/>
      </rPr>
      <t>Incluye, Desmonte, Lavado, Desmanchado, Sellamiento de las juntas uniones y empalmes con sellante de Poliuretano tipo Sikaflex y Silicona Transparente anti hongos, Reinstalación y fijación de los mismos. Incluye transporte horizontal, vertical, equipo de trabajo en alturas y todo lo necesario para su correcta instalación y funcionamiento.</t>
    </r>
  </si>
  <si>
    <r>
      <rPr>
        <b/>
        <sz val="12"/>
        <rFont val="Swis721 LtCn BT"/>
        <family val="2"/>
      </rPr>
      <t xml:space="preserve">Limpieza y Sondeo de Bajante en PVC, hasta diámetro 4" de cubierta. </t>
    </r>
    <r>
      <rPr>
        <sz val="12"/>
        <rFont val="Swis721 LtCn BT"/>
        <family val="2"/>
      </rPr>
      <t>Incluye Equipo necesario para la limpieza y desobtrución K50. Incluye transporte horizontal, vertical, equipo de trabajo en alturas y todo lo necesario para su correcta limpieza y funcionamiento</t>
    </r>
  </si>
  <si>
    <r>
      <rPr>
        <b/>
        <sz val="12"/>
        <rFont val="Swis721 LtCn BT"/>
        <family val="2"/>
      </rPr>
      <t>Impermeabilización de antepechos y culatas de cubierta con mortero impermeabilizante</t>
    </r>
    <r>
      <rPr>
        <sz val="12"/>
        <rFont val="Swis721 LtCn BT"/>
        <family val="2"/>
      </rPr>
      <t>, Tipo Sikatop 121 mortero  Incluye transporte horizontal, vertical, equipo de trabajo en alturas y todo lo necesario para su correcta instalación y funcionamiento.</t>
    </r>
  </si>
  <si>
    <r>
      <t>Suministro, Transporte e Instalación de Teja Ondulada de Asbesto Cemento</t>
    </r>
    <r>
      <rPr>
        <sz val="12"/>
        <rFont val="Swis721 LtCn BT"/>
        <family val="2"/>
      </rPr>
      <t xml:space="preserve"> diferentes tamaños. Incluye amarras ganchos, desmonte y retiro de las tejas existentes. Incluye transporte horizontal, vertical, equipo de trabajo en alturas y todo lo necesario para su correcta instalación y funcionamiento.</t>
    </r>
  </si>
  <si>
    <r>
      <t xml:space="preserve">Suministro, Transporte e Instalación de cubierta en Policarbonato igual a la existente. </t>
    </r>
    <r>
      <rPr>
        <sz val="12"/>
        <rFont val="Swis721 LtCn BT"/>
        <family val="2"/>
      </rPr>
      <t>Incluye retiro de la cubierta existente, adecuación, pintura en esmalte sintético color igual al existente y sellado de la estructura de soporte existente.   Incluye transporte horizontal, vertical, equipo de trabajo en alturas y todo lo necesario para su correcta instalación y funcionamiento.</t>
    </r>
  </si>
  <si>
    <r>
      <t>Suministro, Transporte e Instalación de Bajante para Aguas LLuvias en Tubo Metálico Rectangular de 3" calibre 1.9,</t>
    </r>
    <r>
      <rPr>
        <sz val="12"/>
        <rFont val="Swis721 LtCn BT"/>
        <family val="2"/>
      </rPr>
      <t xml:space="preserve"> Incluye elementos de fijación, empalme a Canal Existente, anticorrosivo y pintura en esmalte Sintético color igual al existente, o el que indique la interventoría. Incluye transporte horizontal, vertical, equipo de trabajo en alturas y todo lo necesario para su correcta instalación y funcionamiento. Retiro de los bajantes existentes</t>
    </r>
  </si>
  <si>
    <r>
      <rPr>
        <b/>
        <i/>
        <sz val="12"/>
        <rFont val="Swis721 LtCn BT"/>
        <family val="2"/>
      </rPr>
      <t>Suministro, transporte e instalación de paral central o extremo de (0.21-0.34 m. x 1.80 m.) En acero inoxidable AISI 304, calibre 20 acabado satinado, para divisiones de baños, paneles entamborados de e= 30 mm.</t>
    </r>
    <r>
      <rPr>
        <sz val="12"/>
        <rFont val="Swis721 LtCn BT"/>
        <family val="2"/>
      </rPr>
      <t>,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r>
  </si>
  <si>
    <r>
      <rPr>
        <b/>
        <i/>
        <sz val="12"/>
        <rFont val="Swis721 LtCn BT"/>
        <family val="2"/>
      </rPr>
      <t>Suministro, transporte e instalación de tabique de (1.34 x 1.80 m). En acero inoxidable AISI 304, calibre 20 acabado satinado, para divisiones de baños, paneles entamborados con un espesor de 30 mm.</t>
    </r>
    <r>
      <rPr>
        <sz val="12"/>
        <rFont val="Swis721 LtCn BT"/>
        <family val="2"/>
      </rPr>
      <t>,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r>
  </si>
  <si>
    <r>
      <rPr>
        <b/>
        <i/>
        <sz val="12"/>
        <rFont val="Swis721 LtCn BT"/>
        <family val="2"/>
      </rPr>
      <t>Suministro, transporte e instalación de puerta de (0.60 x 1.60 m) , en acero inoxidable AISI 304, calibre 20 acabado satinado, paneles entamborados con un espesor de 30 mm., calidad Socoda o su equivalente</t>
    </r>
    <r>
      <rPr>
        <sz val="12"/>
        <rFont val="Swis721 LtCn BT"/>
        <family val="2"/>
      </rPr>
      <t>.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r>
  </si>
  <si>
    <r>
      <rPr>
        <b/>
        <sz val="12"/>
        <rFont val="Swis721 LtCn BT"/>
        <family val="2"/>
      </rPr>
      <t>Suministro, Transporte e Instalación, de Puerta en Madera (Roble), 2 alas batientes</t>
    </r>
    <r>
      <rPr>
        <sz val="12"/>
        <rFont val="Swis721 LtCn BT"/>
        <family val="2"/>
      </rPr>
      <t>,  0.80x2,10 m</t>
    </r>
    <r>
      <rPr>
        <sz val="12"/>
        <rFont val="Arial"/>
        <family val="2"/>
      </rPr>
      <t>.  con celosia en madera para ventilación, acabado con pintura color igual al existente, o el que indique la interventoría. Incluye. Marco en roble, cerradura  de primera calidad  tipo Yale , o equivalente, 2 jaladera metálica , 4 bisagras de cobre 3", picaportes y todos los demás elementos necesarios para su correcta instalación y funcionamiento, según diseño, previa aprobación de la interventoría.</t>
    </r>
  </si>
  <si>
    <r>
      <rPr>
        <b/>
        <sz val="12"/>
        <rFont val="Swis721 LtCn BT"/>
        <family val="2"/>
      </rPr>
      <t>Desmonte , Traslado y Montaje de Puestos de Trabajo</t>
    </r>
    <r>
      <rPr>
        <sz val="12"/>
        <rFont val="Swis721 LtCn BT"/>
        <family val="2"/>
      </rPr>
      <t xml:space="preserve"> de oficina 103, Incluye todo lo necesario para su entrega en perfecto funcionamiento.</t>
    </r>
  </si>
  <si>
    <r>
      <rPr>
        <b/>
        <sz val="12"/>
        <rFont val="Swis721 LtCn BT"/>
        <family val="2"/>
      </rPr>
      <t>Suministro, transporte e instalación de espejo en cristal de 4mm. de 0,80 x 0,80 m</t>
    </r>
    <r>
      <rPr>
        <sz val="12"/>
        <rFont val="Swis721 LtCn BT"/>
        <family val="2"/>
      </rPr>
      <t xml:space="preserve">. </t>
    </r>
    <r>
      <rPr>
        <i/>
        <sz val="12"/>
        <rFont val="Swis721 LtCn BT"/>
        <family val="2"/>
      </rPr>
      <t>Con inclinación de 5°. Incluye estructura de soporte en madera, pulida de bordes, cinta doble faz, pega amarilla, silicona antihongos, y todos los demás elementos necesarios para su correcta instalación.</t>
    </r>
  </si>
  <si>
    <r>
      <rPr>
        <b/>
        <sz val="12"/>
        <rFont val="Swis721 LtCn BT"/>
        <family val="2"/>
      </rPr>
      <t>Suministro, transporte e instalación de tubería PVC-P, RDE 9, 500 PSI, diámetro 1/2</t>
    </r>
    <r>
      <rPr>
        <sz val="12"/>
        <rFont val="Swis721 LtCn BT"/>
        <family val="2"/>
      </rPr>
      <t>",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r>
  </si>
  <si>
    <r>
      <rPr>
        <b/>
        <sz val="12"/>
        <rFont val="Swis721 LtCn BT"/>
        <family val="2"/>
      </rPr>
      <t>Colocación de terminal con L = 0.15m y con camara de aire h = 0.30m</t>
    </r>
    <r>
      <rPr>
        <sz val="12"/>
        <rFont val="Swis721 LtCn BT"/>
        <family val="2"/>
      </rPr>
      <t>, en tuberia de cobre tipo M, con un DIÁMETRO DE 1/2". Incluye suministro y transporte de los materiales, canche, accesorios de cobre y PVC, sellante, soldadura, teflón, y todo lo necesario para su correcta instalación y funcionamiento.</t>
    </r>
  </si>
  <si>
    <r>
      <rPr>
        <b/>
        <sz val="12"/>
        <rFont val="Swis721 LtCn BT"/>
        <family val="2"/>
      </rPr>
      <t>Suministro, transporte e instalación de salidas de abasto en díametro 1/2</t>
    </r>
    <r>
      <rPr>
        <sz val="12"/>
        <rFont val="Swis721 LtCn BT"/>
        <family val="2"/>
      </rPr>
      <t>"con tubería  RDE 9, 500 PSI, incluye 1.5 m de tuberia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r>
  </si>
  <si>
    <r>
      <rPr>
        <b/>
        <sz val="12"/>
        <rFont val="Swis721 LtCn BT"/>
        <family val="2"/>
      </rPr>
      <t>Suministro, transporte e instalación de llave bocamanguera</t>
    </r>
    <r>
      <rPr>
        <sz val="12"/>
        <rFont val="Swis721 LtCn BT"/>
        <family val="2"/>
      </rPr>
      <t xml:space="preserve"> cromada marca gricol, grival o similar</t>
    </r>
  </si>
  <si>
    <r>
      <rPr>
        <b/>
        <sz val="12"/>
        <rFont val="Swis721 LtCn BT"/>
        <family val="2"/>
      </rPr>
      <t>Suministro, transporte e Instalación de sanitario, combo manantia</t>
    </r>
    <r>
      <rPr>
        <sz val="12"/>
        <rFont val="Swis721 LtCn BT"/>
        <family val="2"/>
      </rPr>
      <t>l, color blanco Marca Corona o similar, características bajo consumo de agua 1.6 galones por descarga, fácil de instalar, desague WC a 30,5 cm, incluye taza sanitaria, tanque con grifería, asiento sanitario, grifería lavamanos, lavamanos, pedestal, juego de accesorios, emboquillado con silicona antihongos y/o pasta en cemento blanco y todos los demás elementos necesarios para su correcta instalación y funcionamiento.</t>
    </r>
  </si>
  <si>
    <r>
      <rPr>
        <b/>
        <sz val="12"/>
        <rFont val="Swis721 LtCn BT"/>
        <family val="2"/>
      </rPr>
      <t>Suministro, transporte e instalación de orinal mediano blanco</t>
    </r>
    <r>
      <rPr>
        <sz val="12"/>
        <rFont val="Swis721 LtCn BT"/>
        <family val="2"/>
      </rPr>
      <t>, línea institucional de Corona o similar, color blanco. Incluye todos los elementos (como tornillos, chazos y platinas) necesarios para su correcta instalación y funcionamiento.</t>
    </r>
  </si>
  <si>
    <r>
      <rPr>
        <b/>
        <i/>
        <sz val="12"/>
        <rFont val="Swis721 LtCn BT"/>
        <family val="2"/>
      </rPr>
      <t>Suministro, transporte y colocación de lavaescobas prefabricado en Polimero Colado tipo FIRPLAK de hasta 44 x 44 cm.</t>
    </r>
    <r>
      <rPr>
        <sz val="12"/>
        <rFont val="Swis721 LtCn BT"/>
        <family val="2"/>
      </rPr>
      <t xml:space="preserve"> Incluye soportes metálicos en platina de 1 1/2" calibre 3mm ,y todo los demás elementos necesarios para su correcta instalación y funcionamiento.</t>
    </r>
  </si>
  <si>
    <r>
      <rPr>
        <b/>
        <i/>
        <sz val="12"/>
        <rFont val="Swis721 LtCn BT"/>
        <family val="2"/>
      </rPr>
      <t>Desmonte y retiro de lavamanos existentes</t>
    </r>
    <r>
      <rPr>
        <sz val="12"/>
        <rFont val="Swis721 LtCn BT"/>
        <family val="2"/>
      </rPr>
      <t>, incluye retiro de griferia y abasto, tapon de prueba para anular salidas,y transportes internos y externos, tanto vertical como horizontal de los elementos reutilizables al acopio de la Universidad de Antioquia.</t>
    </r>
  </si>
  <si>
    <r>
      <rPr>
        <b/>
        <i/>
        <sz val="12"/>
        <rFont val="Swis721 LtCn BT"/>
        <family val="2"/>
      </rPr>
      <t>Desmonte y retiro de Sanitarios existentes</t>
    </r>
    <r>
      <rPr>
        <sz val="12"/>
        <rFont val="Swis721 LtCn BT"/>
        <family val="2"/>
      </rPr>
      <t>, incluye retiro de griferia y abasto, tapon de prueba para anular salidas,y transportes internos y externos, tanto vertical como horizontal de los elementos reutilizables al acopio de la Universidad de Antioquia.</t>
    </r>
  </si>
  <si>
    <r>
      <rPr>
        <b/>
        <i/>
        <sz val="12"/>
        <rFont val="Swis721 LtCn BT"/>
        <family val="2"/>
      </rPr>
      <t>Desmonte y retiro de Orinales existentes</t>
    </r>
    <r>
      <rPr>
        <sz val="12"/>
        <rFont val="Swis721 LtCn BT"/>
        <family val="2"/>
      </rPr>
      <t>, incluye retiro de griferia y abasto, tapon de prueba para anular salidas,y transportes internos y externos, tanto vertical como horizontal de los elementos reutilizables al acopio de la Universidad de Antioquia.</t>
    </r>
  </si>
  <si>
    <r>
      <rPr>
        <b/>
        <sz val="12"/>
        <rFont val="Swis721 LtCn BT"/>
        <family val="2"/>
      </rPr>
      <t>Suministro, transporte e instalación de  tubería PVC sanitaria, con un diámetro de 6"</t>
    </r>
    <r>
      <rPr>
        <sz val="12"/>
        <rFont val="Swis721 LtCn BT"/>
        <family val="2"/>
      </rPr>
      <t>, para bajante de aguas lluvia adosada muros y losa. Incluye suministro y transporte de los materiales, accesorios, pegante, limpiador y soporte y todos los elementos necesarios para su correcta instalación y funcionamiento.</t>
    </r>
  </si>
  <si>
    <r>
      <rPr>
        <b/>
        <sz val="12"/>
        <rFont val="Swis721 LtCn BT"/>
        <family val="2"/>
      </rPr>
      <t>Suministro, transporte e instalación de tubería PVC sanitaria tipo Pavco o similar, con un diámetro de 3"</t>
    </r>
    <r>
      <rPr>
        <sz val="12"/>
        <rFont val="Swis721 LtCn BT"/>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</si>
  <si>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2"/>
        <rFont val="Swis721 LtCn BT"/>
        <family val="2"/>
      </rPr>
      <t>Suministro, transporte e instalación de salida sanitaria de 3"</t>
    </r>
    <r>
      <rPr>
        <sz val="12"/>
        <rFont val="Swis721 LtCn BT"/>
        <family val="2"/>
      </rPr>
      <t>.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r>
  </si>
  <si>
    <r>
      <rPr>
        <b/>
        <sz val="12"/>
        <rFont val="Swis721 LtCn BT"/>
        <family val="2"/>
      </rPr>
      <t>Suministro, transporte e instalación de salida sanitaria de 2"</t>
    </r>
    <r>
      <rPr>
        <sz val="12"/>
        <rFont val="Swis721 LtCn BT"/>
        <family val="2"/>
      </rPr>
      <t>.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r>
  </si>
  <si>
    <r>
      <rPr>
        <b/>
        <sz val="12"/>
        <rFont val="Swis721 LtCn BT"/>
        <family val="2"/>
      </rPr>
      <t>Suministro, transporte e instalación de Yee reducida 6" x 4"</t>
    </r>
    <r>
      <rPr>
        <sz val="12"/>
        <rFont val="Swis721 LtCn BT"/>
        <family val="2"/>
      </rPr>
      <t>. Para empalme a red de alcantarillado.</t>
    </r>
  </si>
  <si>
    <r>
      <rPr>
        <b/>
        <sz val="12"/>
        <rFont val="Swis721 LtCn BT"/>
        <family val="2"/>
      </rPr>
      <t>Suministro, transporte e instalación de Yee reducida 6" x 4" y Buje de soldado 4"x3"</t>
    </r>
    <r>
      <rPr>
        <sz val="12"/>
        <rFont val="Swis721 LtCn BT"/>
        <family val="2"/>
      </rPr>
      <t xml:space="preserve"> para empalme a red de alcantarillado.</t>
    </r>
  </si>
  <si>
    <r>
      <rPr>
        <b/>
        <sz val="12"/>
        <rFont val="Swis721 LtCn BT"/>
        <family val="2"/>
      </rPr>
      <t>Fijación de tuberia PVC en losa, Viga, columna o muro para tuberia de Ø 6"</t>
    </r>
    <r>
      <rPr>
        <sz val="12"/>
        <rFont val="Swis721 LtCn BT"/>
        <family val="2"/>
      </rPr>
      <t>, incluye abrazadera en cinta de alumnio de 3/4", perno expansivo de Ø 1/4" x 1".</t>
    </r>
  </si>
  <si>
    <r>
      <rPr>
        <b/>
        <sz val="12"/>
        <rFont val="Swis721 LtCn BT"/>
        <family val="2"/>
      </rPr>
      <t>Pases de muro con martillo electrico</t>
    </r>
    <r>
      <rPr>
        <sz val="12"/>
        <rFont val="Swis721 LtCn BT"/>
        <family val="2"/>
      </rPr>
      <t xml:space="preserve"> para desvio de Tuberias, Incluye: Canchada y resane que debe quedar en condiciones similares a las previamente existentes. Incluye pintura. </t>
    </r>
  </si>
  <si>
    <r>
      <rPr>
        <b/>
        <sz val="12"/>
        <rFont val="Swis721 LtCn BT"/>
        <family val="2"/>
      </rPr>
      <t>Suministro, transporte e instalación de Rejilla Clásica Anticucaracha</t>
    </r>
    <r>
      <rPr>
        <sz val="12"/>
        <rFont val="Swis721 LtCn BT"/>
        <family val="2"/>
      </rPr>
      <t xml:space="preserve"> y antiolores neutro referencia: T- 31/2" x 2" , para desagüe de 2". Incluye suministro y transporte de los materiales y todos los elementos necesarios para su correcta instalación.</t>
    </r>
  </si>
  <si>
    <r>
      <rPr>
        <b/>
        <sz val="12"/>
        <rFont val="Swis721 LtCn BT"/>
        <family val="2"/>
      </rPr>
      <t>Suministro, transporte  y construcción de Cárcamo con  Rejilla 15x30 en aluminio sobre losa de concreto,</t>
    </r>
    <r>
      <rPr>
        <sz val="12"/>
        <rFont val="Swis721 LtCn BT"/>
        <family val="2"/>
      </rPr>
      <t xml:space="preserve"> tipo Colrejillas o similar. Incluye: corte de piso, demolición de sobrepiso y parte de losa, dimensiones: 0.15m ancho y con la profundidad necesaria para su perfecto funcionamiento, paredes y piso revestidos en mortero impermeabilizado 1:4, con un espesor de 0,05m, perforación de losa para empalme al bajante de aguas lluvias y todos los elementos necesarios para su correcta instalación y funcionamiento.</t>
    </r>
  </si>
  <si>
    <r>
      <rPr>
        <b/>
        <sz val="12"/>
        <rFont val="Swis721 LtCn BT"/>
        <family val="2"/>
      </rPr>
      <t>Suministro, transporte e instalación de Rejilla ta 5 x 3",   en aluminio</t>
    </r>
    <r>
      <rPr>
        <sz val="12"/>
        <rFont val="Swis721 LtCn BT"/>
        <family val="2"/>
      </rPr>
      <t>, tipo Colrejillas o similar. Incluye suministro y transporte de los materiales y todos los elementos necesarios para su correcta instalación.</t>
    </r>
  </si>
  <si>
    <r>
      <rPr>
        <b/>
        <sz val="12"/>
        <rFont val="Swis721 LtCn BT"/>
        <family val="2"/>
      </rPr>
      <t>Suministro, transporte e instalación de Tanque de Almacenamiento Cónico Tipo PAVCO,</t>
    </r>
    <r>
      <rPr>
        <sz val="12"/>
        <rFont val="Swis721 LtCn BT"/>
        <family val="2"/>
      </rPr>
      <t>de 1000 litros sobre losa de cubierta, Incluye Flotador de Cobre, registros, empalmes y la adecuación necesaria de la acometida y salida Hidraúlica. Incluye transporte horizontal, vertical, equipo de trabajo en alturas y todo lo necesario para su correcta instalación y funcionamiento.</t>
    </r>
  </si>
  <si>
    <r>
      <rPr>
        <b/>
        <sz val="12"/>
        <rFont val="Swis721 LtCn BT"/>
        <family val="2"/>
      </rPr>
      <t xml:space="preserve">Perforación Circular, en losa de concreto,Para pase de tubo circular en P.V.C. </t>
    </r>
    <r>
      <rPr>
        <b/>
        <i/>
        <sz val="12"/>
        <rFont val="Swis721 LtCn BT"/>
        <family val="2"/>
      </rPr>
      <t xml:space="preserve"> de diámetro 3"</t>
    </r>
    <r>
      <rPr>
        <i/>
        <sz val="12"/>
        <rFont val="Swis721 LtCn BT"/>
        <family val="2"/>
      </rPr>
      <t xml:space="preserve">,Con equipo tipo saca núcleos, o similar.Incluye herramienta y equipo necesario para realizar la actividad, elementos de trabajo en alturas, andamios multidireccionales certificados  transporte vertical, transporte horizontal y todo lo necesario para su correcta instalación y funcionamiento. </t>
    </r>
  </si>
  <si>
    <r>
      <rPr>
        <b/>
        <sz val="12"/>
        <rFont val="Swis721 LtCn BT"/>
        <family val="2"/>
      </rPr>
      <t>SUMINISTRO, TRANSPORTE E INSTALACIÓN DE: Salida eléctrica 120V</t>
    </r>
    <r>
      <rPr>
        <sz val="12"/>
        <rFont val="Swis721 LtCn BT"/>
        <family val="2"/>
      </rPr>
      <t xml:space="preserve"> para iluminación expuesta en caja metálica. Incluye: 3m de cable de cobre libre de halógenos y humos opacos 1xN° 12 AWG, caja metálica 12x12x5cm, conectores tipo resorte, prensaestopas de 1/2'', elementos de fijación y accesorios, incluye también anillos de marcación de fases, neutros y tierras en la caja y cinta adhesiva en la parte exterior. NO Incluye tubería.</t>
    </r>
  </si>
  <si>
    <r>
      <rPr>
        <b/>
        <sz val="12"/>
        <rFont val="Swis721 LtCn BT"/>
        <family val="2"/>
      </rPr>
      <t>SUMINISTRO, TRANSPORTE E INSTALACIÓN DE: Salida eléctrica para interruptor sencillo 125V</t>
    </r>
    <r>
      <rPr>
        <sz val="12"/>
        <rFont val="Swis721 LtCn BT"/>
        <family val="2"/>
      </rPr>
      <t>, 15A expuesto en tubería EMT. Incluye: 3m de cable de cobre  3m de cable de cobre libre de halógenos y baja emisión de humos opacos 1xN° 12 AWG, caja metálica Rawelt de 2''x4'', aparato con tapa, conectores tipo resorte y accesorios. NO Incluye tubería.</t>
    </r>
  </si>
  <si>
    <r>
      <rPr>
        <b/>
        <sz val="12"/>
        <rFont val="Swis721 LtCn BT"/>
        <family val="2"/>
      </rPr>
      <t>SUMINISTRO, TRANSPORTE E INSTALACIÓN DE: Salida eléctrica para interruptor doble 125V</t>
    </r>
    <r>
      <rPr>
        <sz val="12"/>
        <rFont val="Swis721 LtCn BT"/>
        <family val="2"/>
      </rPr>
      <t>, 15A expuesto en tubería EMT. Incluye: 3m de cable de cobre  3m de cable de cobre libre de halógenos y humos opacos 1xN° 12 AWG, caja metálica Rawelt de 2''x4'', aparato con tapa, conectores tipo resorte y accesorios. NO Incluye tubería.</t>
    </r>
  </si>
  <si>
    <r>
      <rPr>
        <b/>
        <sz val="12"/>
        <rFont val="Swis721 LtCn BT"/>
        <family val="2"/>
      </rPr>
      <t>SUMINISTRO, TRANSPORTE E INSTALACIÓN DE: Luminaria fluorescente</t>
    </r>
    <r>
      <rPr>
        <sz val="12"/>
        <rFont val="Swis721 LtCn BT"/>
        <family val="2"/>
      </rPr>
      <t xml:space="preserve"> ambientes limpios, hermetica, de incrustar con pantalla en acrilico opalizado de 120x30cm, 2x54W con chasis de lámina de acero Cold Rolled Cal. 22, pintada con pintura en polvo tipo poliester estabilizada contra rayos UV, color blanco, con balasto electrónico (THD&lt;10% y 5 años de garantia) y tubos T5 color 6500°K. Incluye: elementos de fijación, esparragos, lámina en L para fijación de losa o alfarda, riel din de la longitud de la luminaria para no perforar la carcasa, y demás elementos necesarios para su correcta instalación y funcionamiento, cable encauchetado 3x16AWG ó 4x16 AWG si esta provista de balasto de emergencía, presaestopa y conexiones.</t>
    </r>
  </si>
  <si>
    <r>
      <rPr>
        <b/>
        <sz val="12"/>
        <rFont val="Swis721 LtCn BT"/>
        <family val="2"/>
      </rPr>
      <t>SUMINISTRO, TRANSPORTE E INSTALACIÓN DE: Luminaria tipo panel LED redondo de incrustar</t>
    </r>
    <r>
      <rPr>
        <sz val="12"/>
        <rFont val="Swis721 LtCn BT"/>
        <family val="2"/>
      </rPr>
      <t xml:space="preserve"> en cielo falso, 18W, 1080 Lumens, temperatura de color 6500°K, tensión de operación de 85V-265V, IP20, chasis de aluminio + PC, difusor opalizado, distorsión armónica (THD) &lt;20%, factor de potencia &gt;0,5.  Incluye: driver independiente, click de fijación y todos los elementos necesarios para su correcta instalación y funcionamiento    cable encauchetado 3x16AWG o 4x16 AWG si esta provista de balasto de emergencia, prensa estopa y conexiones.</t>
    </r>
  </si>
  <si>
    <r>
      <rPr>
        <b/>
        <sz val="12"/>
        <rFont val="Swis721 LtCn BT"/>
        <family val="2"/>
      </rPr>
      <t>SUMINISTRO, TRANSPORTE E INSTALACIÓN DE: Luminaria de emergencia LED, conexión en pared o techo</t>
    </r>
    <r>
      <rPr>
        <sz val="12"/>
        <rFont val="Swis721 LtCn BT"/>
        <family val="2"/>
      </rPr>
      <t>, Entrada multi tab voltaje 120/277, cada cabeza ajustable trabaja con 12 LEDS de 0.125 vatios, con un consumo total de 3 vatios, carga con 3.6 voltios, autonomia minima 90 minutos y carga inicial de 24 horas.  Incluye:elementos de fijación y todos los elementos necesarios para su correcta instalación y funcionamiento cable encauchetado 3x16AWG.</t>
    </r>
  </si>
  <si>
    <r>
      <rPr>
        <b/>
        <sz val="12"/>
        <rFont val="Swis721 LtCn BT"/>
        <family val="2"/>
      </rPr>
      <t>SUMINISTRO, TRANSPORTE E INSTALACIÓN DE: Balasto de emergencia para luminarias equipadas con tubos T5 y T8</t>
    </r>
    <r>
      <rPr>
        <sz val="12"/>
        <rFont val="Swis721 LtCn BT"/>
        <family val="2"/>
      </rPr>
      <t>, con autonomía de 90 minutos, flujo luminoso 300 a 700 lumens, interruptor de prueba, indicador de carga LED y garantia de 5 años. Incluye: conectores, cintas, elementos de fijación y demas elementos necesarios para su correcta instalación.</t>
    </r>
  </si>
  <si>
    <r>
      <rPr>
        <b/>
        <sz val="12"/>
        <rFont val="Swis721 LtCn BT"/>
        <family val="2"/>
      </rPr>
      <t>Suministro e instalación de tubería EMT 3/4"</t>
    </r>
    <r>
      <rPr>
        <sz val="12"/>
        <rFont val="Swis721 LtCn BT"/>
        <family val="2"/>
      </rPr>
      <t>. Incluye: Elementos de fijación y accesorios(conduletas,curvas,grapas doble ala galvanizada en caliente, tornillos, y demás elementos).</t>
    </r>
  </si>
  <si>
    <r>
      <rPr>
        <b/>
        <sz val="12"/>
        <rFont val="Swis721 LtCn BT"/>
        <family val="2"/>
      </rPr>
      <t>SUMINISTRO, TRANSPORTE E INSTALACIÓN DE: Alimentador de circuitos y circuitos ramales en cable  de cobre suave</t>
    </r>
    <r>
      <rPr>
        <sz val="12"/>
        <rFont val="Swis721 LtCn BT"/>
        <family val="2"/>
      </rPr>
      <t>, aislado con poli olefina(PE) libre de halógenos(HF), retardante a la llama(FR), y baja emisión de humos opacos, densos, tóxicos y corrosivos, apto para uso en bandeja portacables.   1xN.12  AWG. Incluye: conectores tipo ojo, auto desforre y/o tipo resorte.</t>
    </r>
  </si>
  <si>
    <r>
      <rPr>
        <b/>
        <sz val="12"/>
        <rFont val="Swis721 LtCn BT"/>
        <family val="2"/>
      </rPr>
      <t>SUMINISTRO, TRANSPORTE E INSTALACIÓN DE: Caja metálica 12x12x5</t>
    </r>
    <r>
      <rPr>
        <sz val="12"/>
        <rFont val="Swis721 LtCn BT"/>
        <family val="2"/>
      </rPr>
      <t xml:space="preserve"> con tapa troquelada universal y/o lisa color gris texturizado. Incluye: Elementos de fijación y marcación.</t>
    </r>
  </si>
  <si>
    <r>
      <rPr>
        <b/>
        <sz val="12"/>
        <rFont val="Swis721 LtCn BT"/>
        <family val="2"/>
      </rPr>
      <t>SUMINISTRO, TRANSPORTE E INSTALACIÓN DE: Interruptor automático (breaker</t>
    </r>
    <r>
      <rPr>
        <sz val="12"/>
        <rFont val="Swis721 LtCn BT"/>
        <family val="2"/>
      </rPr>
      <t>) monopolar enchufable 1x15,1x20,1x30, A, Icc&gt;10 kA, 220 V. Incluye cintas y anillos de marcación</t>
    </r>
  </si>
  <si>
    <r>
      <rPr>
        <b/>
        <sz val="12"/>
        <rFont val="Swis721 LtCn BT"/>
        <family val="2"/>
      </rPr>
      <t xml:space="preserve">Perforaciones Tipo Pase de Losa </t>
    </r>
    <r>
      <rPr>
        <sz val="12"/>
        <rFont val="Swis721 LtCn BT"/>
        <family val="2"/>
      </rPr>
      <t>para pase de tubería, el pase debe quedar perfectamente resanado. Incluye todos los trabajos necesarios, para la correcta instalación de las redes.</t>
    </r>
  </si>
  <si>
    <r>
      <rPr>
        <b/>
        <sz val="12"/>
        <rFont val="Swis721 LtCn BT"/>
        <family val="2"/>
      </rPr>
      <t>Retiro de luminarias existentes</t>
    </r>
    <r>
      <rPr>
        <sz val="12"/>
        <rFont val="Swis721 LtCn BT"/>
        <family val="2"/>
      </rPr>
      <t>,  y demás elementos que se encuentren en el área a intervenir tales como tubería, cajas, suiches, estos deben ser trasladados al lugar que la interventoría designe.</t>
    </r>
  </si>
  <si>
    <t>ZANDRA MAYELY DIAZ RINCON</t>
  </si>
  <si>
    <t>C.C. 52093561</t>
  </si>
  <si>
    <t>R.L. ECOHABITAT SAS</t>
  </si>
  <si>
    <t>GRUPO VASQUEZ</t>
  </si>
  <si>
    <t>JOSE DAVID VASQUEZ B</t>
  </si>
  <si>
    <t>REPRESENTANTE LEGAL GRUPO VASQUEZ ASOCIADOS SAS</t>
  </si>
  <si>
    <t>ARQ OSCAR GARCIA GARCIA</t>
  </si>
  <si>
    <t>AVAL PROPUESTA</t>
  </si>
  <si>
    <t>OBJETO: Obras civiles en adecuaciones y reparaciones hidrosanitarias y eléctricas en la Sede Bogotá de la Universidad de Antioquia.</t>
  </si>
  <si>
    <r>
      <rPr>
        <b/>
        <sz val="11"/>
        <rFont val="Arial Narrow"/>
        <family val="2"/>
      </rPr>
      <t xml:space="preserve">Retiro de alfombra existente en piso. </t>
    </r>
    <r>
      <rPr>
        <sz val="11"/>
        <rFont val="Arial Narrow"/>
        <family val="2"/>
      </rPr>
      <t xml:space="preserve">Incluye botada de residuos especiales y recuperación de los materiales aprovechables y su transporte hasta el sitio que lo indique la interventoría. </t>
    </r>
  </si>
  <si>
    <r>
      <rPr>
        <b/>
        <i/>
        <sz val="11"/>
        <rFont val="Arial Narrow"/>
        <family val="2"/>
      </rPr>
      <t>Desmonte, Reforma e Instalación de puerta existente en madera de dimensiones 0,61x2,09m</t>
    </r>
    <r>
      <rPr>
        <i/>
        <sz val="11"/>
        <rFont val="Arial Narrow"/>
        <family val="2"/>
      </rPr>
      <t>, para abrir ventilación en la misma, tipo celosias en madera de dimensiones 0,32x0,80m e instalación de la misma, según diseño. Incluye el retiro, cargue, transportes, reforma e instalación. y todo lo necesario para su buen funcionamiento.</t>
    </r>
  </si>
  <si>
    <r>
      <rPr>
        <b/>
        <sz val="11"/>
        <rFont val="Arial Narrow"/>
        <family val="2"/>
      </rPr>
      <t>Desmonte de bocapuerta en madera de 0,14m</t>
    </r>
    <r>
      <rPr>
        <sz val="11"/>
        <rFont val="Arial Narrow"/>
        <family val="2"/>
      </rPr>
      <t xml:space="preserve">; incluye el desmonte, acarreo interno, transportes tanto vertical como horizontal del material producto de demoliciones empacado en costales hasta el punto de acopio, </t>
    </r>
  </si>
  <si>
    <r>
      <rPr>
        <b/>
        <sz val="11"/>
        <rFont val="Arial Narrow"/>
        <family val="2"/>
      </rPr>
      <t>Desmonte y retiro de cabinas de baños en madera</t>
    </r>
    <r>
      <rPr>
        <sz val="11"/>
        <rFont val="Arial Narrow"/>
        <family val="2"/>
      </rPr>
      <t>; incluye el desmonte de puertas, tabiques, marcos, botada de residuos especiales y recuperación de los materiales aprovechables y su transporte hasta el sitio que lo indique la interventoría.  Ancho variable desde 0,60 a 1,20 m.</t>
    </r>
  </si>
  <si>
    <r>
      <rPr>
        <b/>
        <sz val="11"/>
        <rFont val="Arial Narrow"/>
        <family val="2"/>
      </rPr>
      <t>Desmonte y retiro de cielo falso en acrilico transparente, Dry Wall y/o Superboard</t>
    </r>
    <r>
      <rPr>
        <sz val="11"/>
        <rFont val="Arial Narrow"/>
        <family val="2"/>
      </rPr>
      <t>,incluye, retiro  de placas y estructura de soporte del cielo falso, transporte internos tanto verticales como horizontales hasta el punto de acopio de material de escombro, empacada en costales.</t>
    </r>
  </si>
  <si>
    <r>
      <rPr>
        <b/>
        <sz val="11"/>
        <rFont val="Arial Narrow"/>
        <family val="2"/>
      </rPr>
      <t>Demolicion de enchape existente en baldosa ceramica, piso y/o pared de baños segundo nivel, espesores entre 0.03 y 0.05 m, en muros</t>
    </r>
    <r>
      <rPr>
        <sz val="11"/>
        <rFont val="Arial Narrow"/>
        <family val="2"/>
      </rPr>
      <t xml:space="preserve"> Incluye acarreo interno,transportes tanto vertical como horizontal , demolición de revoques y enchapes aplicados en el muro, además recuperación de los materiales aprovechables o su transporte hasta el sitio que lo indique la interventoría, y elementos para trabajo seguro en alturas.</t>
    </r>
  </si>
  <si>
    <r>
      <rPr>
        <b/>
        <sz val="11"/>
        <rFont val="Arial Narrow"/>
        <family val="2"/>
      </rPr>
      <t>EXCAVACIÓN MANUAL de material heterogéneo, e=0 a 2m.,</t>
    </r>
    <r>
      <rPr>
        <sz val="11"/>
        <rFont val="Arial Narrow"/>
        <family val="2"/>
      </rPr>
      <t xml:space="preserve">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t>
    </r>
  </si>
  <si>
    <r>
      <t>Cargue y botada de escombros, en sitios debidamente certificados por la autoridad ambiental competente,</t>
    </r>
    <r>
      <rPr>
        <sz val="11"/>
        <rFont val="Arial Narrow"/>
        <family val="2"/>
      </rPr>
      <t xml:space="preserve"> incluye: Transporte tanto vertical como horizontal, aseo general, señalizacion con balizas reflectivas, cinta de seguridad y ayudantes que cuenten con el pago de prestaciones sociales al día .</t>
    </r>
  </si>
  <si>
    <r>
      <rPr>
        <b/>
        <sz val="11"/>
        <rFont val="Arial Narrow"/>
        <family val="2"/>
      </rPr>
      <t>Suministro transporte e instalación de piso en Arenón Lavado sobre loseta:</t>
    </r>
    <r>
      <rPr>
        <sz val="11"/>
        <rFont val="Arial Narrow"/>
        <family val="2"/>
      </rPr>
      <t xml:space="preserve"> Incluye</t>
    </r>
    <r>
      <rPr>
        <b/>
        <sz val="11"/>
        <rFont val="Arial Narrow"/>
        <family val="2"/>
      </rPr>
      <t xml:space="preserve"> </t>
    </r>
    <r>
      <rPr>
        <sz val="11"/>
        <rFont val="Arial Narrow"/>
        <family val="2"/>
      </rPr>
      <t>entresuelo en piedra de canto rodado,loseta en concreto de 21 Mpa, ocho (8) cms de espesor, reforzada con malla electrosoldada D-84, siguiendo las norma establecidas para concreto. Una vez colocada la capa antes de fraguar, se colocará una pasta de cemento gris y arenón lavado con un espesor de tres (3) cms, preparada en proporción 1:2 o la indicada por la interventoría. Incluye ademas guardaescobas a media caña de 10 cm y  todos los elementos necesarios para su correcta instalación y funcionamiento. Se debe dar continuidad al la modulación del piso existente.</t>
    </r>
  </si>
  <si>
    <r>
      <rPr>
        <b/>
        <sz val="11"/>
        <rFont val="Arial Narrow"/>
        <family val="2"/>
      </rPr>
      <t>Suministro y aplicación de lechada  tipo concolor de Sumicol o equivalente en pisos y paredes,</t>
    </r>
    <r>
      <rPr>
        <b/>
        <i/>
        <sz val="11"/>
        <rFont val="Arial Narrow"/>
        <family val="2"/>
      </rPr>
      <t xml:space="preserve"> </t>
    </r>
    <r>
      <rPr>
        <sz val="11"/>
        <color theme="1"/>
        <rFont val="Arial Narrow"/>
        <family val="2"/>
      </rPr>
      <t xml:space="preserve">color similar al existente; incluye preparación de superficie para la aplicación: rallado y retiro de lechada existente, retiro de residuos de lechada en juntas. Incluye aplicación de lechada, sellante y todo lo necesario para su correcta ejecución y funcionamiento. </t>
    </r>
  </si>
  <si>
    <r>
      <rPr>
        <b/>
        <sz val="11"/>
        <rFont val="Arial Narrow"/>
        <family val="2"/>
      </rPr>
      <t>Suministro e instalación de piso en baldosa de vinilo de referencia cedro colección madera</t>
    </r>
    <r>
      <rPr>
        <sz val="11"/>
        <rFont val="Arial Narrow"/>
        <family val="2"/>
      </rPr>
      <t>s, uso residencial, similar a la existente, de primera calidadad aprobada por la interventoria. Incluye suministro, instalación y transporte de los materiales y todo lo necesario para su correcta instalación y mantenimiento.</t>
    </r>
  </si>
  <si>
    <r>
      <rPr>
        <b/>
        <sz val="11"/>
        <rFont val="Arial Narrow"/>
        <family val="2"/>
      </rPr>
      <t>Suministro transporte e Instalación de ENCHAPE CERÁMICO de piso-pared aruba arena en formato de 33.8x33.8 cm. Corona o equivalente,</t>
    </r>
    <r>
      <rPr>
        <sz val="11"/>
        <rFont val="Arial Narrow"/>
        <family val="2"/>
      </rPr>
      <t xml:space="preserve">  Incluye suministro y transporte de los materiales, adhesivo para cerámica tipo pegacor o su equivalente y todos los elementos necesarios para su correcta instalación y funcionamiento.</t>
    </r>
  </si>
  <si>
    <r>
      <rPr>
        <b/>
        <sz val="11"/>
        <rFont val="Arial Narrow"/>
        <family val="2"/>
      </rPr>
      <t>Suministro e instalación de bocapuerta en madera de 0,14m de ancho, similar al existente</t>
    </r>
    <r>
      <rPr>
        <sz val="11"/>
        <rFont val="Arial Narrow"/>
        <family val="2"/>
      </rPr>
      <t>. Incluye aplicación de la pintura de acabado, que puede ser a base de lacas o de ceras,  ademas del suministro, instalación y transporte de los materiales y todo lo necesario para su correcta instalación y mantenimiento.</t>
    </r>
  </si>
  <si>
    <r>
      <rPr>
        <b/>
        <sz val="11"/>
        <rFont val="Arial Narrow"/>
        <family val="2"/>
      </rPr>
      <t xml:space="preserve">Suministro e instalación de zocalo en madera de 0,10m. </t>
    </r>
    <r>
      <rPr>
        <sz val="11"/>
        <rFont val="Arial Narrow"/>
        <family val="2"/>
      </rPr>
      <t>Incluye aplicación de la pintura de acabado, que puede ser a base de lacas o de ceras,  ademas del suministro, instalación y transporte de los materiales y todo lo necesario para su correcta instalación y mantenimiento.</t>
    </r>
  </si>
  <si>
    <r>
      <rPr>
        <b/>
        <sz val="11"/>
        <rFont val="Arial Narrow"/>
        <family val="2"/>
      </rPr>
      <t>Suministro e instalación de franjas EN TABLETA GRES similar al existente.</t>
    </r>
    <r>
      <rPr>
        <sz val="11"/>
        <rFont val="Arial Narrow"/>
        <family val="2"/>
      </rPr>
      <t xml:space="preserve"> Incluye suministro y transporte de los materiales, remates, medido en proyección horizontal.  Se debe continuar con modulación existente. Incluye todos los elementos necesarios para su correcta instalación y funcionamiento.</t>
    </r>
  </si>
  <si>
    <r>
      <rPr>
        <b/>
        <sz val="11"/>
        <rFont val="Arial Narrow"/>
        <family val="2"/>
      </rPr>
      <t>Suministro, transporte y colocación de Revestimiento Impermeable a Base de Cemento  tipo SikaTop-107, para fuente existente en patio, Incluye desmonte de fuente y reinstalación de la fuente</t>
    </r>
    <r>
      <rPr>
        <sz val="11"/>
        <rFont val="Arial Narrow"/>
        <family val="2"/>
      </rPr>
      <t>. Incluye ademas suministro y transporte de los materiales, regatas, media cañas y todo lo necesario para su correcta construcción y funcionamiento. La aplicación técnica se debe hacer siguiendo todas las instrucciones y recomendaciones del fabricante.</t>
    </r>
  </si>
  <si>
    <r>
      <rPr>
        <b/>
        <sz val="11"/>
        <rFont val="Arial Narrow"/>
        <family val="2"/>
      </rPr>
      <t>Suministro, transporte y colocación de cielo falso en drywall.</t>
    </r>
    <r>
      <rPr>
        <sz val="11"/>
        <rFont val="Arial Narrow"/>
        <family val="2"/>
      </rPr>
      <t xml:space="preserve"> Incluye, placa yeso 1/2", masillado, pintura 3 manos, perfilería de aluminio para soporte con distancia de 61 cm, chazos, cintas, ángulos, cortes, andamios, canes y todo los demás elementos  necesario para su correcta instalación y funcionamiento.</t>
    </r>
  </si>
  <si>
    <r>
      <rPr>
        <b/>
        <sz val="11"/>
        <rFont val="Arial Narrow"/>
        <family val="2"/>
      </rPr>
      <t>Suministro, transporte y aplicación de estuco plastico profesional, sobre muros y cielos, 3 manos mínimo</t>
    </r>
    <r>
      <rPr>
        <sz val="11"/>
        <rFont val="Arial Narrow"/>
        <family val="2"/>
      </rPr>
      <t>, o las que sean necesarias para obtener una superficie pareja y homogénea. Incluye suministro y transporte de los materiales, ranuras, filetes, dilataciones y todos los elementos necesarios para su correcta aplicación y funcionamiento.</t>
    </r>
  </si>
  <si>
    <r>
      <rPr>
        <b/>
        <sz val="11"/>
        <rFont val="Arial Narrow"/>
        <family val="2"/>
      </rPr>
      <t>Suministro, transporte y aplicación de, RESANE, REPINTE con pintura vinílica  Tipo 1 para Interiores, sobre Muros y Cielos.</t>
    </r>
    <r>
      <rPr>
        <sz val="11"/>
        <rFont val="Arial Narrow"/>
        <family val="2"/>
      </rPr>
      <t xml:space="preserve">  Incluye: Preparación de superficie, resanes, retiro de pintura existente, estuco plastico, andamios certificados, elementos de trabajo en alturas, transportes verticales y horizontales, botada del material sobrante de los reintegros y todo lo necesario para su correcta aplicación y funcionamiento. color que indique la interventoría</t>
    </r>
  </si>
  <si>
    <r>
      <rPr>
        <b/>
        <sz val="11"/>
        <rFont val="Arial Narrow"/>
        <family val="2"/>
      </rPr>
      <t xml:space="preserve">RESANE Y REPINTE y SUMINISTRO de PINTURA ACRÍLICA EN MUROS  Y CIELO EXTERIORES,(Tipo Koraza doble vida 10 años, o equivalente.) </t>
    </r>
    <r>
      <rPr>
        <sz val="11"/>
        <rFont val="Arial Narrow"/>
        <family val="2"/>
      </rPr>
      <t>,de primera calidad sobre muros y cielos,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homogénea,garantizando un buen puente de adherencia, color a definir según aprobación de la interventoría.Incluye elementos de trabajo en altura, herramienta, equipo y todos los elementos necesarios para su corecta aplicación.</t>
    </r>
  </si>
  <si>
    <r>
      <rPr>
        <b/>
        <sz val="11"/>
        <rFont val="Arial Narrow"/>
        <family val="2"/>
      </rPr>
      <t>Suministro, transporte y aplicación de pintura a base de aceite negra para reja métalica.</t>
    </r>
    <r>
      <rPr>
        <sz val="11"/>
        <rFont val="Arial Narrow"/>
        <family val="2"/>
      </rPr>
      <t xml:space="preserve">  Incluye: Preparación de superficie, retiro de pintura existente, aplicación de anticorrosivo, elementos de trabajo en alturas, transportes verticales y horizontales, y todo lo necesario para su correcta aplicación y funcionamiento. Las fajas o metros lineales se pagan a mitad de precio.</t>
    </r>
  </si>
  <si>
    <r>
      <rPr>
        <b/>
        <sz val="11"/>
        <rFont val="Arial Narrow"/>
        <family val="2"/>
      </rPr>
      <t>Suministro, transporte y aplicación de pintura epoxica ,en muros y cielos; incluye</t>
    </r>
    <r>
      <rPr>
        <sz val="11"/>
        <rFont val="Arial Narrow"/>
        <family val="2"/>
      </rPr>
      <t>: Preparación de superficie, estuco plastico, pintura vinilica tipo 1  una mano para garantizar un buen puente de adherencia entre el estuco plastico, pintura epoxica manos necesarias para garantizar adecuado cubrimiento de la superficie intervenida, andamios certificados, elementos de trabajo en alturas, transportes verticales y horizontales, botada del material sobrante de los reintegros y todo lo necesario para su correcta instalación y funcionamiento.</t>
    </r>
  </si>
  <si>
    <r>
      <rPr>
        <b/>
        <sz val="11"/>
        <rFont val="Arial Narrow"/>
        <family val="2"/>
      </rPr>
      <t xml:space="preserve">Suministro, Transporte e Instalación de Manto Impermeabilizante de 3mm. </t>
    </r>
    <r>
      <rPr>
        <sz val="11"/>
        <rFont val="Arial Narrow"/>
        <family val="2"/>
      </rPr>
      <t>Tipo metal</t>
    </r>
    <r>
      <rPr>
        <b/>
        <sz val="11"/>
        <rFont val="Arial Narrow"/>
        <family val="2"/>
      </rPr>
      <t xml:space="preserve"> </t>
    </r>
    <r>
      <rPr>
        <sz val="11"/>
        <rFont val="Arial Narrow"/>
        <family val="2"/>
      </rPr>
      <t>FL100 de FIBERGLASS,con Foil de Aluminio, aplicado al calor en losa, medias cañas, antepechos, rebancos, etc., Incluye, Emulsión Asfáltica y Pintura Bituminosa para las juntas, Incluye transporte horizontal, vertical, equipo de trabajo en alturas y todo lo necesario para su correcta instalación y funcionamiento.  El metro Lineal ancho 50 cms. Se pagará a mitad de precio. La instalación se debe de hacer siguendo las recomendaciones del fabricante. Incluye Desmonte y Retiro de manto existente en losa de cubierta, transporte horizontal, vertical, equipo de trabajo en alturas, acopio donde lo indique la interventoría. La superficie debe quedar apta para la instalación del nuevo manto. El metro Lineal se pagará a mitad de precio</t>
    </r>
  </si>
  <si>
    <r>
      <rPr>
        <b/>
        <sz val="11"/>
        <rFont val="Arial Narrow"/>
        <family val="2"/>
      </rPr>
      <t>Suministro, Transporte e Instalación de Ruana metálica Calibre 22 Galvanizada.</t>
    </r>
    <r>
      <rPr>
        <sz val="11"/>
        <rFont val="Arial Narrow"/>
        <family val="2"/>
      </rPr>
      <t xml:space="preserve"> hasta .50 mts.Incluye construcción y sellado de ranura en la mampostería, Pintura Tipo Wash Primer Verde, y Acabado con pintura  esmalte sintético resistente a la intemperie traslapos  Incluye transporte horizontal, vertical, equipo de trabajo en alturas y todo lo necesario para su correcta instalación y funcionamiento. Incluye el desmonte y retiro de las existentes.</t>
    </r>
  </si>
  <si>
    <r>
      <t xml:space="preserve">Adecuación de Domos de Cubierta Existente de 1.6 x 1.6 mts. </t>
    </r>
    <r>
      <rPr>
        <sz val="11"/>
        <rFont val="Arial Narrow"/>
        <family val="2"/>
      </rPr>
      <t>Incluye, Desmonte, Lavado, Desmanchado, Sellamiento de las juntas uniones y empalmes con sellante de Poliuretano tipo Sikaflex y Silicona Transparente anti hongos, Reinstalación y fijación de los mismos. Incluye transporte horizontal, vertical, equipo de trabajo en alturas y todo lo necesario para su correcta instalación y funcionamiento.</t>
    </r>
  </si>
  <si>
    <r>
      <rPr>
        <b/>
        <sz val="11"/>
        <rFont val="Arial Narrow"/>
        <family val="2"/>
      </rPr>
      <t xml:space="preserve">Limpieza y Sondeo de Bajante en PVC, hasta diámetro 4" de cubierta. </t>
    </r>
    <r>
      <rPr>
        <sz val="11"/>
        <rFont val="Arial Narrow"/>
        <family val="2"/>
      </rPr>
      <t>Incluye Equipo necesario para la limpieza y desobtrución K50. Incluye transporte horizontal, vertical, equipo de trabajo en alturas y todo lo necesario para su correcta limpieza y funcionamiento</t>
    </r>
  </si>
  <si>
    <r>
      <rPr>
        <b/>
        <sz val="11"/>
        <rFont val="Arial Narrow"/>
        <family val="2"/>
      </rPr>
      <t>Impermeabilización de antepechos y culatas de cubierta con mortero impermeabilizante</t>
    </r>
    <r>
      <rPr>
        <sz val="11"/>
        <rFont val="Arial Narrow"/>
        <family val="2"/>
      </rPr>
      <t>, Tipo Sikatop 121 mortero  Incluye transporte horizontal, vertical, equipo de trabajo en alturas y todo lo necesario para su correcta instalación y funcionamiento.</t>
    </r>
  </si>
  <si>
    <r>
      <t>Suministro, Transporte e Instalación de Teja Ondulada de Asbesto Cemento</t>
    </r>
    <r>
      <rPr>
        <sz val="11"/>
        <rFont val="Arial Narrow"/>
        <family val="2"/>
      </rPr>
      <t xml:space="preserve"> diferentes tamaños. Incluye amarras ganchos, desmonte y retiro de las tejas existentes. Incluye transporte horizontal, vertical, equipo de trabajo en alturas y todo lo necesario para su correcta instalación y funcionamiento.</t>
    </r>
  </si>
  <si>
    <r>
      <t xml:space="preserve">Suministro, Transporte e Instalación de cubierta en Policarbonato igual a la existente. </t>
    </r>
    <r>
      <rPr>
        <sz val="11"/>
        <rFont val="Arial Narrow"/>
        <family val="2"/>
      </rPr>
      <t>Incluye retiro de la cubierta existente, adecuación, pintura en esmalte sintético color igual al existente y sellado de la estructura de soporte existente.   Incluye transporte horizontal, vertical, equipo de trabajo en alturas y todo lo necesario para su correcta instalación y funcionamiento.</t>
    </r>
  </si>
  <si>
    <r>
      <t>Suministro, Transporte e Instalación de Bajante para Aguas LLuvias en Tubo Metálico Rectangular de 3" calibre 1.9,</t>
    </r>
    <r>
      <rPr>
        <sz val="11"/>
        <rFont val="Arial Narrow"/>
        <family val="2"/>
      </rPr>
      <t xml:space="preserve"> Incluye elementos de fijación, empalme a Canal Existente, anticorrosivo y pintura en esmalte Sintético color igual al existente, o el que indique la interventoría. Incluye transporte horizontal, vertical, equipo de trabajo en alturas y todo lo necesario para su correcta instalación y funcionamiento. Retiro de los bajantes existentes</t>
    </r>
  </si>
  <si>
    <r>
      <rPr>
        <b/>
        <i/>
        <sz val="11"/>
        <rFont val="Arial Narrow"/>
        <family val="2"/>
      </rPr>
      <t>Suministro, transporte e instalación de paral central o extremo de (0.21-0.34 m. x 1.80 m.) En acero inoxidable AISI 304, calibre 20 acabado satinado, para divisiones de baños, paneles entamborados de e= 30 mm.</t>
    </r>
    <r>
      <rPr>
        <sz val="11"/>
        <rFont val="Arial Narrow"/>
        <family val="2"/>
      </rPr>
      <t>, calidad Socoda o equivalente. Incluye zócalo en acero inoxidable, estructura interna de los paneles en tubería cuadrada galvanizada de 25 mm., e=0.9 mm., bisagras pivotantes con apertura de 110º, elementos de anclaje a 90º y pasadores en acero inoxidable, tornillo de ensamble antivandálico tipo One Way y todos los elementos necesarios para su correcta instalación y funcionamiento. Según diseño.</t>
    </r>
  </si>
  <si>
    <r>
      <rPr>
        <b/>
        <i/>
        <sz val="11"/>
        <rFont val="Arial Narrow"/>
        <family val="2"/>
      </rPr>
      <t>Suministro, transporte e instalación de tabique de (1.34 x 1.80 m). En acero inoxidable AISI 304, calibre 20 acabado satinado, para divisiones de baños, paneles entamborados con un espesor de 30 mm.</t>
    </r>
    <r>
      <rPr>
        <sz val="11"/>
        <rFont val="Arial Narrow"/>
        <family val="2"/>
      </rPr>
      <t>, calidad Socoda o equivalente. Incluye zócalo en acero inoxidable, estructura interna de los paneles en tubería cuadrada galvanizada de 25 mm., con un espesor de 0.9 mm., bisagras pivotantes con apertura de 110º, elementos de anclaje a 90º y pasadores en acero inoxidable, tornillo de ensamble antivandálico tipo One Way y todos los elementos necesarios para su correcta instalación y funcionamiento. Según diseño.</t>
    </r>
  </si>
  <si>
    <r>
      <rPr>
        <b/>
        <i/>
        <sz val="11"/>
        <rFont val="Arial Narrow"/>
        <family val="2"/>
      </rPr>
      <t>Suministro, transporte e instalación de puerta de (0.60 x 1.60 m) , en acero inoxidable AISI 304, calibre 20 acabado satinado, paneles entamborados con un espesor de 30 mm., calidad Socoda o su equivalente</t>
    </r>
    <r>
      <rPr>
        <sz val="11"/>
        <rFont val="Arial Narrow"/>
        <family val="2"/>
      </rPr>
      <t>. Incluye icopor en su interior, zocalo en acero inoxidable, estructura interna de los paneles en tubería cuadrada de 25 mm. en lámina galvanizada con un espesor de 0.9mm., bisagras pivotantes en acero inoxidable, con apertura de 110º, elementos de anclaje a 90º y pasadores  en acero inoxidable, tornillo de ensamble antivandálico tipo One Way y todos los elementos necesarios para su correcta instalación y funcionamiento. Para baños públicos.</t>
    </r>
  </si>
  <si>
    <r>
      <rPr>
        <b/>
        <sz val="11"/>
        <rFont val="Arial Narrow"/>
        <family val="2"/>
      </rPr>
      <t>Suministro, Transporte e Instalación, de Puerta en Madera (Roble), 2 alas batientes</t>
    </r>
    <r>
      <rPr>
        <sz val="11"/>
        <rFont val="Arial Narrow"/>
        <family val="2"/>
      </rPr>
      <t>,  0.80x2,10 m.  con celosia en madera para ventilación, acabado con pintura color igual al existente, o el que indique la interventoría. Incluye. Marco en roble, cerradura  de primera calidad  tipo Yale , o equivalente, 2 jaladera metálica , 4 bisagras de cobre 3", picaportes y todos los demás elementos necesarios para su correcta instalación y funcionamiento, según diseño, previa aprobación de la interventoría.</t>
    </r>
  </si>
  <si>
    <r>
      <rPr>
        <b/>
        <sz val="11"/>
        <rFont val="Arial Narrow"/>
        <family val="2"/>
      </rPr>
      <t>Desmonte , Traslado y Montaje de Puestos de Trabajo</t>
    </r>
    <r>
      <rPr>
        <sz val="11"/>
        <rFont val="Arial Narrow"/>
        <family val="2"/>
      </rPr>
      <t xml:space="preserve"> de oficina 103, Incluye todo lo necesario para su entrega en perfecto funcionamiento.</t>
    </r>
  </si>
  <si>
    <r>
      <rPr>
        <b/>
        <sz val="11"/>
        <rFont val="Arial Narrow"/>
        <family val="2"/>
      </rPr>
      <t>Suministro, transporte e instalación de espejo en cristal de 4mm. de 0,80 x 0,80 m</t>
    </r>
    <r>
      <rPr>
        <sz val="11"/>
        <rFont val="Arial Narrow"/>
        <family val="2"/>
      </rPr>
      <t xml:space="preserve">. </t>
    </r>
    <r>
      <rPr>
        <i/>
        <sz val="11"/>
        <rFont val="Arial Narrow"/>
        <family val="2"/>
      </rPr>
      <t>Con inclinación de 5°. Incluye estructura de soporte en madera, pulida de bordes, cinta doble faz, pega amarilla, silicona antihongos, y todos los demás elementos necesarios para su correcta instalación.</t>
    </r>
  </si>
  <si>
    <r>
      <rPr>
        <b/>
        <sz val="11"/>
        <rFont val="Arial Narrow"/>
        <family val="2"/>
      </rPr>
      <t>Suministro, transporte e instalación de tubería PVC-P, RDE 9, 500 PSI, diámetro 1/2</t>
    </r>
    <r>
      <rPr>
        <sz val="11"/>
        <rFont val="Arial Narrow"/>
        <family val="2"/>
      </rPr>
      <t>",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r>
  </si>
  <si>
    <r>
      <rPr>
        <b/>
        <sz val="11"/>
        <rFont val="Arial Narrow"/>
        <family val="2"/>
      </rPr>
      <t>Colocación de terminal con L = 0.15m y con camara de aire h = 0.30m</t>
    </r>
    <r>
      <rPr>
        <sz val="11"/>
        <rFont val="Arial Narrow"/>
        <family val="2"/>
      </rPr>
      <t>, en tuberia de cobre tipo M, con un DIÁMETRO DE 1/2". Incluye suministro y transporte de los materiales, canche, accesorios de cobre y PVC, sellante, soldadura, teflón, y todo lo necesario para su correcta instalación y funcionamiento.</t>
    </r>
  </si>
  <si>
    <r>
      <rPr>
        <b/>
        <sz val="11"/>
        <rFont val="Arial Narrow"/>
        <family val="2"/>
      </rPr>
      <t>Suministro, transporte e instalación de salidas de abasto en díametro 1/2</t>
    </r>
    <r>
      <rPr>
        <sz val="11"/>
        <rFont val="Arial Narrow"/>
        <family val="2"/>
      </rPr>
      <t>"con tubería  RDE 9, 500 PSI, incluye 1.5 m de tuberia y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t>
    </r>
  </si>
  <si>
    <r>
      <rPr>
        <b/>
        <sz val="11"/>
        <rFont val="Arial Narrow"/>
        <family val="2"/>
      </rPr>
      <t>Suministro, transporte e instalación de llave bocamanguera</t>
    </r>
    <r>
      <rPr>
        <sz val="11"/>
        <rFont val="Arial Narrow"/>
        <family val="2"/>
      </rPr>
      <t xml:space="preserve"> cromada marca gricol, grival o similar</t>
    </r>
  </si>
  <si>
    <r>
      <rPr>
        <b/>
        <sz val="11"/>
        <rFont val="Arial Narrow"/>
        <family val="2"/>
      </rPr>
      <t>Suministro, transporte e Instalación de sanitario, combo manantia</t>
    </r>
    <r>
      <rPr>
        <sz val="11"/>
        <rFont val="Arial Narrow"/>
        <family val="2"/>
      </rPr>
      <t>l, color blanco Marca Corona o similar, características bajo consumo de agua 1.6 galones por descarga, fácil de instalar, desague WC a 30,5 cm, incluye taza sanitaria, tanque con grifería, asiento sanitario, grifería lavamanos, lavamanos, pedestal, juego de accesorios, emboquillado con silicona antihongos y/o pasta en cemento blanco y todos los demás elementos necesarios para su correcta instalación y funcionamiento.</t>
    </r>
  </si>
  <si>
    <r>
      <rPr>
        <b/>
        <sz val="11"/>
        <rFont val="Arial Narrow"/>
        <family val="2"/>
      </rPr>
      <t>Suministro, transporte e instalación de orinal mediano blanco</t>
    </r>
    <r>
      <rPr>
        <sz val="11"/>
        <rFont val="Arial Narrow"/>
        <family val="2"/>
      </rPr>
      <t>, línea institucional de Corona o similar, color blanco. Incluye todos los elementos (como tornillos, chazos y platinas) necesarios para su correcta instalación y funcionamiento.</t>
    </r>
  </si>
  <si>
    <r>
      <rPr>
        <b/>
        <i/>
        <sz val="11"/>
        <rFont val="Arial Narrow"/>
        <family val="2"/>
      </rPr>
      <t>Suministro, transporte y colocación de lavaescobas prefabricado en Polimero Colado tipo FIRPLAK de hasta 44 x 44 cm.</t>
    </r>
    <r>
      <rPr>
        <sz val="11"/>
        <rFont val="Arial Narrow"/>
        <family val="2"/>
      </rPr>
      <t xml:space="preserve"> Incluye soportes metálicos en platina de 1 1/2" calibre 3mm ,y todo los demás elementos necesarios para su correcta instalación y funcionamiento.</t>
    </r>
  </si>
  <si>
    <r>
      <rPr>
        <b/>
        <i/>
        <sz val="11"/>
        <rFont val="Arial Narrow"/>
        <family val="2"/>
      </rPr>
      <t>Desmonte y retiro de lavamanos existentes</t>
    </r>
    <r>
      <rPr>
        <sz val="11"/>
        <rFont val="Arial Narrow"/>
        <family val="2"/>
      </rPr>
      <t>, incluye retiro de griferia y abasto, tapon de prueba para anular salidas,y transportes internos y externos, tanto vertical como horizontal de los elementos reutilizables al acopio de la Universidad de Antioquia.</t>
    </r>
  </si>
  <si>
    <r>
      <rPr>
        <b/>
        <i/>
        <sz val="11"/>
        <rFont val="Arial Narrow"/>
        <family val="2"/>
      </rPr>
      <t>Desmonte y retiro de Sanitarios existentes</t>
    </r>
    <r>
      <rPr>
        <sz val="11"/>
        <rFont val="Arial Narrow"/>
        <family val="2"/>
      </rPr>
      <t>, incluye retiro de griferia y abasto, tapon de prueba para anular salidas,y transportes internos y externos, tanto vertical como horizontal de los elementos reutilizables al acopio de la Universidad de Antioquia.</t>
    </r>
  </si>
  <si>
    <r>
      <rPr>
        <b/>
        <i/>
        <sz val="11"/>
        <rFont val="Arial Narrow"/>
        <family val="2"/>
      </rPr>
      <t>Desmonte y retiro de Orinales existentes</t>
    </r>
    <r>
      <rPr>
        <sz val="11"/>
        <rFont val="Arial Narrow"/>
        <family val="2"/>
      </rPr>
      <t>, incluye retiro de griferia y abasto, tapon de prueba para anular salidas,y transportes internos y externos, tanto vertical como horizontal de los elementos reutilizables al acopio de la Universidad de Antioquia.</t>
    </r>
  </si>
  <si>
    <r>
      <rPr>
        <b/>
        <sz val="11"/>
        <rFont val="Arial Narrow"/>
        <family val="2"/>
      </rPr>
      <t>Suministro, transporte e instalación de  tubería PVC sanitaria, con un diámetro de 6"</t>
    </r>
    <r>
      <rPr>
        <sz val="11"/>
        <rFont val="Arial Narrow"/>
        <family val="2"/>
      </rPr>
      <t>, para bajante de aguas lluvia adosada muros y losa. Incluye suministro y transporte de los materiales, accesorios, pegante, limpiador y soporte y todos los elementos necesarios para su correcta instalación y funcionamiento.</t>
    </r>
  </si>
  <si>
    <r>
      <rPr>
        <b/>
        <sz val="11"/>
        <rFont val="Arial Narrow"/>
        <family val="2"/>
      </rPr>
      <t>Suministro, transporte e instalación de tubería PVC sanitaria tipo Pavco o similar, con un diámetro de 3"</t>
    </r>
    <r>
      <rPr>
        <sz val="11"/>
        <rFont val="Arial Narrow"/>
        <family val="2"/>
      </rPr>
      <t>,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t>
    </r>
  </si>
  <si>
    <r>
      <rPr>
        <b/>
        <sz val="11"/>
        <rFont val="Arial Narrow"/>
        <family val="2"/>
      </rPr>
      <t>Suministro, transporte e instalación de salida sanitaria de 3"</t>
    </r>
    <r>
      <rPr>
        <sz val="11"/>
        <rFont val="Arial Narrow"/>
        <family val="2"/>
      </rPr>
      <t>.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r>
  </si>
  <si>
    <r>
      <rPr>
        <b/>
        <sz val="11"/>
        <rFont val="Arial Narrow"/>
        <family val="2"/>
      </rPr>
      <t>Suministro, transporte e instalación de salida sanitaria de 2"</t>
    </r>
    <r>
      <rPr>
        <sz val="11"/>
        <rFont val="Arial Narrow"/>
        <family val="2"/>
      </rPr>
      <t>.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t>
    </r>
  </si>
  <si>
    <r>
      <rPr>
        <b/>
        <sz val="11"/>
        <rFont val="Arial Narrow"/>
        <family val="2"/>
      </rPr>
      <t>Suministro, transporte e instalación de Yee reducida 6" x 4"</t>
    </r>
    <r>
      <rPr>
        <sz val="11"/>
        <rFont val="Arial Narrow"/>
        <family val="2"/>
      </rPr>
      <t>. Para empalme a red de alcantarillado.</t>
    </r>
  </si>
  <si>
    <r>
      <rPr>
        <b/>
        <sz val="11"/>
        <rFont val="Arial Narrow"/>
        <family val="2"/>
      </rPr>
      <t>Suministro, transporte e instalación de Yee reducida 6" x 4" y Buje de soldado 4"x3"</t>
    </r>
    <r>
      <rPr>
        <sz val="11"/>
        <rFont val="Arial Narrow"/>
        <family val="2"/>
      </rPr>
      <t xml:space="preserve"> para empalme a red de alcantarillado.</t>
    </r>
  </si>
  <si>
    <r>
      <rPr>
        <b/>
        <sz val="11"/>
        <rFont val="Arial Narrow"/>
        <family val="2"/>
      </rPr>
      <t>Fijación de tuberia PVC en losa, Viga, columna o muro para tuberia de Ø 6"</t>
    </r>
    <r>
      <rPr>
        <sz val="11"/>
        <rFont val="Arial Narrow"/>
        <family val="2"/>
      </rPr>
      <t>, incluye abrazadera en cinta de alumnio de 3/4", perno expansivo de Ø 1/4" x 1".</t>
    </r>
  </si>
  <si>
    <r>
      <rPr>
        <b/>
        <sz val="11"/>
        <rFont val="Arial Narrow"/>
        <family val="2"/>
      </rPr>
      <t>Pases de muro con martillo electrico</t>
    </r>
    <r>
      <rPr>
        <sz val="11"/>
        <rFont val="Arial Narrow"/>
        <family val="2"/>
      </rPr>
      <t xml:space="preserve"> para desvio de Tuberias, Incluye: Canchada y resane que debe quedar en condiciones similares a las previamente existentes. Incluye pintura. </t>
    </r>
  </si>
  <si>
    <r>
      <rPr>
        <b/>
        <sz val="11"/>
        <rFont val="Arial Narrow"/>
        <family val="2"/>
      </rPr>
      <t>Suministro, transporte e instalación de Rejilla Clásica Anticucaracha</t>
    </r>
    <r>
      <rPr>
        <sz val="11"/>
        <rFont val="Arial Narrow"/>
        <family val="2"/>
      </rPr>
      <t xml:space="preserve"> y antiolores neutro referencia: T- 31/2" x 2" , para desagüe de 2". Incluye suministro y transporte de los materiales y todos los elementos necesarios para su correcta instalación.</t>
    </r>
  </si>
  <si>
    <r>
      <rPr>
        <b/>
        <sz val="11"/>
        <rFont val="Arial Narrow"/>
        <family val="2"/>
      </rPr>
      <t>Suministro, transporte  y construcción de Cárcamo con  Rejilla 15x30 en aluminio sobre losa de concreto,</t>
    </r>
    <r>
      <rPr>
        <sz val="11"/>
        <rFont val="Arial Narrow"/>
        <family val="2"/>
      </rPr>
      <t xml:space="preserve"> tipo Colrejillas o similar. Incluye: corte de piso, demolición de sobrepiso y parte de losa, dimensiones: 0.15m ancho y con la profundidad necesaria para su perfecto funcionamiento, paredes y piso revestidos en mortero impermeabilizado 1:4, con un espesor de 0,05m, perforación de losa para empalme al bajante de aguas lluvias y todos los elementos necesarios para su correcta instalación y funcionamiento.</t>
    </r>
  </si>
  <si>
    <r>
      <rPr>
        <b/>
        <sz val="11"/>
        <rFont val="Arial Narrow"/>
        <family val="2"/>
      </rPr>
      <t>Suministro, transporte e instalación de Rejilla ta 5 x 3",   en aluminio</t>
    </r>
    <r>
      <rPr>
        <sz val="11"/>
        <rFont val="Arial Narrow"/>
        <family val="2"/>
      </rPr>
      <t>, tipo Colrejillas o similar. Incluye suministro y transporte de los materiales y todos los elementos necesarios para su correcta instalación.</t>
    </r>
  </si>
  <si>
    <r>
      <rPr>
        <b/>
        <sz val="11"/>
        <rFont val="Arial Narrow"/>
        <family val="2"/>
      </rPr>
      <t>Suministro, transporte e instalación de Tanque de Almacenamiento Cónico Tipo PAVCO,</t>
    </r>
    <r>
      <rPr>
        <sz val="11"/>
        <rFont val="Arial Narrow"/>
        <family val="2"/>
      </rPr>
      <t>de 1000 litros sobre losa de cubierta, Incluye Flotador de Cobre, registros, empalmes y la adecuación necesaria de la acometida y salida Hidraúlica. Incluye transporte horizontal, vertical, equipo de trabajo en alturas y todo lo necesario para su correcta instalación y funcionamiento.</t>
    </r>
  </si>
  <si>
    <r>
      <rPr>
        <b/>
        <sz val="11"/>
        <rFont val="Arial Narrow"/>
        <family val="2"/>
      </rPr>
      <t xml:space="preserve">Perforación Circular, en losa de concreto,Para pase de tubo circular en P.V.C. </t>
    </r>
    <r>
      <rPr>
        <b/>
        <i/>
        <sz val="11"/>
        <rFont val="Arial Narrow"/>
        <family val="2"/>
      </rPr>
      <t xml:space="preserve"> de diámetro 3"</t>
    </r>
    <r>
      <rPr>
        <i/>
        <sz val="11"/>
        <rFont val="Arial Narrow"/>
        <family val="2"/>
      </rPr>
      <t xml:space="preserve">,Con equipo tipo saca núcleos, o similar.Incluye herramienta y equipo necesario para realizar la actividad, elementos de trabajo en alturas, andamios multidireccionales certificados  transporte vertical, transporte horizontal y todo lo necesario para su correcta instalación y funcionamiento. </t>
    </r>
  </si>
  <si>
    <r>
      <rPr>
        <b/>
        <sz val="11"/>
        <rFont val="Arial Narrow"/>
        <family val="2"/>
      </rPr>
      <t>SUMINISTRO, TRANSPORTE E INSTALACIÓN DE: Salida eléctrica 120V</t>
    </r>
    <r>
      <rPr>
        <sz val="11"/>
        <rFont val="Arial Narrow"/>
        <family val="2"/>
      </rPr>
      <t xml:space="preserve"> para iluminación expuesta en caja metálica. Incluye: 3m de cable de cobre libre de halógenos y humos opacos 1xN° 12 AWG, caja metálica 12x12x5cm, conectores tipo resorte, prensaestopas de 1/2'', elementos de fijación y accesorios, incluye también anillos de marcación de fases, neutros y tierras en la caja y cinta adhesiva en la parte exterior. NO Incluye tubería.</t>
    </r>
  </si>
  <si>
    <r>
      <rPr>
        <b/>
        <sz val="11"/>
        <rFont val="Arial Narrow"/>
        <family val="2"/>
      </rPr>
      <t>SUMINISTRO, TRANSPORTE E INSTALACIÓN DE: Salida eléctrica para interruptor sencillo 125V</t>
    </r>
    <r>
      <rPr>
        <sz val="11"/>
        <rFont val="Arial Narrow"/>
        <family val="2"/>
      </rPr>
      <t>, 15A expuesto en tubería EMT. Incluye: 3m de cable de cobre  3m de cable de cobre libre de halógenos y baja emisión de humos opacos 1xN° 12 AWG, caja metálica Rawelt de 2''x4'', aparato con tapa, conectores tipo resorte y accesorios. NO Incluye tubería.</t>
    </r>
  </si>
  <si>
    <r>
      <rPr>
        <b/>
        <sz val="11"/>
        <rFont val="Arial Narrow"/>
        <family val="2"/>
      </rPr>
      <t>SUMINISTRO, TRANSPORTE E INSTALACIÓN DE: Salida eléctrica para interruptor doble 125V</t>
    </r>
    <r>
      <rPr>
        <sz val="11"/>
        <rFont val="Arial Narrow"/>
        <family val="2"/>
      </rPr>
      <t>, 15A expuesto en tubería EMT. Incluye: 3m de cable de cobre  3m de cable de cobre libre de halógenos y humos opacos 1xN° 12 AWG, caja metálica Rawelt de 2''x4'', aparato con tapa, conectores tipo resorte y accesorios. NO Incluye tubería.</t>
    </r>
  </si>
  <si>
    <r>
      <rPr>
        <b/>
        <sz val="11"/>
        <rFont val="Arial Narrow"/>
        <family val="2"/>
      </rPr>
      <t>SUMINISTRO, TRANSPORTE E INSTALACIÓN DE: Luminaria fluorescente</t>
    </r>
    <r>
      <rPr>
        <sz val="11"/>
        <rFont val="Arial Narrow"/>
        <family val="2"/>
      </rPr>
      <t xml:space="preserve"> ambientes limpios, hermetica, de incrustar con pantalla en acrilico opalizado de 120x30cm, 2x54W con chasis de lámina de acero Cold Rolled Cal. 22, pintada con pintura en polvo tipo poliester estabilizada contra rayos UV, color blanco, con balasto electrónico (THD&lt;10% y 5 años de garantia) y tubos T5 color 6500°K. Incluye: elementos de fijación, esparragos, lámina en L para fijación de losa o alfarda, riel din de la longitud de la luminaria para no perforar la carcasa, y demás elementos necesarios para su correcta instalación y funcionamiento, cable encauchetado 3x16AWG ó 4x16 AWG si esta provista de balasto de emergencía, presaestopa y conexiones.</t>
    </r>
  </si>
  <si>
    <r>
      <rPr>
        <b/>
        <sz val="11"/>
        <rFont val="Arial Narrow"/>
        <family val="2"/>
      </rPr>
      <t>SUMINISTRO, TRANSPORTE E INSTALACIÓN DE: Luminaria tipo panel LED redondo de incrustar</t>
    </r>
    <r>
      <rPr>
        <sz val="11"/>
        <rFont val="Arial Narrow"/>
        <family val="2"/>
      </rPr>
      <t xml:space="preserve"> en cielo falso, 18W, 1080 Lumens, temperatura de color 6500°K, tensión de operación de 85V-265V, IP20, chasis de aluminio + PC, difusor opalizado, distorsión armónica (THD) &lt;20%, factor de potencia &gt;0,5.  Incluye: driver independiente, click de fijación y todos los elementos necesarios para su correcta instalación y funcionamiento    cable encauchetado 3x16AWG o 4x16 AWG si esta provista de balasto de emergencia, prensa estopa y conexiones.</t>
    </r>
  </si>
  <si>
    <r>
      <rPr>
        <b/>
        <sz val="11"/>
        <rFont val="Arial Narrow"/>
        <family val="2"/>
      </rPr>
      <t>SUMINISTRO, TRANSPORTE E INSTALACIÓN DE: Luminaria de emergencia LED, conexión en pared o techo</t>
    </r>
    <r>
      <rPr>
        <sz val="11"/>
        <rFont val="Arial Narrow"/>
        <family val="2"/>
      </rPr>
      <t>, Entrada multi tab voltaje 120/277, cada cabeza ajustable trabaja con 12 LEDS de 0.125 vatios, con un consumo total de 3 vatios, carga con 3.6 voltios, autonomia minima 90 minutos y carga inicial de 24 horas.  Incluye:elementos de fijación y todos los elementos necesarios para su correcta instalación y funcionamiento cable encauchetado 3x16AWG.</t>
    </r>
  </si>
  <si>
    <r>
      <rPr>
        <b/>
        <sz val="11"/>
        <rFont val="Arial Narrow"/>
        <family val="2"/>
      </rPr>
      <t>SUMINISTRO, TRANSPORTE E INSTALACIÓN DE: Balasto de emergencia para luminarias equipadas con tubos T5 y T8</t>
    </r>
    <r>
      <rPr>
        <sz val="11"/>
        <rFont val="Arial Narrow"/>
        <family val="2"/>
      </rPr>
      <t>, con autonomía de 90 minutos, flujo luminoso 300 a 700 lumens, interruptor de prueba, indicador de carga LED y garantia de 5 años. Incluye: conectores, cintas, elementos de fijación y demas elementos necesarios para su correcta instalación.</t>
    </r>
  </si>
  <si>
    <r>
      <rPr>
        <b/>
        <sz val="11"/>
        <rFont val="Arial Narrow"/>
        <family val="2"/>
      </rPr>
      <t>Suministro e instalación de tubería EMT 3/4"</t>
    </r>
    <r>
      <rPr>
        <sz val="11"/>
        <rFont val="Arial Narrow"/>
        <family val="2"/>
      </rPr>
      <t>. Incluye: Elementos de fijación y accesorios(conduletas,curvas,grapas doble ala galvanizada en caliente, tornillos, y demás elementos).</t>
    </r>
  </si>
  <si>
    <r>
      <rPr>
        <b/>
        <sz val="11"/>
        <rFont val="Arial Narrow"/>
        <family val="2"/>
      </rPr>
      <t>SUMINISTRO, TRANSPORTE E INSTALACIÓN DE: Alimentador de circuitos y circuitos ramales en cable  de cobre suave</t>
    </r>
    <r>
      <rPr>
        <sz val="11"/>
        <rFont val="Arial Narrow"/>
        <family val="2"/>
      </rPr>
      <t>, aislado con poli olefina(PE) libre de halógenos(HF), retardante a la llama(FR), y baja emisión de humos opacos, densos, tóxicos y corrosivos, apto para uso en bandeja portacables.   1xN.12  AWG. Incluye: conectores tipo ojo, auto desforre y/o tipo resorte.</t>
    </r>
  </si>
  <si>
    <r>
      <rPr>
        <b/>
        <sz val="11"/>
        <rFont val="Arial Narrow"/>
        <family val="2"/>
      </rPr>
      <t>SUMINISTRO, TRANSPORTE E INSTALACIÓN DE: Caja metálica 12x12x5</t>
    </r>
    <r>
      <rPr>
        <sz val="11"/>
        <rFont val="Arial Narrow"/>
        <family val="2"/>
      </rPr>
      <t xml:space="preserve"> con tapa troquelada universal y/o lisa color gris texturizado. Incluye: Elementos de fijación y marcación.</t>
    </r>
  </si>
  <si>
    <r>
      <rPr>
        <b/>
        <sz val="11"/>
        <rFont val="Arial Narrow"/>
        <family val="2"/>
      </rPr>
      <t>SUMINISTRO, TRANSPORTE E INSTALACIÓN DE: Interruptor automático (breaker</t>
    </r>
    <r>
      <rPr>
        <sz val="11"/>
        <rFont val="Arial Narrow"/>
        <family val="2"/>
      </rPr>
      <t>) monopolar enchufable 1x15,1x20,1x30, A, Icc&gt;10 kA, 220 V. Incluye cintas y anillos de marcación</t>
    </r>
  </si>
  <si>
    <r>
      <rPr>
        <b/>
        <sz val="11"/>
        <rFont val="Arial Narrow"/>
        <family val="2"/>
      </rPr>
      <t xml:space="preserve">Perforaciones Tipo Pase de Losa </t>
    </r>
    <r>
      <rPr>
        <sz val="11"/>
        <rFont val="Arial Narrow"/>
        <family val="2"/>
      </rPr>
      <t>para pase de tubería, el pase debe quedar perfectamente resanado. Incluye todos los trabajos necesarios, para la correcta instalación de las redes.</t>
    </r>
  </si>
  <si>
    <r>
      <rPr>
        <b/>
        <sz val="11"/>
        <rFont val="Arial Narrow"/>
        <family val="2"/>
      </rPr>
      <t>Retiro de luminarias existentes</t>
    </r>
    <r>
      <rPr>
        <sz val="11"/>
        <rFont val="Arial Narrow"/>
        <family val="2"/>
      </rPr>
      <t>,  y demás elementos que se encuentren en el área a intervenir tales como tubería, cajas, suiches, estos deben ser trasladados al lugar que la interventoría designe.</t>
    </r>
  </si>
  <si>
    <t>ING. HECTOR ALBEIRO BARRAGAN BARRAGAN</t>
  </si>
  <si>
    <t>C.C. 80802726 DE BOGOTÁ D.C.</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</si>
  <si>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t>
  </si>
  <si>
    <t>No estar reportada al Boletín de Responsables Fiscales de la Contraloría General de la República .</t>
  </si>
  <si>
    <t xml:space="preserve">No tener ninguna de estas situaciones: Cesación de pagos o, cualquier otra circunstancia que justificadamente permita a LA UNIVERSIDAD presumir incapacidad o imposibilidad jurídica, económica o técnica para cumplir el objeto del contrato. 
</t>
  </si>
  <si>
    <t xml:space="preserve">Ser ingeniero civil, arquitecto o arquitecto constructor con matrícula profesional vigente, que haya sido expedida mínimo DOS (2) años antes del cierre de la presente invitación, acompañado del certificado de vigencia de la misma. </t>
  </si>
  <si>
    <t>Estar inscritos en el Registro Único de Tributario</t>
  </si>
  <si>
    <t>Ser una persona jurídica con: (i) capacidad jurídica para celebrar contratos; (ii) INSCRITA por lo menos DOS (2) años antes de la fecha de cierre de la INVITACIÓN; (iii) con una vigencia mínima igual al término de duración de las garantías exigidas y un año más y (iv) estar inscrita en la Cámara de Comercio de su domicilio.</t>
  </si>
  <si>
    <t>Tener como objeto social principal, o conexo, las actividades establecidas en el objeto de la presente invitación.</t>
  </si>
  <si>
    <t>No tener, el representante legal ni los miembros de su órgano de dirección y manejo (sea Junta Directiva, Junta de Socios, entre otras), inhabilidades, incompatibilidades ni conflictos de interés para contratar con LA UNIVERSIDAD, según la Constitución y la Ley; y el Acuerdo Superior 395 de 2011.</t>
  </si>
  <si>
    <t>Haber cumplido con los aportes al Sistema de Seguridad Social Integral y Parafiscales , en los seis (6) meses anteriores a la presentación de la Propuesta Comercial y encontrarse a paz y salvo con el sistema. Si tiene acuerdos de pago deberá certificarlo.</t>
  </si>
  <si>
    <t>No estar reportada al Boletín de Responsables Fiscales de la Contraloría General de la República . (http://www.contraloriagen.gov.co/web/guest/certificado-antecedentes-fiscales).</t>
  </si>
  <si>
    <t xml:space="preserve">Ser el representante legal, ingeniero civil, arquitecto o arquitecto constructor con matrícula profesional vigente, que haya sido expedida mínimo DOS (2) años antes del cierre de la presente invitación acompañado del certificado de vigencia de la misma.
En caso que el representante legal no sea ingeniero civil, arquitecto o arquitecto constructor, ingeniero electricista, deberá presentar la propuesta abonada por un profesional que haya sido expedida mínimo TRES (3) años antes de cierre de la presente invitación pública, acompañado del certificado de vigencia de la misma.
</t>
  </si>
  <si>
    <t>Tener capacidad jurídica para contratar. Por tanto, debe: (i) Ser mayor de edad; y (ii) no tener inhabilidades, incompatibilidades ni conflictos de interés para contratar, según el artículo 4° del Acuerdo Superior 419 de 2014. (iii) Con experiencia de por lo menos DOS (2) años antes de la fecha de cierre de la INVITACIÓN, contada a partir de la expedición de la tarjeta profesional.</t>
  </si>
  <si>
    <t>NO CUMPLE</t>
  </si>
  <si>
    <t>NH</t>
  </si>
  <si>
    <t>Valor total  CON IVA</t>
  </si>
  <si>
    <t xml:space="preserve">      VALOR     ANTES DE IVA</t>
  </si>
  <si>
    <t xml:space="preserve">       VALOR                                CON     IVA</t>
  </si>
  <si>
    <t xml:space="preserve"> CALCULO  P2</t>
  </si>
  <si>
    <t>Presupuesto Oficial              INCLUIDO IVA</t>
  </si>
  <si>
    <t xml:space="preserve">                      Invitación Pública N° DIF-272-2018</t>
  </si>
  <si>
    <t xml:space="preserve">      ORDEN ELEGIBILIDAD </t>
  </si>
  <si>
    <t xml:space="preserve">CIERRE: 28/11/2018
HORA:11:00 A.M </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</si>
</sst>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2" formatCode="_(&quot;$&quot;\ * #,##0_);_(&quot;$&quot;\ * \(#,##0\);_(&quot;$&quot;\ * &quot;-&quot;_);_(@_)"/>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00\ _€_-;\-* #,##0.00\ _€_-;_-* &quot;-&quot;??\ _€_-;_-@_-"/>
    <numFmt numFmtId="166" formatCode="_-&quot;$&quot;* #,##0.00_-;\-&quot;$&quot;* #,##0.00_-;_-&quot;$&quot;* &quot;-&quot;??_-;_-@_-"/>
    <numFmt numFmtId="167" formatCode="_-* #,##0.00_-;\-* #,##0.00_-;_-* &quot;-&quot;??_-;_-@_-"/>
    <numFmt numFmtId="168" formatCode="&quot;$&quot;\ #,##0;\-&quot;$&quot;\ #,##0"/>
    <numFmt numFmtId="169" formatCode="_-&quot;$&quot;\ * #,##0_-;\-&quot;$&quot;\ * #,##0_-;_-&quot;$&quot;\ * &quot;-&quot;_-;_-@_-"/>
    <numFmt numFmtId="170" formatCode="#,##0;[Red]#,##0"/>
    <numFmt numFmtId="171" formatCode="#,##0.00;[Red]#,##0.00"/>
    <numFmt numFmtId="172" formatCode="0.0000000"/>
    <numFmt numFmtId="173" formatCode="&quot;$&quot;#,##0;[Red]&quot;$&quot;#,##0"/>
    <numFmt numFmtId="174" formatCode="&quot;$&quot;#,##0"/>
    <numFmt numFmtId="175" formatCode="&quot;$&quot;#,##0.00"/>
    <numFmt numFmtId="176" formatCode="_ &quot;$&quot;\ * #,##0.00_ ;_ &quot;$&quot;\ * \-#,##0.00_ ;_ &quot;$&quot;\ * &quot;-&quot;??_ ;_ @_ "/>
    <numFmt numFmtId="177" formatCode="[$$-240A]\ #,##0.000000"/>
    <numFmt numFmtId="178" formatCode="#,##0.0000"/>
    <numFmt numFmtId="179" formatCode="&quot;$&quot;\ #,##0"/>
    <numFmt numFmtId="180" formatCode="_-[$$-240A]* #,##0_-;\-[$$-240A]* #,##0_-;_-[$$-240A]* &quot;-&quot;??_-;_-@_-"/>
    <numFmt numFmtId="181" formatCode="#,##0.000;[Red]#,##0.000"/>
    <numFmt numFmtId="182" formatCode="_-[$$-240A]\ * #,##0_ ;_-[$$-240A]\ * \-#,##0\ ;_-[$$-240A]\ * &quot;-&quot;??_ ;_-@_ "/>
    <numFmt numFmtId="183" formatCode="0.0%"/>
    <numFmt numFmtId="184" formatCode="&quot;$&quot;\ #,##0.00"/>
  </numFmts>
  <fonts count="104" x14ac:knownFonts="1">
    <font>
      <sz val="11"/>
      <color theme="1"/>
      <name val="Calibri"/>
      <family val="2"/>
      <scheme val="minor"/>
    </font>
    <font>
      <b/>
      <sz val="11"/>
      <color theme="1"/>
      <name val="Calibri"/>
      <family val="2"/>
      <scheme val="minor"/>
    </font>
    <font>
      <b/>
      <sz val="14"/>
      <color theme="1"/>
      <name val="Calibri"/>
      <family val="2"/>
      <scheme val="minor"/>
    </font>
    <font>
      <sz val="9"/>
      <color indexed="81"/>
      <name val="Tahoma"/>
      <family val="2"/>
    </font>
    <font>
      <b/>
      <sz val="9"/>
      <color indexed="81"/>
      <name val="Tahoma"/>
      <family val="2"/>
    </font>
    <font>
      <sz val="11"/>
      <color theme="1"/>
      <name val="Calibri"/>
      <family val="2"/>
      <scheme val="minor"/>
    </font>
    <font>
      <b/>
      <sz val="10"/>
      <color theme="1"/>
      <name val="Arial"/>
      <family val="2"/>
    </font>
    <font>
      <sz val="11"/>
      <color rgb="FF000000"/>
      <name val="Calibri"/>
      <family val="2"/>
    </font>
    <font>
      <sz val="10"/>
      <name val="Arial"/>
      <family val="2"/>
    </font>
    <font>
      <b/>
      <sz val="10"/>
      <name val="Arial"/>
      <family val="2"/>
    </font>
    <font>
      <b/>
      <sz val="12"/>
      <name val="Arial"/>
      <family val="2"/>
    </font>
    <font>
      <sz val="10"/>
      <color theme="1"/>
      <name val="Arial"/>
      <family val="2"/>
    </font>
    <font>
      <sz val="11"/>
      <color rgb="FF000000"/>
      <name val="Calibri"/>
      <family val="2"/>
    </font>
    <font>
      <sz val="10"/>
      <color rgb="FF000000"/>
      <name val="Arial"/>
      <family val="2"/>
    </font>
    <font>
      <u/>
      <sz val="11"/>
      <color theme="10"/>
      <name val="Calibri"/>
      <family val="2"/>
      <scheme val="minor"/>
    </font>
    <font>
      <sz val="10"/>
      <name val="Arial"/>
      <family val="2"/>
    </font>
    <font>
      <sz val="11"/>
      <color indexed="8"/>
      <name val="Calibri"/>
      <family val="2"/>
    </font>
    <font>
      <u/>
      <sz val="10"/>
      <color theme="10"/>
      <name val="Arial"/>
      <family val="2"/>
    </font>
    <font>
      <b/>
      <sz val="10"/>
      <name val="Swis721 LtCn BT"/>
      <family val="2"/>
    </font>
    <font>
      <b/>
      <sz val="12"/>
      <name val="Swis721 LtCn BT"/>
      <family val="2"/>
    </font>
    <font>
      <b/>
      <sz val="9"/>
      <name val="Swis721 LtCn BT"/>
      <family val="2"/>
    </font>
    <font>
      <sz val="10"/>
      <name val="Swis721 LtCn BT"/>
      <family val="2"/>
    </font>
    <font>
      <sz val="9"/>
      <name val="Swis721 LtCn BT"/>
      <family val="2"/>
    </font>
    <font>
      <b/>
      <i/>
      <sz val="9"/>
      <name val="Swis721 LtCn BT"/>
      <family val="2"/>
    </font>
    <font>
      <u/>
      <sz val="9"/>
      <name val="Swis721 LtCn BT"/>
      <family val="2"/>
    </font>
    <font>
      <u/>
      <sz val="10"/>
      <name val="Swis721 LtCn BT"/>
      <family val="2"/>
    </font>
    <font>
      <sz val="9"/>
      <color indexed="81"/>
      <name val="Swis721 LtCn BT"/>
      <family val="2"/>
    </font>
    <font>
      <b/>
      <sz val="11"/>
      <color theme="1"/>
      <name val="Swis721 LtCn BT"/>
      <family val="2"/>
    </font>
    <font>
      <sz val="11"/>
      <name val="Swis721 LtCn BT"/>
      <family val="2"/>
    </font>
    <font>
      <sz val="11"/>
      <name val="Arial"/>
      <family val="2"/>
    </font>
    <font>
      <sz val="11"/>
      <color theme="1"/>
      <name val="Arial"/>
      <family val="2"/>
    </font>
    <font>
      <b/>
      <sz val="11"/>
      <color theme="1"/>
      <name val="Arial"/>
      <family val="2"/>
    </font>
    <font>
      <sz val="11"/>
      <color rgb="FF000000"/>
      <name val="Calibri"/>
      <family val="2"/>
      <scheme val="minor"/>
    </font>
    <font>
      <b/>
      <sz val="14"/>
      <name val="Swis721 LtCn BT"/>
      <family val="2"/>
    </font>
    <font>
      <b/>
      <u/>
      <sz val="11"/>
      <color theme="1"/>
      <name val="Calibri"/>
      <family val="2"/>
    </font>
    <font>
      <sz val="11"/>
      <color theme="1"/>
      <name val="Calibri"/>
      <family val="2"/>
    </font>
    <font>
      <b/>
      <sz val="11"/>
      <color theme="1"/>
      <name val="Calibri"/>
      <family val="2"/>
    </font>
    <font>
      <i/>
      <sz val="11"/>
      <color theme="1"/>
      <name val="Calibri"/>
      <family val="2"/>
    </font>
    <font>
      <b/>
      <sz val="16"/>
      <name val="Arial"/>
      <family val="2"/>
    </font>
    <font>
      <b/>
      <sz val="14"/>
      <name val="Arial"/>
      <family val="2"/>
    </font>
    <font>
      <b/>
      <sz val="11"/>
      <name val="Arial"/>
      <family val="2"/>
    </font>
    <font>
      <b/>
      <sz val="16"/>
      <color theme="1"/>
      <name val="Arial"/>
      <family val="2"/>
    </font>
    <font>
      <b/>
      <sz val="14"/>
      <color theme="1"/>
      <name val="Arial"/>
      <family val="2"/>
    </font>
    <font>
      <b/>
      <sz val="12"/>
      <color theme="1"/>
      <name val="Arial"/>
      <family val="2"/>
    </font>
    <font>
      <sz val="10.5"/>
      <color theme="0"/>
      <name val="Swis721 LtCn BT"/>
      <family val="2"/>
    </font>
    <font>
      <b/>
      <sz val="10.5"/>
      <color theme="0"/>
      <name val="Swis721 LtCn BT"/>
      <family val="2"/>
    </font>
    <font>
      <b/>
      <sz val="10.5"/>
      <color theme="0"/>
      <name val="Century Gothic"/>
      <family val="2"/>
    </font>
    <font>
      <sz val="10.5"/>
      <name val="Arial"/>
      <family val="2"/>
    </font>
    <font>
      <b/>
      <sz val="11"/>
      <color theme="0"/>
      <name val="Century Gothic"/>
      <family val="2"/>
    </font>
    <font>
      <sz val="10.5"/>
      <color theme="1"/>
      <name val="Arial"/>
      <family val="2"/>
    </font>
    <font>
      <b/>
      <sz val="12"/>
      <color theme="1"/>
      <name val="Swis721 LtCn BT"/>
      <family val="2"/>
    </font>
    <font>
      <b/>
      <sz val="11.5"/>
      <color indexed="8"/>
      <name val="Swis721 LtCn BT"/>
      <family val="2"/>
    </font>
    <font>
      <b/>
      <sz val="11"/>
      <name val="Century Gothic"/>
      <family val="2"/>
    </font>
    <font>
      <sz val="11"/>
      <name val="Century Gothic"/>
      <family val="2"/>
    </font>
    <font>
      <sz val="10"/>
      <name val="Century Gothic"/>
      <family val="2"/>
    </font>
    <font>
      <b/>
      <sz val="11"/>
      <name val="Swis721 LtCn BT"/>
      <family val="2"/>
    </font>
    <font>
      <b/>
      <sz val="11.5"/>
      <name val="Swis721 LtCn BT"/>
      <family val="2"/>
    </font>
    <font>
      <b/>
      <sz val="11"/>
      <color rgb="FFFF0000"/>
      <name val="Arial"/>
      <family val="2"/>
    </font>
    <font>
      <b/>
      <sz val="12"/>
      <color theme="1"/>
      <name val="Calibri"/>
      <family val="2"/>
      <scheme val="minor"/>
    </font>
    <font>
      <sz val="11"/>
      <color rgb="FFFF0000"/>
      <name val="Arial"/>
      <family val="2"/>
    </font>
    <font>
      <b/>
      <sz val="11"/>
      <color rgb="FF000000"/>
      <name val="Arial"/>
      <family val="2"/>
    </font>
    <font>
      <sz val="11"/>
      <color rgb="FF000000"/>
      <name val="Arial"/>
      <family val="2"/>
    </font>
    <font>
      <b/>
      <sz val="24"/>
      <name val="Swis721 LtCn BT"/>
      <family val="2"/>
    </font>
    <font>
      <u/>
      <sz val="12"/>
      <color theme="10"/>
      <name val="Swis721 LtCn BT"/>
      <family val="2"/>
    </font>
    <font>
      <i/>
      <sz val="11"/>
      <name val="Swis721 LtCn BT"/>
      <family val="2"/>
    </font>
    <font>
      <b/>
      <i/>
      <sz val="11"/>
      <name val="Swis721 LtCn BT"/>
      <family val="2"/>
    </font>
    <font>
      <sz val="11"/>
      <color theme="1"/>
      <name val="Swis721 LtCn BT"/>
      <family val="2"/>
    </font>
    <font>
      <sz val="11.5"/>
      <name val="Swis721 LtCn BT"/>
      <family val="2"/>
    </font>
    <font>
      <sz val="12"/>
      <color theme="1"/>
      <name val="Arial"/>
      <family val="2"/>
    </font>
    <font>
      <b/>
      <sz val="16"/>
      <name val="Tahoma"/>
      <family val="2"/>
    </font>
    <font>
      <sz val="12"/>
      <name val="Arial"/>
      <family val="2"/>
    </font>
    <font>
      <b/>
      <sz val="12"/>
      <color theme="0"/>
      <name val="Century Gothic"/>
      <family val="2"/>
    </font>
    <font>
      <sz val="12"/>
      <name val="Century Gothic"/>
      <family val="2"/>
    </font>
    <font>
      <b/>
      <sz val="12"/>
      <name val="Century Gothic"/>
      <family val="2"/>
    </font>
    <font>
      <sz val="12"/>
      <name val="Swis721 LtCn BT"/>
      <family val="2"/>
    </font>
    <font>
      <b/>
      <sz val="9"/>
      <color theme="0"/>
      <name val="Century Gothic"/>
      <family val="2"/>
    </font>
    <font>
      <sz val="14"/>
      <name val="Arial"/>
      <family val="2"/>
    </font>
    <font>
      <sz val="12"/>
      <color theme="0"/>
      <name val="Swis721 LtCn BT"/>
      <family val="2"/>
    </font>
    <font>
      <b/>
      <sz val="12"/>
      <color theme="0"/>
      <name val="Swis721 LtCn BT"/>
      <family val="2"/>
    </font>
    <font>
      <b/>
      <sz val="12"/>
      <color indexed="8"/>
      <name val="Swis721 LtCn BT"/>
      <family val="2"/>
    </font>
    <font>
      <i/>
      <sz val="12"/>
      <name val="Swis721 LtCn BT"/>
      <family val="2"/>
    </font>
    <font>
      <b/>
      <i/>
      <sz val="12"/>
      <name val="Swis721 LtCn BT"/>
      <family val="2"/>
    </font>
    <font>
      <sz val="12"/>
      <color theme="1"/>
      <name val="Swis721 LtCn BT"/>
      <family val="2"/>
    </font>
    <font>
      <sz val="10"/>
      <name val="Arial Narrow"/>
      <family val="2"/>
    </font>
    <font>
      <b/>
      <sz val="14"/>
      <name val="Arial Narrow"/>
      <family val="2"/>
    </font>
    <font>
      <b/>
      <sz val="12"/>
      <name val="Arial Narrow"/>
      <family val="2"/>
    </font>
    <font>
      <b/>
      <sz val="11"/>
      <color theme="0"/>
      <name val="Arial Narrow"/>
      <family val="2"/>
    </font>
    <font>
      <b/>
      <sz val="10.5"/>
      <color theme="0"/>
      <name val="Arial Narrow"/>
      <family val="2"/>
    </font>
    <font>
      <b/>
      <sz val="11"/>
      <color theme="1"/>
      <name val="Arial Narrow"/>
      <family val="2"/>
    </font>
    <font>
      <b/>
      <sz val="12"/>
      <color theme="1"/>
      <name val="Arial Narrow"/>
      <family val="2"/>
    </font>
    <font>
      <b/>
      <sz val="11.5"/>
      <color indexed="8"/>
      <name val="Arial Narrow"/>
      <family val="2"/>
    </font>
    <font>
      <b/>
      <sz val="11"/>
      <name val="Arial Narrow"/>
      <family val="2"/>
    </font>
    <font>
      <sz val="11"/>
      <name val="Arial Narrow"/>
      <family val="2"/>
    </font>
    <font>
      <u/>
      <sz val="12"/>
      <color theme="10"/>
      <name val="Arial Narrow"/>
      <family val="2"/>
    </font>
    <font>
      <i/>
      <sz val="11"/>
      <name val="Arial Narrow"/>
      <family val="2"/>
    </font>
    <font>
      <b/>
      <i/>
      <sz val="11"/>
      <name val="Arial Narrow"/>
      <family val="2"/>
    </font>
    <font>
      <sz val="11"/>
      <color theme="1"/>
      <name val="Arial Narrow"/>
      <family val="2"/>
    </font>
    <font>
      <sz val="11.5"/>
      <name val="Arial Narrow"/>
      <family val="2"/>
    </font>
    <font>
      <b/>
      <sz val="11.5"/>
      <name val="Arial Narrow"/>
      <family val="2"/>
    </font>
    <font>
      <sz val="12"/>
      <color theme="1"/>
      <name val="Arial Narrow"/>
      <family val="2"/>
    </font>
    <font>
      <sz val="14"/>
      <name val="Arial Narrow"/>
      <family val="2"/>
    </font>
    <font>
      <sz val="18"/>
      <color theme="1"/>
      <name val="Calibri"/>
      <family val="2"/>
      <scheme val="minor"/>
    </font>
    <font>
      <sz val="18"/>
      <color theme="1"/>
      <name val="Arial Black"/>
      <family val="2"/>
    </font>
    <font>
      <sz val="18"/>
      <color rgb="FFFF0000"/>
      <name val="Arial Black"/>
      <family val="2"/>
    </font>
  </fonts>
  <fills count="24">
    <fill>
      <patternFill patternType="none"/>
    </fill>
    <fill>
      <patternFill patternType="gray125"/>
    </fill>
    <fill>
      <patternFill patternType="solid">
        <fgColor theme="0" tint="-0.14999847407452621"/>
        <bgColor indexed="64"/>
      </patternFill>
    </fill>
    <fill>
      <patternFill patternType="solid">
        <fgColor theme="9"/>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theme="2" tint="-0.249977111117893"/>
        <bgColor indexed="64"/>
      </patternFill>
    </fill>
    <fill>
      <patternFill patternType="solid">
        <fgColor theme="9"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6" tint="-0.249977111117893"/>
        <bgColor indexed="64"/>
      </patternFill>
    </fill>
    <fill>
      <patternFill patternType="solid">
        <fgColor rgb="FF00B0F0"/>
        <bgColor indexed="64"/>
      </patternFill>
    </fill>
    <fill>
      <patternFill patternType="solid">
        <fgColor rgb="FFFFC000"/>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rgb="FF002060"/>
        <bgColor indexed="64"/>
      </patternFill>
    </fill>
  </fills>
  <borders count="9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medium">
        <color indexed="64"/>
      </left>
      <right/>
      <top/>
      <bottom/>
      <diagonal/>
    </border>
    <border>
      <left/>
      <right/>
      <top style="medium">
        <color indexed="64"/>
      </top>
      <bottom style="medium">
        <color indexed="64"/>
      </bottom>
      <diagonal/>
    </border>
    <border>
      <left style="medium">
        <color indexed="64"/>
      </left>
      <right style="medium">
        <color indexed="64"/>
      </right>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auto="1"/>
      </left>
      <right style="double">
        <color auto="1"/>
      </right>
      <top/>
      <bottom style="hair">
        <color auto="1"/>
      </bottom>
      <diagonal/>
    </border>
    <border>
      <left style="medium">
        <color auto="1"/>
      </left>
      <right style="double">
        <color auto="1"/>
      </right>
      <top style="hair">
        <color auto="1"/>
      </top>
      <bottom style="hair">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medium">
        <color auto="1"/>
      </right>
      <top style="double">
        <color auto="1"/>
      </top>
      <bottom style="double">
        <color auto="1"/>
      </bottom>
      <diagonal/>
    </border>
    <border>
      <left style="medium">
        <color auto="1"/>
      </left>
      <right style="medium">
        <color auto="1"/>
      </right>
      <top/>
      <bottom style="hair">
        <color auto="1"/>
      </bottom>
      <diagonal/>
    </border>
    <border>
      <left/>
      <right style="double">
        <color auto="1"/>
      </right>
      <top style="double">
        <color auto="1"/>
      </top>
      <bottom style="double">
        <color auto="1"/>
      </bottom>
      <diagonal/>
    </border>
    <border>
      <left style="double">
        <color auto="1"/>
      </left>
      <right style="medium">
        <color auto="1"/>
      </right>
      <top style="double">
        <color auto="1"/>
      </top>
      <bottom style="double">
        <color auto="1"/>
      </bottom>
      <diagonal/>
    </border>
    <border>
      <left style="medium">
        <color auto="1"/>
      </left>
      <right style="medium">
        <color auto="1"/>
      </right>
      <top style="double">
        <color auto="1"/>
      </top>
      <bottom style="double">
        <color auto="1"/>
      </bottom>
      <diagonal/>
    </border>
    <border>
      <left style="medium">
        <color auto="1"/>
      </left>
      <right/>
      <top style="double">
        <color auto="1"/>
      </top>
      <bottom style="double">
        <color auto="1"/>
      </bottom>
      <diagonal/>
    </border>
    <border>
      <left style="medium">
        <color auto="1"/>
      </left>
      <right style="double">
        <color auto="1"/>
      </right>
      <top style="double">
        <color auto="1"/>
      </top>
      <bottom style="double">
        <color auto="1"/>
      </bottom>
      <diagonal/>
    </border>
    <border>
      <left style="double">
        <color auto="1"/>
      </left>
      <right style="medium">
        <color auto="1"/>
      </right>
      <top/>
      <bottom style="hair">
        <color auto="1"/>
      </bottom>
      <diagonal/>
    </border>
    <border>
      <left style="medium">
        <color auto="1"/>
      </left>
      <right/>
      <top/>
      <bottom style="hair">
        <color auto="1"/>
      </bottom>
      <diagonal/>
    </border>
    <border>
      <left style="double">
        <color auto="1"/>
      </left>
      <right style="medium">
        <color auto="1"/>
      </right>
      <top/>
      <bottom/>
      <diagonal/>
    </border>
    <border>
      <left style="medium">
        <color auto="1"/>
      </left>
      <right style="double">
        <color auto="1"/>
      </right>
      <top/>
      <bottom/>
      <diagonal/>
    </border>
    <border>
      <left style="double">
        <color auto="1"/>
      </left>
      <right style="medium">
        <color auto="1"/>
      </right>
      <top style="double">
        <color auto="1"/>
      </top>
      <bottom style="thick">
        <color auto="1"/>
      </bottom>
      <diagonal/>
    </border>
    <border>
      <left style="medium">
        <color auto="1"/>
      </left>
      <right style="medium">
        <color auto="1"/>
      </right>
      <top style="double">
        <color auto="1"/>
      </top>
      <bottom style="thick">
        <color auto="1"/>
      </bottom>
      <diagonal/>
    </border>
    <border>
      <left style="medium">
        <color auto="1"/>
      </left>
      <right/>
      <top style="double">
        <color auto="1"/>
      </top>
      <bottom style="thick">
        <color auto="1"/>
      </bottom>
      <diagonal/>
    </border>
    <border>
      <left style="medium">
        <color auto="1"/>
      </left>
      <right style="double">
        <color auto="1"/>
      </right>
      <top style="double">
        <color auto="1"/>
      </top>
      <bottom style="thick">
        <color auto="1"/>
      </bottom>
      <diagonal/>
    </border>
    <border>
      <left style="double">
        <color auto="1"/>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hair">
        <color auto="1"/>
      </bottom>
      <diagonal/>
    </border>
    <border>
      <left/>
      <right style="thin">
        <color indexed="64"/>
      </right>
      <top style="thin">
        <color indexed="64"/>
      </top>
      <bottom/>
      <diagonal/>
    </border>
    <border>
      <left/>
      <right style="thin">
        <color indexed="64"/>
      </right>
      <top/>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double">
        <color auto="1"/>
      </left>
      <right style="double">
        <color auto="1"/>
      </right>
      <top style="double">
        <color auto="1"/>
      </top>
      <bottom/>
      <diagonal/>
    </border>
    <border>
      <left style="double">
        <color auto="1"/>
      </left>
      <right style="double">
        <color auto="1"/>
      </right>
      <top/>
      <bottom style="double">
        <color auto="1"/>
      </bottom>
      <diagonal/>
    </border>
    <border>
      <left style="double">
        <color auto="1"/>
      </left>
      <right style="medium">
        <color auto="1"/>
      </right>
      <top style="double">
        <color auto="1"/>
      </top>
      <bottom style="medium">
        <color auto="1"/>
      </bottom>
      <diagonal/>
    </border>
    <border>
      <left/>
      <right/>
      <top style="double">
        <color auto="1"/>
      </top>
      <bottom style="medium">
        <color auto="1"/>
      </bottom>
      <diagonal/>
    </border>
    <border>
      <left style="double">
        <color auto="1"/>
      </left>
      <right style="medium">
        <color auto="1"/>
      </right>
      <top style="medium">
        <color auto="1"/>
      </top>
      <bottom style="double">
        <color auto="1"/>
      </bottom>
      <diagonal/>
    </border>
    <border>
      <left style="thin">
        <color auto="1"/>
      </left>
      <right style="double">
        <color auto="1"/>
      </right>
      <top/>
      <bottom style="double">
        <color auto="1"/>
      </bottom>
      <diagonal/>
    </border>
    <border>
      <left style="double">
        <color auto="1"/>
      </left>
      <right style="medium">
        <color auto="1"/>
      </right>
      <top/>
      <bottom style="double">
        <color auto="1"/>
      </bottom>
      <diagonal/>
    </border>
    <border>
      <left style="medium">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medium">
        <color auto="1"/>
      </left>
      <right style="medium">
        <color auto="1"/>
      </right>
      <top style="double">
        <color auto="1"/>
      </top>
      <bottom style="medium">
        <color auto="1"/>
      </bottom>
      <diagonal/>
    </border>
    <border>
      <left style="medium">
        <color auto="1"/>
      </left>
      <right style="double">
        <color auto="1"/>
      </right>
      <top style="double">
        <color auto="1"/>
      </top>
      <bottom style="medium">
        <color auto="1"/>
      </bottom>
      <diagonal/>
    </border>
    <border>
      <left style="double">
        <color auto="1"/>
      </left>
      <right style="double">
        <color auto="1"/>
      </right>
      <top/>
      <bottom/>
      <diagonal/>
    </border>
    <border>
      <left style="medium">
        <color auto="1"/>
      </left>
      <right style="medium">
        <color auto="1"/>
      </right>
      <top style="medium">
        <color auto="1"/>
      </top>
      <bottom style="hair">
        <color auto="1"/>
      </bottom>
      <diagonal/>
    </border>
    <border>
      <left style="medium">
        <color auto="1"/>
      </left>
      <right style="double">
        <color auto="1"/>
      </right>
      <top style="medium">
        <color auto="1"/>
      </top>
      <bottom style="hair">
        <color auto="1"/>
      </bottom>
      <diagonal/>
    </border>
    <border>
      <left style="medium">
        <color auto="1"/>
      </left>
      <right style="medium">
        <color auto="1"/>
      </right>
      <top style="hair">
        <color auto="1"/>
      </top>
      <bottom style="medium">
        <color auto="1"/>
      </bottom>
      <diagonal/>
    </border>
    <border>
      <left style="medium">
        <color auto="1"/>
      </left>
      <right style="double">
        <color auto="1"/>
      </right>
      <top style="hair">
        <color auto="1"/>
      </top>
      <bottom style="medium">
        <color auto="1"/>
      </bottom>
      <diagonal/>
    </border>
    <border>
      <left style="medium">
        <color auto="1"/>
      </left>
      <right style="thin">
        <color auto="1"/>
      </right>
      <top/>
      <bottom style="double">
        <color auto="1"/>
      </bottom>
      <diagonal/>
    </border>
    <border>
      <left style="medium">
        <color auto="1"/>
      </left>
      <right/>
      <top/>
      <bottom style="double">
        <color auto="1"/>
      </bottom>
      <diagonal/>
    </border>
    <border>
      <left style="medium">
        <color auto="1"/>
      </left>
      <right style="double">
        <color auto="1"/>
      </right>
      <top style="double">
        <color auto="1"/>
      </top>
      <bottom style="thin">
        <color indexed="64"/>
      </bottom>
      <diagonal/>
    </border>
    <border>
      <left style="double">
        <color auto="1"/>
      </left>
      <right style="double">
        <color auto="1"/>
      </right>
      <top style="double">
        <color auto="1"/>
      </top>
      <bottom style="double">
        <color auto="1"/>
      </bottom>
      <diagonal/>
    </border>
    <border>
      <left style="double">
        <color auto="1"/>
      </left>
      <right style="medium">
        <color auto="1"/>
      </right>
      <top style="hair">
        <color auto="1"/>
      </top>
      <bottom/>
      <diagonal/>
    </border>
    <border>
      <left style="medium">
        <color auto="1"/>
      </left>
      <right style="medium">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left style="medium">
        <color auto="1"/>
      </left>
      <right style="double">
        <color auto="1"/>
      </right>
      <top style="thin">
        <color indexed="64"/>
      </top>
      <bottom style="double">
        <color auto="1"/>
      </bottom>
      <diagonal/>
    </border>
    <border>
      <left style="medium">
        <color auto="1"/>
      </left>
      <right style="medium">
        <color auto="1"/>
      </right>
      <top style="double">
        <color auto="1"/>
      </top>
      <bottom style="dashed">
        <color auto="1"/>
      </bottom>
      <diagonal/>
    </border>
    <border>
      <left style="double">
        <color auto="1"/>
      </left>
      <right style="double">
        <color auto="1"/>
      </right>
      <top/>
      <bottom style="hair">
        <color auto="1"/>
      </bottom>
      <diagonal/>
    </border>
    <border>
      <left style="double">
        <color auto="1"/>
      </left>
      <right style="medium">
        <color auto="1"/>
      </right>
      <top style="medium">
        <color auto="1"/>
      </top>
      <bottom style="hair">
        <color auto="1"/>
      </bottom>
      <diagonal/>
    </border>
    <border>
      <left style="double">
        <color auto="1"/>
      </left>
      <right style="medium">
        <color auto="1"/>
      </right>
      <top style="hair">
        <color auto="1"/>
      </top>
      <bottom style="medium">
        <color auto="1"/>
      </bottom>
      <diagonal/>
    </border>
    <border>
      <left style="thin">
        <color auto="1"/>
      </left>
      <right style="thin">
        <color auto="1"/>
      </right>
      <top/>
      <bottom style="hair">
        <color auto="1"/>
      </bottom>
      <diagonal/>
    </border>
    <border>
      <left style="double">
        <color auto="1"/>
      </left>
      <right/>
      <top style="thin">
        <color indexed="64"/>
      </top>
      <bottom style="double">
        <color indexed="64"/>
      </bottom>
      <diagonal/>
    </border>
    <border>
      <left/>
      <right/>
      <top style="thin">
        <color indexed="64"/>
      </top>
      <bottom style="double">
        <color indexed="64"/>
      </bottom>
      <diagonal/>
    </border>
    <border>
      <left/>
      <right style="double">
        <color auto="1"/>
      </right>
      <top style="thin">
        <color indexed="64"/>
      </top>
      <bottom style="double">
        <color indexed="64"/>
      </bottom>
      <diagonal/>
    </border>
    <border>
      <left style="medium">
        <color auto="1"/>
      </left>
      <right style="thin">
        <color auto="1"/>
      </right>
      <top/>
      <bottom/>
      <diagonal/>
    </border>
    <border>
      <left style="thin">
        <color auto="1"/>
      </left>
      <right style="double">
        <color auto="1"/>
      </right>
      <top/>
      <bottom/>
      <diagonal/>
    </border>
    <border>
      <left style="thin">
        <color auto="1"/>
      </left>
      <right style="thin">
        <color auto="1"/>
      </right>
      <top style="thin">
        <color indexed="64"/>
      </top>
      <bottom style="double">
        <color indexed="64"/>
      </bottom>
      <diagonal/>
    </border>
    <border>
      <left style="medium">
        <color auto="1"/>
      </left>
      <right style="double">
        <color auto="1"/>
      </right>
      <top/>
      <bottom style="double">
        <color auto="1"/>
      </bottom>
      <diagonal/>
    </border>
    <border>
      <left style="thin">
        <color auto="1"/>
      </left>
      <right style="thin">
        <color auto="1"/>
      </right>
      <top style="thin">
        <color auto="1"/>
      </top>
      <bottom/>
      <diagonal/>
    </border>
    <border>
      <left style="medium">
        <color auto="1"/>
      </left>
      <right style="double">
        <color auto="1"/>
      </right>
      <top style="double">
        <color auto="1"/>
      </top>
      <bottom/>
      <diagonal/>
    </border>
    <border>
      <left style="thin">
        <color auto="1"/>
      </left>
      <right style="thin">
        <color auto="1"/>
      </right>
      <top style="double">
        <color auto="1"/>
      </top>
      <bottom style="hair">
        <color auto="1"/>
      </bottom>
      <diagonal/>
    </border>
    <border>
      <left style="thin">
        <color auto="1"/>
      </left>
      <right style="thin">
        <color auto="1"/>
      </right>
      <top style="hair">
        <color auto="1"/>
      </top>
      <bottom style="double">
        <color auto="1"/>
      </bottom>
      <diagonal/>
    </border>
  </borders>
  <cellStyleXfs count="95">
    <xf numFmtId="0" fontId="0" fillId="0" borderId="0"/>
    <xf numFmtId="0" fontId="5" fillId="0" borderId="0"/>
    <xf numFmtId="0" fontId="8" fillId="0" borderId="0"/>
    <xf numFmtId="0" fontId="12" fillId="0" borderId="0"/>
    <xf numFmtId="0" fontId="8" fillId="0" borderId="0"/>
    <xf numFmtId="0" fontId="8" fillId="0" borderId="0"/>
    <xf numFmtId="164" fontId="5" fillId="0" borderId="0" applyFont="0" applyFill="0" applyBorder="0" applyAlignment="0" applyProtection="0"/>
    <xf numFmtId="0" fontId="5" fillId="0" borderId="0"/>
    <xf numFmtId="0" fontId="8" fillId="0" borderId="0"/>
    <xf numFmtId="9" fontId="8" fillId="0" borderId="0" applyFont="0" applyFill="0" applyBorder="0" applyAlignment="0" applyProtection="0"/>
    <xf numFmtId="0" fontId="15" fillId="0" borderId="0"/>
    <xf numFmtId="165" fontId="16" fillId="0" borderId="0" applyFont="0" applyFill="0" applyBorder="0" applyAlignment="0" applyProtection="0"/>
    <xf numFmtId="167" fontId="8" fillId="0" borderId="0" applyFont="0" applyFill="0" applyBorder="0" applyAlignment="0" applyProtection="0"/>
    <xf numFmtId="44" fontId="5"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8" fillId="0" borderId="0"/>
    <xf numFmtId="0" fontId="8" fillId="0" borderId="0"/>
    <xf numFmtId="0" fontId="5"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165" fontId="16" fillId="0" borderId="0" applyFont="0" applyFill="0" applyBorder="0" applyAlignment="0" applyProtection="0"/>
    <xf numFmtId="0" fontId="5" fillId="0" borderId="0"/>
    <xf numFmtId="164" fontId="16" fillId="0" borderId="0" applyFont="0" applyFill="0" applyBorder="0" applyAlignment="0" applyProtection="0"/>
    <xf numFmtId="0" fontId="8" fillId="0" borderId="0"/>
    <xf numFmtId="167" fontId="8" fillId="0" borderId="0" applyFont="0" applyFill="0" applyBorder="0" applyAlignment="0" applyProtection="0"/>
    <xf numFmtId="167" fontId="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4" fontId="8" fillId="0" borderId="0" applyFont="0" applyFill="0" applyBorder="0" applyAlignment="0" applyProtection="0"/>
    <xf numFmtId="0" fontId="5" fillId="0" borderId="0"/>
    <xf numFmtId="0" fontId="8" fillId="0" borderId="0"/>
    <xf numFmtId="0" fontId="8" fillId="0" borderId="0"/>
    <xf numFmtId="177" fontId="8" fillId="0" borderId="0"/>
    <xf numFmtId="0" fontId="8" fillId="0" borderId="0"/>
    <xf numFmtId="0" fontId="8" fillId="0" borderId="0"/>
    <xf numFmtId="0" fontId="5" fillId="0" borderId="0"/>
    <xf numFmtId="9" fontId="8"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7" fillId="0" borderId="0" applyNumberForma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0" fontId="5" fillId="0" borderId="0"/>
    <xf numFmtId="44" fontId="5" fillId="0" borderId="0" applyFont="0" applyFill="0" applyBorder="0" applyAlignment="0" applyProtection="0"/>
    <xf numFmtId="0" fontId="14" fillId="0" borderId="0" applyNumberFormat="0" applyFill="0" applyBorder="0" applyAlignment="0" applyProtection="0"/>
    <xf numFmtId="0" fontId="5" fillId="0" borderId="0"/>
    <xf numFmtId="166" fontId="8" fillId="0" borderId="0" applyFont="0" applyFill="0" applyBorder="0" applyAlignment="0" applyProtection="0"/>
    <xf numFmtId="0" fontId="7" fillId="0" borderId="0"/>
    <xf numFmtId="169" fontId="8" fillId="0" borderId="0" applyFont="0" applyFill="0" applyBorder="0" applyAlignment="0" applyProtection="0"/>
    <xf numFmtId="44" fontId="5" fillId="0" borderId="0" applyFont="0" applyFill="0" applyBorder="0" applyAlignment="0" applyProtection="0"/>
    <xf numFmtId="176" fontId="8" fillId="0" borderId="0" applyFont="0" applyFill="0" applyBorder="0" applyAlignment="0" applyProtection="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169" fontId="8" fillId="0" borderId="0" applyFont="0" applyFill="0" applyBorder="0" applyAlignment="0" applyProtection="0"/>
    <xf numFmtId="166" fontId="8"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4" fontId="16"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165" fontId="8" fillId="0" borderId="0" applyFont="0" applyFill="0" applyBorder="0" applyAlignment="0" applyProtection="0"/>
    <xf numFmtId="164" fontId="8" fillId="0" borderId="0" applyFont="0" applyFill="0" applyBorder="0" applyAlignment="0" applyProtection="0"/>
    <xf numFmtId="0" fontId="8" fillId="0" borderId="0"/>
    <xf numFmtId="0" fontId="5" fillId="0" borderId="0"/>
    <xf numFmtId="0" fontId="32" fillId="0" borderId="0"/>
    <xf numFmtId="41" fontId="5" fillId="0" borderId="0" applyFont="0" applyFill="0" applyBorder="0" applyAlignment="0" applyProtection="0"/>
    <xf numFmtId="42" fontId="5" fillId="0" borderId="0" applyFont="0" applyFill="0" applyBorder="0" applyAlignment="0" applyProtection="0"/>
    <xf numFmtId="0" fontId="8" fillId="0" borderId="0"/>
    <xf numFmtId="0" fontId="8" fillId="0" borderId="0"/>
    <xf numFmtId="0" fontId="5" fillId="0" borderId="0"/>
    <xf numFmtId="0" fontId="5" fillId="0" borderId="0"/>
    <xf numFmtId="43" fontId="5" fillId="0" borderId="0" applyFont="0" applyFill="0" applyBorder="0" applyAlignment="0" applyProtection="0"/>
    <xf numFmtId="42" fontId="5" fillId="0" borderId="0" applyFont="0" applyFill="0" applyBorder="0" applyAlignment="0" applyProtection="0"/>
    <xf numFmtId="9" fontId="5" fillId="0" borderId="0" applyFont="0" applyFill="0" applyBorder="0" applyAlignment="0" applyProtection="0"/>
    <xf numFmtId="167" fontId="8" fillId="0" borderId="0" applyFont="0" applyFill="0" applyBorder="0" applyAlignment="0" applyProtection="0"/>
    <xf numFmtId="0" fontId="17" fillId="0" borderId="0" applyNumberFormat="0" applyFill="0" applyBorder="0" applyAlignment="0" applyProtection="0"/>
    <xf numFmtId="9" fontId="8" fillId="0" borderId="0" applyFont="0" applyFill="0" applyBorder="0" applyAlignment="0" applyProtection="0"/>
  </cellStyleXfs>
  <cellXfs count="1141">
    <xf numFmtId="0" fontId="0" fillId="0" borderId="0" xfId="0"/>
    <xf numFmtId="171" fontId="0" fillId="0" borderId="0" xfId="0" applyNumberFormat="1"/>
    <xf numFmtId="0" fontId="2" fillId="0" borderId="1" xfId="0" applyFont="1" applyBorder="1" applyAlignment="1">
      <alignment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170" fontId="2" fillId="0" borderId="4" xfId="0" applyNumberFormat="1" applyFont="1" applyBorder="1"/>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2" borderId="0" xfId="0" applyFont="1" applyFill="1" applyAlignment="1">
      <alignment horizontal="center" vertical="center"/>
    </xf>
    <xf numFmtId="0" fontId="0" fillId="2" borderId="0" xfId="0" applyFill="1" applyAlignment="1">
      <alignment horizontal="center" vertical="center"/>
    </xf>
    <xf numFmtId="170" fontId="0" fillId="2" borderId="0" xfId="0" applyNumberFormat="1" applyFill="1"/>
    <xf numFmtId="171" fontId="0" fillId="2" borderId="0" xfId="0" applyNumberFormat="1" applyFill="1"/>
    <xf numFmtId="171" fontId="0" fillId="2" borderId="0" xfId="0" applyNumberFormat="1" applyFill="1" applyAlignment="1">
      <alignment horizontal="center" vertical="center"/>
    </xf>
    <xf numFmtId="0" fontId="1" fillId="2" borderId="0" xfId="0" applyFont="1" applyFill="1"/>
    <xf numFmtId="0" fontId="0" fillId="2" borderId="0" xfId="0" applyFill="1"/>
    <xf numFmtId="0" fontId="1" fillId="3" borderId="0" xfId="0" applyFont="1" applyFill="1" applyAlignment="1">
      <alignment horizontal="center" vertical="center"/>
    </xf>
    <xf numFmtId="0" fontId="0" fillId="3" borderId="0" xfId="0" applyFill="1" applyAlignment="1">
      <alignment horizontal="center" vertical="center"/>
    </xf>
    <xf numFmtId="170" fontId="0" fillId="3" borderId="0" xfId="0" applyNumberFormat="1" applyFill="1"/>
    <xf numFmtId="171" fontId="0" fillId="3" borderId="0" xfId="0" applyNumberFormat="1" applyFill="1"/>
    <xf numFmtId="171" fontId="0" fillId="3" borderId="0" xfId="0" applyNumberFormat="1" applyFill="1" applyAlignment="1">
      <alignment horizontal="center" vertical="center"/>
    </xf>
    <xf numFmtId="0" fontId="1" fillId="3" borderId="0" xfId="0" applyFont="1" applyFill="1"/>
    <xf numFmtId="0" fontId="0" fillId="3" borderId="0" xfId="0" applyFill="1"/>
    <xf numFmtId="0" fontId="1" fillId="4" borderId="0" xfId="0" applyFont="1" applyFill="1" applyAlignment="1">
      <alignment horizontal="center" vertical="center"/>
    </xf>
    <xf numFmtId="0" fontId="0" fillId="4" borderId="0" xfId="0" applyFill="1" applyAlignment="1">
      <alignment horizontal="center" vertical="center"/>
    </xf>
    <xf numFmtId="170" fontId="0" fillId="4" borderId="0" xfId="0" applyNumberFormat="1" applyFill="1"/>
    <xf numFmtId="171" fontId="0" fillId="4" borderId="0" xfId="0" applyNumberFormat="1" applyFill="1"/>
    <xf numFmtId="171" fontId="0" fillId="4" borderId="0" xfId="0" applyNumberFormat="1" applyFill="1" applyAlignment="1">
      <alignment horizontal="center" vertical="center"/>
    </xf>
    <xf numFmtId="0" fontId="1" fillId="4" borderId="0" xfId="0" applyFont="1" applyFill="1"/>
    <xf numFmtId="0" fontId="0" fillId="4" borderId="0" xfId="0" applyFill="1"/>
    <xf numFmtId="0" fontId="1" fillId="5" borderId="0" xfId="0" applyFont="1" applyFill="1" applyAlignment="1">
      <alignment horizontal="center" vertical="center"/>
    </xf>
    <xf numFmtId="0" fontId="0" fillId="5" borderId="0" xfId="0" applyFill="1" applyAlignment="1">
      <alignment horizontal="center" vertical="center"/>
    </xf>
    <xf numFmtId="170" fontId="0" fillId="5" borderId="0" xfId="0" applyNumberFormat="1" applyFill="1"/>
    <xf numFmtId="171" fontId="0" fillId="5" borderId="0" xfId="0" applyNumberFormat="1" applyFill="1"/>
    <xf numFmtId="171" fontId="0" fillId="5" borderId="0" xfId="0" applyNumberFormat="1" applyFill="1" applyAlignment="1">
      <alignment horizontal="center" vertical="center"/>
    </xf>
    <xf numFmtId="0" fontId="1" fillId="5" borderId="0" xfId="0" applyFont="1" applyFill="1"/>
    <xf numFmtId="0" fontId="0" fillId="5" borderId="0" xfId="0" applyFill="1"/>
    <xf numFmtId="0" fontId="1" fillId="6" borderId="0" xfId="0" applyFont="1" applyFill="1" applyAlignment="1">
      <alignment horizontal="center" vertical="center"/>
    </xf>
    <xf numFmtId="0" fontId="0" fillId="6" borderId="0" xfId="0" applyFill="1" applyAlignment="1">
      <alignment horizontal="center" vertical="center"/>
    </xf>
    <xf numFmtId="170" fontId="0" fillId="6" borderId="0" xfId="0" applyNumberFormat="1" applyFill="1"/>
    <xf numFmtId="171" fontId="0" fillId="6" borderId="0" xfId="0" applyNumberFormat="1" applyFill="1"/>
    <xf numFmtId="171" fontId="0" fillId="6" borderId="0" xfId="0" applyNumberFormat="1" applyFill="1" applyAlignment="1">
      <alignment horizontal="center" vertical="center"/>
    </xf>
    <xf numFmtId="0" fontId="1" fillId="6" borderId="0" xfId="0" applyFont="1" applyFill="1"/>
    <xf numFmtId="0" fontId="0" fillId="6" borderId="0" xfId="0" applyFill="1"/>
    <xf numFmtId="0" fontId="1" fillId="7" borderId="0" xfId="0" applyFont="1" applyFill="1" applyAlignment="1">
      <alignment horizontal="center" vertical="center"/>
    </xf>
    <xf numFmtId="0" fontId="0" fillId="7" borderId="0" xfId="0" applyFill="1" applyAlignment="1">
      <alignment horizontal="center" vertical="center"/>
    </xf>
    <xf numFmtId="170" fontId="0" fillId="7" borderId="0" xfId="0" applyNumberFormat="1" applyFill="1"/>
    <xf numFmtId="171" fontId="0" fillId="7" borderId="0" xfId="0" applyNumberFormat="1" applyFill="1"/>
    <xf numFmtId="171" fontId="0" fillId="7" borderId="0" xfId="0" applyNumberFormat="1" applyFill="1" applyAlignment="1">
      <alignment horizontal="center" vertical="center"/>
    </xf>
    <xf numFmtId="0" fontId="1" fillId="7" borderId="0" xfId="0" applyFont="1" applyFill="1"/>
    <xf numFmtId="0" fontId="0" fillId="7" borderId="0" xfId="0" applyFill="1"/>
    <xf numFmtId="0" fontId="1" fillId="8" borderId="0" xfId="0" applyFont="1" applyFill="1" applyAlignment="1">
      <alignment horizontal="center" vertical="center"/>
    </xf>
    <xf numFmtId="0" fontId="0" fillId="8" borderId="0" xfId="0" applyFill="1" applyAlignment="1">
      <alignment horizontal="center" vertical="center"/>
    </xf>
    <xf numFmtId="170" fontId="0" fillId="8" borderId="0" xfId="0" applyNumberFormat="1" applyFill="1"/>
    <xf numFmtId="171" fontId="0" fillId="8" borderId="0" xfId="0" applyNumberFormat="1" applyFill="1"/>
    <xf numFmtId="171" fontId="0" fillId="8" borderId="0" xfId="0" applyNumberFormat="1" applyFill="1" applyAlignment="1">
      <alignment horizontal="center" vertical="center"/>
    </xf>
    <xf numFmtId="0" fontId="1" fillId="8" borderId="0" xfId="0" applyFont="1" applyFill="1"/>
    <xf numFmtId="0" fontId="0" fillId="8" borderId="0" xfId="0" applyFill="1"/>
    <xf numFmtId="0" fontId="1" fillId="9" borderId="0" xfId="0" applyFont="1" applyFill="1" applyAlignment="1">
      <alignment horizontal="center" vertical="center"/>
    </xf>
    <xf numFmtId="0" fontId="0" fillId="9" borderId="0" xfId="0" applyFill="1" applyAlignment="1">
      <alignment horizontal="center" vertical="center"/>
    </xf>
    <xf numFmtId="170" fontId="0" fillId="9" borderId="0" xfId="0" applyNumberFormat="1" applyFill="1"/>
    <xf numFmtId="171" fontId="0" fillId="9" borderId="0" xfId="0" applyNumberFormat="1" applyFill="1"/>
    <xf numFmtId="171" fontId="0" fillId="9" borderId="0" xfId="0" applyNumberFormat="1" applyFill="1" applyAlignment="1">
      <alignment horizontal="center" vertical="center"/>
    </xf>
    <xf numFmtId="0" fontId="1" fillId="9" borderId="0" xfId="0" applyFont="1" applyFill="1"/>
    <xf numFmtId="0" fontId="0" fillId="9" borderId="0" xfId="0" applyFill="1"/>
    <xf numFmtId="0" fontId="1" fillId="10" borderId="0" xfId="0" applyFont="1" applyFill="1" applyAlignment="1">
      <alignment horizontal="center" vertical="center"/>
    </xf>
    <xf numFmtId="0" fontId="0" fillId="10" borderId="0" xfId="0" applyFill="1" applyAlignment="1">
      <alignment horizontal="center" vertical="center"/>
    </xf>
    <xf numFmtId="170" fontId="0" fillId="10" borderId="0" xfId="0" applyNumberFormat="1" applyFill="1"/>
    <xf numFmtId="171" fontId="0" fillId="10" borderId="0" xfId="0" applyNumberFormat="1" applyFill="1"/>
    <xf numFmtId="171" fontId="0" fillId="10" borderId="0" xfId="0" applyNumberFormat="1" applyFill="1" applyAlignment="1">
      <alignment horizontal="center" vertical="center"/>
    </xf>
    <xf numFmtId="0" fontId="1" fillId="10" borderId="0" xfId="0" applyFont="1" applyFill="1"/>
    <xf numFmtId="171" fontId="0" fillId="11" borderId="0" xfId="0" applyNumberFormat="1" applyFill="1" applyAlignment="1">
      <alignment horizontal="center" vertical="center"/>
    </xf>
    <xf numFmtId="0" fontId="0" fillId="0" borderId="0" xfId="0" applyBorder="1" applyAlignment="1">
      <alignment horizontal="center"/>
    </xf>
    <xf numFmtId="0" fontId="1" fillId="0" borderId="0" xfId="0" applyFont="1" applyFill="1" applyBorder="1" applyAlignment="1"/>
    <xf numFmtId="170" fontId="0" fillId="0" borderId="0" xfId="0" applyNumberFormat="1" applyFill="1" applyBorder="1" applyAlignment="1">
      <alignment horizontal="center"/>
    </xf>
    <xf numFmtId="0" fontId="1" fillId="13" borderId="7" xfId="0" applyFont="1" applyFill="1" applyBorder="1" applyAlignment="1" applyProtection="1">
      <alignment horizontal="center" vertical="center" wrapText="1"/>
    </xf>
    <xf numFmtId="0" fontId="1" fillId="0" borderId="7" xfId="0" applyFont="1" applyFill="1" applyBorder="1" applyAlignment="1" applyProtection="1">
      <alignment horizontal="center"/>
    </xf>
    <xf numFmtId="0" fontId="11" fillId="0" borderId="7" xfId="1" applyFont="1" applyBorder="1" applyAlignment="1">
      <alignment horizontal="center" vertical="center" wrapText="1"/>
    </xf>
    <xf numFmtId="0" fontId="11" fillId="0" borderId="7" xfId="1" applyFont="1" applyBorder="1" applyAlignment="1">
      <alignment horizontal="justify" vertical="center" wrapText="1"/>
    </xf>
    <xf numFmtId="0" fontId="11" fillId="0" borderId="0" xfId="1" applyFont="1" applyAlignment="1">
      <alignment horizontal="justify" vertical="center" wrapText="1"/>
    </xf>
    <xf numFmtId="172" fontId="0" fillId="0" borderId="0" xfId="0" applyNumberFormat="1"/>
    <xf numFmtId="173" fontId="0" fillId="0" borderId="7" xfId="0" applyNumberFormat="1" applyFill="1" applyBorder="1"/>
    <xf numFmtId="2" fontId="0" fillId="0" borderId="0" xfId="0" applyNumberFormat="1" applyFill="1" applyBorder="1" applyAlignment="1" applyProtection="1">
      <alignment horizontal="center"/>
    </xf>
    <xf numFmtId="0" fontId="1" fillId="0" borderId="0" xfId="0" applyFont="1" applyFill="1" applyBorder="1" applyAlignment="1" applyProtection="1"/>
    <xf numFmtId="0" fontId="1" fillId="0" borderId="0" xfId="0" applyFont="1" applyFill="1" applyBorder="1" applyAlignment="1" applyProtection="1">
      <alignment horizontal="center" vertical="center"/>
    </xf>
    <xf numFmtId="172" fontId="0" fillId="0" borderId="0" xfId="0" applyNumberFormat="1" applyFill="1" applyBorder="1" applyAlignment="1" applyProtection="1">
      <alignment horizontal="center"/>
    </xf>
    <xf numFmtId="0" fontId="1" fillId="0" borderId="0" xfId="0" applyFont="1" applyFill="1" applyBorder="1" applyAlignment="1" applyProtection="1">
      <alignment vertical="center" wrapText="1"/>
    </xf>
    <xf numFmtId="0" fontId="0" fillId="0" borderId="0" xfId="0" applyAlignment="1">
      <alignment wrapText="1"/>
    </xf>
    <xf numFmtId="0" fontId="9" fillId="0" borderId="0" xfId="8" applyFont="1" applyAlignment="1">
      <alignment vertical="center" wrapText="1"/>
    </xf>
    <xf numFmtId="0" fontId="20" fillId="13" borderId="30" xfId="8" applyFont="1" applyFill="1" applyBorder="1" applyAlignment="1">
      <alignment horizontal="center" vertical="center"/>
    </xf>
    <xf numFmtId="0" fontId="20" fillId="13" borderId="26" xfId="8" applyFont="1" applyFill="1" applyBorder="1" applyAlignment="1">
      <alignment horizontal="center" vertical="center" wrapText="1"/>
    </xf>
    <xf numFmtId="0" fontId="20" fillId="13" borderId="31" xfId="8" applyFont="1" applyFill="1" applyBorder="1" applyAlignment="1">
      <alignment horizontal="center" vertical="center" wrapText="1"/>
    </xf>
    <xf numFmtId="0" fontId="20" fillId="13" borderId="27" xfId="8" applyFont="1" applyFill="1" applyBorder="1" applyAlignment="1">
      <alignment horizontal="center" vertical="center" wrapText="1"/>
    </xf>
    <xf numFmtId="0" fontId="20" fillId="13" borderId="29" xfId="8" applyFont="1" applyFill="1" applyBorder="1" applyAlignment="1">
      <alignment horizontal="center" vertical="center" wrapText="1"/>
    </xf>
    <xf numFmtId="0" fontId="18" fillId="18" borderId="30" xfId="8" applyFont="1" applyFill="1" applyBorder="1" applyAlignment="1">
      <alignment horizontal="center" vertical="center"/>
    </xf>
    <xf numFmtId="0" fontId="18" fillId="18" borderId="31" xfId="8" applyFont="1" applyFill="1" applyBorder="1" applyAlignment="1">
      <alignment horizontal="left" vertical="center" wrapText="1"/>
    </xf>
    <xf numFmtId="0" fontId="21" fillId="18" borderId="31" xfId="8" applyFont="1" applyFill="1" applyBorder="1" applyAlignment="1">
      <alignment vertical="center"/>
    </xf>
    <xf numFmtId="0" fontId="21" fillId="18" borderId="32" xfId="8" applyFont="1" applyFill="1" applyBorder="1" applyAlignment="1">
      <alignment vertical="center"/>
    </xf>
    <xf numFmtId="0" fontId="21" fillId="18" borderId="33" xfId="8" applyFont="1" applyFill="1" applyBorder="1" applyAlignment="1">
      <alignment vertical="center"/>
    </xf>
    <xf numFmtId="0" fontId="18" fillId="13" borderId="30" xfId="8" applyFont="1" applyFill="1" applyBorder="1" applyAlignment="1">
      <alignment horizontal="center" vertical="center"/>
    </xf>
    <xf numFmtId="0" fontId="18" fillId="13" borderId="31" xfId="8" applyFont="1" applyFill="1" applyBorder="1" applyAlignment="1">
      <alignment horizontal="justify" vertical="center" wrapText="1"/>
    </xf>
    <xf numFmtId="0" fontId="21" fillId="13" borderId="31" xfId="8" applyFont="1" applyFill="1" applyBorder="1" applyAlignment="1">
      <alignment vertical="center"/>
    </xf>
    <xf numFmtId="0" fontId="21" fillId="13" borderId="32" xfId="8" applyFont="1" applyFill="1" applyBorder="1" applyAlignment="1">
      <alignment vertical="center"/>
    </xf>
    <xf numFmtId="0" fontId="21" fillId="13" borderId="33" xfId="8" applyFont="1" applyFill="1" applyBorder="1" applyAlignment="1">
      <alignment vertical="center"/>
    </xf>
    <xf numFmtId="0" fontId="22" fillId="0" borderId="34" xfId="8" applyFont="1" applyBorder="1" applyAlignment="1">
      <alignment horizontal="center" vertical="center"/>
    </xf>
    <xf numFmtId="0" fontId="22" fillId="0" borderId="28" xfId="8" applyFont="1" applyBorder="1" applyAlignment="1">
      <alignment horizontal="justify" vertical="center" wrapText="1"/>
    </xf>
    <xf numFmtId="174" fontId="22" fillId="0" borderId="28" xfId="8" applyNumberFormat="1" applyFont="1" applyBorder="1" applyAlignment="1">
      <alignment horizontal="center" vertical="center"/>
    </xf>
    <xf numFmtId="178" fontId="22" fillId="0" borderId="28" xfId="8" applyNumberFormat="1" applyFont="1" applyBorder="1" applyAlignment="1">
      <alignment horizontal="center" vertical="center"/>
    </xf>
    <xf numFmtId="9" fontId="22" fillId="0" borderId="28" xfId="8" applyNumberFormat="1" applyFont="1" applyBorder="1" applyAlignment="1">
      <alignment horizontal="center" vertical="center"/>
    </xf>
    <xf numFmtId="2" fontId="22" fillId="0" borderId="28" xfId="8" applyNumberFormat="1" applyFont="1" applyBorder="1" applyAlignment="1">
      <alignment horizontal="center" vertical="center"/>
    </xf>
    <xf numFmtId="1" fontId="22" fillId="0" borderId="35" xfId="8" applyNumberFormat="1" applyFont="1" applyBorder="1" applyAlignment="1">
      <alignment horizontal="center" vertical="center"/>
    </xf>
    <xf numFmtId="174" fontId="22" fillId="0" borderId="21" xfId="8" applyNumberFormat="1" applyFont="1" applyBorder="1" applyAlignment="1">
      <alignment horizontal="center" vertical="center"/>
    </xf>
    <xf numFmtId="0" fontId="22" fillId="5" borderId="34" xfId="8" applyFont="1" applyFill="1" applyBorder="1" applyAlignment="1">
      <alignment horizontal="center" vertical="center"/>
    </xf>
    <xf numFmtId="0" fontId="22" fillId="5" borderId="28" xfId="8" applyFont="1" applyFill="1" applyBorder="1" applyAlignment="1">
      <alignment horizontal="left" vertical="center" wrapText="1"/>
    </xf>
    <xf numFmtId="174" fontId="22" fillId="11" borderId="28" xfId="8" applyNumberFormat="1" applyFont="1" applyFill="1" applyBorder="1" applyAlignment="1">
      <alignment horizontal="center" vertical="center"/>
    </xf>
    <xf numFmtId="178" fontId="22" fillId="11" borderId="28" xfId="8" applyNumberFormat="1" applyFont="1" applyFill="1" applyBorder="1" applyAlignment="1">
      <alignment horizontal="center" vertical="center"/>
    </xf>
    <xf numFmtId="9" fontId="22" fillId="5" borderId="28" xfId="8" applyNumberFormat="1" applyFont="1" applyFill="1" applyBorder="1" applyAlignment="1">
      <alignment horizontal="center" vertical="center"/>
    </xf>
    <xf numFmtId="2" fontId="22" fillId="5" borderId="28" xfId="8" applyNumberFormat="1" applyFont="1" applyFill="1" applyBorder="1" applyAlignment="1">
      <alignment horizontal="center" vertical="center"/>
    </xf>
    <xf numFmtId="1" fontId="22" fillId="5" borderId="35" xfId="8" applyNumberFormat="1" applyFont="1" applyFill="1" applyBorder="1" applyAlignment="1">
      <alignment horizontal="center" vertical="center"/>
    </xf>
    <xf numFmtId="174" fontId="22" fillId="5" borderId="21" xfId="8" applyNumberFormat="1" applyFont="1" applyFill="1" applyBorder="1" applyAlignment="1">
      <alignment horizontal="center" vertical="center"/>
    </xf>
    <xf numFmtId="0" fontId="22" fillId="0" borderId="28" xfId="8" applyFont="1" applyBorder="1" applyAlignment="1">
      <alignment horizontal="left" vertical="center" wrapText="1"/>
    </xf>
    <xf numFmtId="0" fontId="22" fillId="13" borderId="31" xfId="8" applyFont="1" applyFill="1" applyBorder="1" applyAlignment="1">
      <alignment vertical="center"/>
    </xf>
    <xf numFmtId="0" fontId="22" fillId="13" borderId="32" xfId="8" applyFont="1" applyFill="1" applyBorder="1" applyAlignment="1">
      <alignment vertical="center"/>
    </xf>
    <xf numFmtId="175" fontId="22" fillId="13" borderId="33" xfId="8" applyNumberFormat="1" applyFont="1" applyFill="1" applyBorder="1" applyAlignment="1">
      <alignment vertical="center"/>
    </xf>
    <xf numFmtId="0" fontId="22" fillId="0" borderId="28" xfId="8" applyFont="1" applyBorder="1" applyAlignment="1">
      <alignment horizontal="center" vertical="center"/>
    </xf>
    <xf numFmtId="0" fontId="22" fillId="0" borderId="35" xfId="8" applyFont="1" applyBorder="1" applyAlignment="1">
      <alignment horizontal="center" vertical="center"/>
    </xf>
    <xf numFmtId="175" fontId="22" fillId="0" borderId="21" xfId="8" applyNumberFormat="1" applyFont="1" applyBorder="1" applyAlignment="1">
      <alignment horizontal="center" vertical="center"/>
    </xf>
    <xf numFmtId="0" fontId="22" fillId="5" borderId="28" xfId="8" applyFont="1" applyFill="1" applyBorder="1" applyAlignment="1">
      <alignment horizontal="justify" vertical="center" wrapText="1"/>
    </xf>
    <xf numFmtId="174" fontId="22" fillId="5" borderId="28" xfId="8" applyNumberFormat="1" applyFont="1" applyFill="1" applyBorder="1" applyAlignment="1">
      <alignment horizontal="center" vertical="center"/>
    </xf>
    <xf numFmtId="178" fontId="22" fillId="5" borderId="28" xfId="8" applyNumberFormat="1" applyFont="1" applyFill="1" applyBorder="1" applyAlignment="1">
      <alignment horizontal="center" vertical="center"/>
    </xf>
    <xf numFmtId="0" fontId="22" fillId="5" borderId="28" xfId="8" applyFont="1" applyFill="1" applyBorder="1" applyAlignment="1">
      <alignment horizontal="center" vertical="center"/>
    </xf>
    <xf numFmtId="0" fontId="22" fillId="5" borderId="35" xfId="8" applyFont="1" applyFill="1" applyBorder="1" applyAlignment="1">
      <alignment horizontal="center" vertical="center"/>
    </xf>
    <xf numFmtId="175" fontId="22" fillId="5" borderId="21" xfId="8" applyNumberFormat="1" applyFont="1" applyFill="1" applyBorder="1" applyAlignment="1">
      <alignment horizontal="center" vertical="center"/>
    </xf>
    <xf numFmtId="0" fontId="22" fillId="18" borderId="31" xfId="8" applyFont="1" applyFill="1" applyBorder="1" applyAlignment="1">
      <alignment vertical="center"/>
    </xf>
    <xf numFmtId="0" fontId="22" fillId="18" borderId="32" xfId="8" applyFont="1" applyFill="1" applyBorder="1" applyAlignment="1">
      <alignment vertical="center"/>
    </xf>
    <xf numFmtId="175" fontId="22" fillId="18" borderId="33" xfId="8" applyNumberFormat="1" applyFont="1" applyFill="1" applyBorder="1" applyAlignment="1">
      <alignment vertical="center"/>
    </xf>
    <xf numFmtId="0" fontId="21" fillId="0" borderId="34" xfId="8" applyFont="1" applyBorder="1" applyAlignment="1">
      <alignment horizontal="center" vertical="center"/>
    </xf>
    <xf numFmtId="0" fontId="21" fillId="0" borderId="28" xfId="8" applyFont="1" applyBorder="1" applyAlignment="1">
      <alignment horizontal="justify" vertical="center" wrapText="1"/>
    </xf>
    <xf numFmtId="0" fontId="21" fillId="5" borderId="34" xfId="8" applyFont="1" applyFill="1" applyBorder="1" applyAlignment="1">
      <alignment horizontal="center" vertical="center"/>
    </xf>
    <xf numFmtId="0" fontId="21" fillId="5" borderId="28" xfId="8" applyFont="1" applyFill="1" applyBorder="1" applyAlignment="1">
      <alignment horizontal="justify" vertical="center" wrapText="1"/>
    </xf>
    <xf numFmtId="2" fontId="22" fillId="13" borderId="31" xfId="8" applyNumberFormat="1" applyFont="1" applyFill="1" applyBorder="1" applyAlignment="1">
      <alignment vertical="center"/>
    </xf>
    <xf numFmtId="2" fontId="22" fillId="13" borderId="32" xfId="8" applyNumberFormat="1" applyFont="1" applyFill="1" applyBorder="1" applyAlignment="1">
      <alignment vertical="center"/>
    </xf>
    <xf numFmtId="0" fontId="21" fillId="0" borderId="28" xfId="8" applyFont="1" applyBorder="1" applyAlignment="1">
      <alignment horizontal="left" vertical="center" wrapText="1"/>
    </xf>
    <xf numFmtId="0" fontId="21" fillId="5" borderId="28" xfId="8" applyFont="1" applyFill="1" applyBorder="1" applyAlignment="1">
      <alignment horizontal="left" vertical="center" wrapText="1"/>
    </xf>
    <xf numFmtId="2" fontId="22" fillId="18" borderId="31" xfId="8" applyNumberFormat="1" applyFont="1" applyFill="1" applyBorder="1" applyAlignment="1">
      <alignment vertical="center"/>
    </xf>
    <xf numFmtId="2" fontId="22" fillId="18" borderId="32" xfId="8" applyNumberFormat="1" applyFont="1" applyFill="1" applyBorder="1" applyAlignment="1">
      <alignment vertical="center"/>
    </xf>
    <xf numFmtId="0" fontId="22" fillId="0" borderId="36" xfId="8" applyFont="1" applyBorder="1" applyAlignment="1">
      <alignment horizontal="center" vertical="center"/>
    </xf>
    <xf numFmtId="0" fontId="22" fillId="0" borderId="17" xfId="8" applyFont="1" applyBorder="1" applyAlignment="1">
      <alignment horizontal="left" vertical="center" wrapText="1"/>
    </xf>
    <xf numFmtId="174" fontId="22" fillId="11" borderId="17" xfId="8" applyNumberFormat="1" applyFont="1" applyFill="1" applyBorder="1" applyAlignment="1">
      <alignment horizontal="center" vertical="center"/>
    </xf>
    <xf numFmtId="4" fontId="22" fillId="0" borderId="17" xfId="8" applyNumberFormat="1" applyFont="1" applyBorder="1" applyAlignment="1">
      <alignment horizontal="center" vertical="center"/>
    </xf>
    <xf numFmtId="9" fontId="22" fillId="0" borderId="17" xfId="8" applyNumberFormat="1" applyFont="1" applyBorder="1" applyAlignment="1">
      <alignment horizontal="center" vertical="center"/>
    </xf>
    <xf numFmtId="0" fontId="22" fillId="0" borderId="17" xfId="8" applyFont="1" applyBorder="1" applyAlignment="1">
      <alignment horizontal="center" vertical="center"/>
    </xf>
    <xf numFmtId="0" fontId="22" fillId="0" borderId="15" xfId="8" applyFont="1" applyBorder="1" applyAlignment="1">
      <alignment horizontal="center" vertical="center"/>
    </xf>
    <xf numFmtId="174" fontId="22" fillId="0" borderId="37" xfId="8" applyNumberFormat="1" applyFont="1" applyBorder="1" applyAlignment="1">
      <alignment horizontal="center" vertical="center"/>
    </xf>
    <xf numFmtId="4" fontId="22" fillId="11" borderId="28" xfId="8" applyNumberFormat="1" applyFont="1" applyFill="1" applyBorder="1" applyAlignment="1">
      <alignment horizontal="center" vertical="center"/>
    </xf>
    <xf numFmtId="4" fontId="22" fillId="15" borderId="28" xfId="8" applyNumberFormat="1" applyFont="1" applyFill="1" applyBorder="1" applyAlignment="1">
      <alignment horizontal="center" vertical="center"/>
    </xf>
    <xf numFmtId="4" fontId="22" fillId="5" borderId="28" xfId="8" applyNumberFormat="1" applyFont="1" applyFill="1" applyBorder="1" applyAlignment="1">
      <alignment horizontal="center" vertical="center"/>
    </xf>
    <xf numFmtId="4" fontId="22" fillId="0" borderId="28" xfId="8" applyNumberFormat="1" applyFont="1" applyBorder="1" applyAlignment="1">
      <alignment horizontal="center" vertical="center"/>
    </xf>
    <xf numFmtId="0" fontId="21" fillId="0" borderId="28" xfId="8" applyFont="1" applyBorder="1" applyAlignment="1">
      <alignment vertical="center"/>
    </xf>
    <xf numFmtId="0" fontId="22" fillId="11" borderId="28" xfId="8" applyFont="1" applyFill="1" applyBorder="1" applyAlignment="1">
      <alignment vertical="center"/>
    </xf>
    <xf numFmtId="0" fontId="22" fillId="0" borderId="28" xfId="8" applyFont="1" applyBorder="1" applyAlignment="1">
      <alignment vertical="center"/>
    </xf>
    <xf numFmtId="10" fontId="22" fillId="0" borderId="28" xfId="8" applyNumberFormat="1" applyFont="1" applyBorder="1" applyAlignment="1">
      <alignment horizontal="center" vertical="center"/>
    </xf>
    <xf numFmtId="0" fontId="22" fillId="0" borderId="35" xfId="8" applyFont="1" applyBorder="1" applyAlignment="1">
      <alignment vertical="center"/>
    </xf>
    <xf numFmtId="0" fontId="18" fillId="17" borderId="38" xfId="8" applyFont="1" applyFill="1" applyBorder="1" applyAlignment="1">
      <alignment horizontal="center" vertical="center"/>
    </xf>
    <xf numFmtId="0" fontId="18" fillId="17" borderId="39" xfId="8" applyFont="1" applyFill="1" applyBorder="1" applyAlignment="1">
      <alignment horizontal="left" vertical="center" wrapText="1"/>
    </xf>
    <xf numFmtId="0" fontId="21" fillId="17" borderId="39" xfId="8" applyFont="1" applyFill="1" applyBorder="1" applyAlignment="1">
      <alignment vertical="center"/>
    </xf>
    <xf numFmtId="0" fontId="21" fillId="17" borderId="40" xfId="8" applyFont="1" applyFill="1" applyBorder="1" applyAlignment="1">
      <alignment vertical="center"/>
    </xf>
    <xf numFmtId="174" fontId="18" fillId="17" borderId="41" xfId="8" applyNumberFormat="1" applyFont="1" applyFill="1" applyBorder="1" applyAlignment="1">
      <alignment horizontal="center" vertical="center"/>
    </xf>
    <xf numFmtId="0" fontId="8" fillId="0" borderId="0" xfId="8" applyAlignment="1">
      <alignment vertical="center"/>
    </xf>
    <xf numFmtId="0" fontId="8" fillId="0" borderId="0" xfId="8" applyAlignment="1">
      <alignment horizontal="center" vertical="center"/>
    </xf>
    <xf numFmtId="0" fontId="18" fillId="17" borderId="30" xfId="8" applyFont="1" applyFill="1" applyBorder="1" applyAlignment="1">
      <alignment horizontal="center" vertical="center"/>
    </xf>
    <xf numFmtId="0" fontId="18" fillId="17" borderId="31" xfId="8" applyFont="1" applyFill="1" applyBorder="1" applyAlignment="1">
      <alignment horizontal="left" vertical="center" wrapText="1"/>
    </xf>
    <xf numFmtId="0" fontId="21" fillId="17" borderId="31" xfId="8" applyFont="1" applyFill="1" applyBorder="1" applyAlignment="1">
      <alignment vertical="center"/>
    </xf>
    <xf numFmtId="0" fontId="21" fillId="17" borderId="32" xfId="8" applyFont="1" applyFill="1" applyBorder="1" applyAlignment="1">
      <alignment vertical="center"/>
    </xf>
    <xf numFmtId="174" fontId="18" fillId="17" borderId="33" xfId="8" applyNumberFormat="1" applyFont="1" applyFill="1" applyBorder="1" applyAlignment="1">
      <alignment horizontal="center" vertical="center"/>
    </xf>
    <xf numFmtId="0" fontId="20" fillId="5" borderId="28" xfId="8" applyFont="1" applyFill="1" applyBorder="1" applyAlignment="1">
      <alignment horizontal="left" vertical="center" wrapText="1"/>
    </xf>
    <xf numFmtId="174" fontId="20" fillId="5" borderId="28" xfId="8" applyNumberFormat="1" applyFont="1" applyFill="1" applyBorder="1" applyAlignment="1">
      <alignment horizontal="center" vertical="center"/>
    </xf>
    <xf numFmtId="4" fontId="20" fillId="5" borderId="28" xfId="8" applyNumberFormat="1" applyFont="1" applyFill="1" applyBorder="1" applyAlignment="1">
      <alignment horizontal="center" vertical="center"/>
    </xf>
    <xf numFmtId="9" fontId="20" fillId="5" borderId="28" xfId="8" applyNumberFormat="1" applyFont="1" applyFill="1" applyBorder="1" applyAlignment="1">
      <alignment horizontal="center" vertical="center"/>
    </xf>
    <xf numFmtId="10" fontId="20" fillId="11" borderId="28" xfId="8" applyNumberFormat="1" applyFont="1" applyFill="1" applyBorder="1" applyAlignment="1">
      <alignment horizontal="center" vertical="center"/>
    </xf>
    <xf numFmtId="9" fontId="20" fillId="5" borderId="35" xfId="8" applyNumberFormat="1" applyFont="1" applyFill="1" applyBorder="1" applyAlignment="1">
      <alignment horizontal="center" vertical="center"/>
    </xf>
    <xf numFmtId="174" fontId="20" fillId="5" borderId="21" xfId="8" applyNumberFormat="1" applyFont="1" applyFill="1" applyBorder="1" applyAlignment="1">
      <alignment horizontal="center" vertical="center"/>
    </xf>
    <xf numFmtId="0" fontId="22" fillId="15" borderId="34" xfId="8" applyFont="1" applyFill="1" applyBorder="1" applyAlignment="1">
      <alignment horizontal="center" vertical="center"/>
    </xf>
    <xf numFmtId="0" fontId="20" fillId="15" borderId="28" xfId="8" applyFont="1" applyFill="1" applyBorder="1" applyAlignment="1">
      <alignment horizontal="left" vertical="center" wrapText="1"/>
    </xf>
    <xf numFmtId="174" fontId="20" fillId="15" borderId="28" xfId="8" applyNumberFormat="1" applyFont="1" applyFill="1" applyBorder="1" applyAlignment="1">
      <alignment horizontal="center" vertical="center"/>
    </xf>
    <xf numFmtId="4" fontId="20" fillId="15" borderId="28" xfId="8" applyNumberFormat="1" applyFont="1" applyFill="1" applyBorder="1" applyAlignment="1">
      <alignment horizontal="center" vertical="center"/>
    </xf>
    <xf numFmtId="9" fontId="20" fillId="15" borderId="28" xfId="8" applyNumberFormat="1" applyFont="1" applyFill="1" applyBorder="1" applyAlignment="1">
      <alignment horizontal="center" vertical="center"/>
    </xf>
    <xf numFmtId="9" fontId="20" fillId="11" borderId="28" xfId="8" applyNumberFormat="1" applyFont="1" applyFill="1" applyBorder="1" applyAlignment="1">
      <alignment horizontal="center" vertical="center"/>
    </xf>
    <xf numFmtId="9" fontId="20" fillId="15" borderId="35" xfId="8" applyNumberFormat="1" applyFont="1" applyFill="1" applyBorder="1" applyAlignment="1">
      <alignment horizontal="center" vertical="center"/>
    </xf>
    <xf numFmtId="174" fontId="20" fillId="15" borderId="21" xfId="8" applyNumberFormat="1" applyFont="1" applyFill="1" applyBorder="1" applyAlignment="1">
      <alignment horizontal="center" vertical="center"/>
    </xf>
    <xf numFmtId="0" fontId="21" fillId="0" borderId="42" xfId="8" applyFont="1" applyBorder="1" applyAlignment="1">
      <alignment horizontal="center" vertical="center"/>
    </xf>
    <xf numFmtId="0" fontId="18" fillId="0" borderId="43" xfId="8" applyFont="1" applyBorder="1" applyAlignment="1">
      <alignment horizontal="justify" vertical="center" wrapText="1"/>
    </xf>
    <xf numFmtId="0" fontId="18" fillId="0" borderId="43" xfId="8" applyFont="1" applyBorder="1" applyAlignment="1">
      <alignment vertical="center"/>
    </xf>
    <xf numFmtId="9" fontId="18" fillId="0" borderId="43" xfId="8" applyNumberFormat="1" applyFont="1" applyBorder="1" applyAlignment="1">
      <alignment horizontal="center" vertical="center"/>
    </xf>
    <xf numFmtId="9" fontId="18" fillId="0" borderId="44" xfId="8" applyNumberFormat="1" applyFont="1" applyBorder="1" applyAlignment="1">
      <alignment horizontal="center" vertical="center"/>
    </xf>
    <xf numFmtId="174" fontId="18" fillId="0" borderId="22" xfId="8" applyNumberFormat="1" applyFont="1" applyBorder="1" applyAlignment="1">
      <alignment horizontal="center" vertical="center"/>
    </xf>
    <xf numFmtId="10" fontId="18" fillId="2" borderId="31" xfId="8" applyNumberFormat="1" applyFont="1" applyFill="1" applyBorder="1" applyAlignment="1">
      <alignment horizontal="center" vertical="center" wrapText="1"/>
    </xf>
    <xf numFmtId="9" fontId="18" fillId="2" borderId="32" xfId="8" applyNumberFormat="1" applyFont="1" applyFill="1" applyBorder="1" applyAlignment="1">
      <alignment horizontal="center" vertical="center" wrapText="1"/>
    </xf>
    <xf numFmtId="0" fontId="21" fillId="2" borderId="33" xfId="8" applyFont="1" applyFill="1" applyBorder="1" applyAlignment="1">
      <alignment vertical="center"/>
    </xf>
    <xf numFmtId="0" fontId="21" fillId="0" borderId="28" xfId="8" applyFont="1" applyBorder="1" applyAlignment="1">
      <alignment vertical="center" wrapText="1"/>
    </xf>
    <xf numFmtId="0" fontId="8" fillId="0" borderId="0" xfId="8" applyAlignment="1">
      <alignment vertical="center" wrapText="1"/>
    </xf>
    <xf numFmtId="9" fontId="22" fillId="19" borderId="28" xfId="8" applyNumberFormat="1" applyFont="1" applyFill="1" applyBorder="1" applyAlignment="1">
      <alignment horizontal="center" vertical="center"/>
    </xf>
    <xf numFmtId="2" fontId="22" fillId="19" borderId="28" xfId="8" applyNumberFormat="1" applyFont="1" applyFill="1" applyBorder="1" applyAlignment="1">
      <alignment horizontal="center" vertical="center"/>
    </xf>
    <xf numFmtId="1" fontId="22" fillId="19" borderId="35" xfId="8" applyNumberFormat="1" applyFont="1" applyFill="1" applyBorder="1" applyAlignment="1">
      <alignment horizontal="center" vertical="center"/>
    </xf>
    <xf numFmtId="0" fontId="22" fillId="19" borderId="28" xfId="8" applyFont="1" applyFill="1" applyBorder="1" applyAlignment="1">
      <alignment horizontal="center" vertical="center"/>
    </xf>
    <xf numFmtId="0" fontId="22" fillId="19" borderId="35" xfId="8" applyFont="1" applyFill="1" applyBorder="1" applyAlignment="1">
      <alignment horizontal="center" vertical="center"/>
    </xf>
    <xf numFmtId="9" fontId="22" fillId="19" borderId="17" xfId="8" applyNumberFormat="1" applyFont="1" applyFill="1" applyBorder="1" applyAlignment="1">
      <alignment horizontal="center" vertical="center"/>
    </xf>
    <xf numFmtId="0" fontId="22" fillId="19" borderId="17" xfId="8" applyFont="1" applyFill="1" applyBorder="1" applyAlignment="1">
      <alignment horizontal="center" vertical="center"/>
    </xf>
    <xf numFmtId="0" fontId="0" fillId="0" borderId="0" xfId="0" applyAlignment="1"/>
    <xf numFmtId="0" fontId="20" fillId="13" borderId="26" xfId="8" applyFont="1" applyFill="1" applyBorder="1" applyAlignment="1">
      <alignment horizontal="center" vertical="center"/>
    </xf>
    <xf numFmtId="0" fontId="18" fillId="18" borderId="31" xfId="8" applyFont="1" applyFill="1" applyBorder="1" applyAlignment="1">
      <alignment horizontal="left" vertical="center"/>
    </xf>
    <xf numFmtId="0" fontId="18" fillId="13" borderId="31" xfId="8" applyFont="1" applyFill="1" applyBorder="1" applyAlignment="1">
      <alignment horizontal="justify" vertical="center"/>
    </xf>
    <xf numFmtId="0" fontId="22" fillId="0" borderId="28" xfId="8" applyFont="1" applyBorder="1" applyAlignment="1">
      <alignment horizontal="justify" vertical="center"/>
    </xf>
    <xf numFmtId="0" fontId="22" fillId="5" borderId="28" xfId="8" applyFont="1" applyFill="1" applyBorder="1" applyAlignment="1">
      <alignment horizontal="left" vertical="center"/>
    </xf>
    <xf numFmtId="0" fontId="22" fillId="0" borderId="28" xfId="8" applyFont="1" applyBorder="1" applyAlignment="1">
      <alignment horizontal="left" vertical="center"/>
    </xf>
    <xf numFmtId="0" fontId="22" fillId="5" borderId="28" xfId="8" applyFont="1" applyFill="1" applyBorder="1" applyAlignment="1">
      <alignment horizontal="justify" vertical="center"/>
    </xf>
    <xf numFmtId="0" fontId="21" fillId="0" borderId="28" xfId="8" applyFont="1" applyBorder="1" applyAlignment="1">
      <alignment horizontal="justify" vertical="center"/>
    </xf>
    <xf numFmtId="0" fontId="21" fillId="5" borderId="28" xfId="8" applyFont="1" applyFill="1" applyBorder="1" applyAlignment="1">
      <alignment horizontal="justify" vertical="center"/>
    </xf>
    <xf numFmtId="0" fontId="22" fillId="0" borderId="17" xfId="8" applyFont="1" applyBorder="1" applyAlignment="1">
      <alignment horizontal="left" vertical="center"/>
    </xf>
    <xf numFmtId="0" fontId="18" fillId="17" borderId="39" xfId="8" applyFont="1" applyFill="1" applyBorder="1" applyAlignment="1">
      <alignment horizontal="left" vertical="center"/>
    </xf>
    <xf numFmtId="0" fontId="18" fillId="17" borderId="31" xfId="8" applyFont="1" applyFill="1" applyBorder="1" applyAlignment="1">
      <alignment horizontal="left" vertical="center"/>
    </xf>
    <xf numFmtId="0" fontId="20" fillId="5" borderId="28" xfId="8" applyFont="1" applyFill="1" applyBorder="1" applyAlignment="1">
      <alignment horizontal="left" vertical="center"/>
    </xf>
    <xf numFmtId="0" fontId="20" fillId="15" borderId="28" xfId="8" applyFont="1" applyFill="1" applyBorder="1" applyAlignment="1">
      <alignment horizontal="left" vertical="center"/>
    </xf>
    <xf numFmtId="0" fontId="18" fillId="0" borderId="43" xfId="8" applyFont="1" applyBorder="1" applyAlignment="1">
      <alignment horizontal="justify" vertical="center"/>
    </xf>
    <xf numFmtId="164" fontId="22" fillId="11" borderId="28" xfId="6" applyFont="1" applyFill="1" applyBorder="1" applyAlignment="1">
      <alignment vertical="center"/>
    </xf>
    <xf numFmtId="178" fontId="22" fillId="16" borderId="28" xfId="8" applyNumberFormat="1" applyFont="1" applyFill="1" applyBorder="1" applyAlignment="1">
      <alignment horizontal="center" vertical="center"/>
    </xf>
    <xf numFmtId="168" fontId="22" fillId="11" borderId="28" xfId="71" applyNumberFormat="1" applyFont="1" applyFill="1" applyBorder="1" applyAlignment="1">
      <alignment horizontal="center" vertical="center"/>
    </xf>
    <xf numFmtId="0" fontId="11" fillId="0" borderId="0" xfId="1" applyFont="1" applyBorder="1" applyAlignment="1">
      <alignment horizontal="center" vertical="center" wrapText="1"/>
    </xf>
    <xf numFmtId="0" fontId="8" fillId="0" borderId="0" xfId="5" applyAlignment="1">
      <alignment wrapText="1"/>
    </xf>
    <xf numFmtId="0" fontId="8" fillId="0" borderId="0" xfId="5"/>
    <xf numFmtId="0" fontId="20" fillId="13" borderId="30" xfId="8" applyFont="1" applyFill="1" applyBorder="1" applyAlignment="1">
      <alignment horizontal="center" vertical="center"/>
    </xf>
    <xf numFmtId="0" fontId="20" fillId="13" borderId="26" xfId="8" applyFont="1" applyFill="1" applyBorder="1" applyAlignment="1">
      <alignment horizontal="center" vertical="center" wrapText="1"/>
    </xf>
    <xf numFmtId="0" fontId="20" fillId="13" borderId="31" xfId="8" applyFont="1" applyFill="1" applyBorder="1" applyAlignment="1">
      <alignment horizontal="center" vertical="center" wrapText="1"/>
    </xf>
    <xf numFmtId="0" fontId="20" fillId="13" borderId="29" xfId="8" applyFont="1" applyFill="1" applyBorder="1" applyAlignment="1">
      <alignment horizontal="center" vertical="center" wrapText="1"/>
    </xf>
    <xf numFmtId="0" fontId="18" fillId="18" borderId="30" xfId="8" applyFont="1" applyFill="1" applyBorder="1" applyAlignment="1">
      <alignment horizontal="center" vertical="center"/>
    </xf>
    <xf numFmtId="0" fontId="22" fillId="0" borderId="34" xfId="8" applyFont="1" applyBorder="1" applyAlignment="1">
      <alignment horizontal="center" vertical="center"/>
    </xf>
    <xf numFmtId="174" fontId="22" fillId="0" borderId="28" xfId="8" applyNumberFormat="1" applyFont="1" applyBorder="1" applyAlignment="1">
      <alignment horizontal="center" vertical="center"/>
    </xf>
    <xf numFmtId="4" fontId="22" fillId="0" borderId="28" xfId="8" applyNumberFormat="1" applyFont="1" applyBorder="1" applyAlignment="1">
      <alignment horizontal="center" vertical="center"/>
    </xf>
    <xf numFmtId="9" fontId="22" fillId="0" borderId="28" xfId="8" applyNumberFormat="1" applyFont="1" applyBorder="1" applyAlignment="1">
      <alignment horizontal="center" vertical="center"/>
    </xf>
    <xf numFmtId="0" fontId="22" fillId="0" borderId="28" xfId="8" applyFont="1" applyBorder="1" applyAlignment="1">
      <alignment horizontal="center" vertical="center"/>
    </xf>
    <xf numFmtId="0" fontId="22" fillId="5" borderId="34" xfId="8" applyFont="1" applyFill="1" applyBorder="1" applyAlignment="1">
      <alignment horizontal="center" vertical="center"/>
    </xf>
    <xf numFmtId="174" fontId="22" fillId="5" borderId="28" xfId="8" applyNumberFormat="1" applyFont="1" applyFill="1" applyBorder="1" applyAlignment="1">
      <alignment horizontal="center" vertical="center"/>
    </xf>
    <xf numFmtId="4" fontId="22" fillId="5" borderId="28" xfId="8" applyNumberFormat="1" applyFont="1" applyFill="1" applyBorder="1" applyAlignment="1">
      <alignment horizontal="center" vertical="center"/>
    </xf>
    <xf numFmtId="9" fontId="22" fillId="5" borderId="28" xfId="8" applyNumberFormat="1" applyFont="1" applyFill="1" applyBorder="1" applyAlignment="1">
      <alignment horizontal="center" vertical="center"/>
    </xf>
    <xf numFmtId="0" fontId="22" fillId="5" borderId="28" xfId="8" applyFont="1" applyFill="1" applyBorder="1" applyAlignment="1">
      <alignment horizontal="center" vertical="center"/>
    </xf>
    <xf numFmtId="0" fontId="21" fillId="0" borderId="34" xfId="8" applyFont="1" applyBorder="1" applyAlignment="1">
      <alignment horizontal="center" vertical="center"/>
    </xf>
    <xf numFmtId="0" fontId="21" fillId="5" borderId="34" xfId="8" applyFont="1" applyFill="1" applyBorder="1" applyAlignment="1">
      <alignment horizontal="center" vertical="center"/>
    </xf>
    <xf numFmtId="0" fontId="22" fillId="0" borderId="36" xfId="8" applyFont="1" applyBorder="1" applyAlignment="1">
      <alignment horizontal="center" vertical="center"/>
    </xf>
    <xf numFmtId="0" fontId="18" fillId="17" borderId="38" xfId="8" applyFont="1" applyFill="1" applyBorder="1" applyAlignment="1">
      <alignment horizontal="center" vertical="center"/>
    </xf>
    <xf numFmtId="0" fontId="18" fillId="17" borderId="30" xfId="8" applyFont="1" applyFill="1" applyBorder="1" applyAlignment="1">
      <alignment horizontal="center" vertical="center"/>
    </xf>
    <xf numFmtId="174" fontId="20" fillId="5" borderId="28" xfId="8" applyNumberFormat="1" applyFont="1" applyFill="1" applyBorder="1" applyAlignment="1">
      <alignment horizontal="center" vertical="center"/>
    </xf>
    <xf numFmtId="4" fontId="20" fillId="5" borderId="28" xfId="8" applyNumberFormat="1" applyFont="1" applyFill="1" applyBorder="1" applyAlignment="1">
      <alignment horizontal="center" vertical="center"/>
    </xf>
    <xf numFmtId="9" fontId="20" fillId="5" borderId="28" xfId="8" applyNumberFormat="1" applyFont="1" applyFill="1" applyBorder="1" applyAlignment="1">
      <alignment horizontal="center" vertical="center"/>
    </xf>
    <xf numFmtId="175" fontId="22" fillId="0" borderId="21" xfId="8" applyNumberFormat="1" applyFont="1" applyBorder="1" applyAlignment="1">
      <alignment horizontal="center" vertical="center"/>
    </xf>
    <xf numFmtId="175" fontId="22" fillId="5" borderId="21" xfId="8" applyNumberFormat="1" applyFont="1" applyFill="1" applyBorder="1" applyAlignment="1">
      <alignment horizontal="center" vertical="center"/>
    </xf>
    <xf numFmtId="174" fontId="22" fillId="0" borderId="21" xfId="8" applyNumberFormat="1" applyFont="1" applyBorder="1" applyAlignment="1">
      <alignment horizontal="center" vertical="center"/>
    </xf>
    <xf numFmtId="174" fontId="22" fillId="5" borderId="21" xfId="8" applyNumberFormat="1" applyFont="1" applyFill="1" applyBorder="1" applyAlignment="1">
      <alignment horizontal="center" vertical="center"/>
    </xf>
    <xf numFmtId="9" fontId="18" fillId="0" borderId="43" xfId="8" applyNumberFormat="1" applyFont="1" applyBorder="1" applyAlignment="1">
      <alignment horizontal="center" vertical="center"/>
    </xf>
    <xf numFmtId="10" fontId="22" fillId="0" borderId="28" xfId="8" applyNumberFormat="1" applyFont="1" applyBorder="1" applyAlignment="1">
      <alignment horizontal="center" vertical="center"/>
    </xf>
    <xf numFmtId="174" fontId="18" fillId="17" borderId="41" xfId="8" applyNumberFormat="1" applyFont="1" applyFill="1" applyBorder="1" applyAlignment="1">
      <alignment horizontal="center" vertical="center"/>
    </xf>
    <xf numFmtId="0" fontId="8" fillId="0" borderId="0" xfId="8" applyAlignment="1">
      <alignment horizontal="center" vertical="center"/>
    </xf>
    <xf numFmtId="0" fontId="20" fillId="13" borderId="27" xfId="8" applyFont="1" applyFill="1" applyBorder="1" applyAlignment="1">
      <alignment horizontal="center" vertical="center" wrapText="1"/>
    </xf>
    <xf numFmtId="0" fontId="18" fillId="18" borderId="31" xfId="8" applyFont="1" applyFill="1" applyBorder="1" applyAlignment="1">
      <alignment horizontal="left" vertical="center" wrapText="1"/>
    </xf>
    <xf numFmtId="0" fontId="21" fillId="18" borderId="31" xfId="8" applyFont="1" applyFill="1" applyBorder="1" applyAlignment="1">
      <alignment vertical="center"/>
    </xf>
    <xf numFmtId="0" fontId="21" fillId="18" borderId="32" xfId="8" applyFont="1" applyFill="1" applyBorder="1" applyAlignment="1">
      <alignment vertical="center"/>
    </xf>
    <xf numFmtId="0" fontId="21" fillId="18" borderId="33" xfId="8" applyFont="1" applyFill="1" applyBorder="1" applyAlignment="1">
      <alignment vertical="center"/>
    </xf>
    <xf numFmtId="0" fontId="18" fillId="13" borderId="30" xfId="8" applyFont="1" applyFill="1" applyBorder="1" applyAlignment="1">
      <alignment horizontal="center" vertical="center"/>
    </xf>
    <xf numFmtId="0" fontId="18" fillId="13" borderId="31" xfId="8" applyFont="1" applyFill="1" applyBorder="1" applyAlignment="1">
      <alignment horizontal="justify" vertical="center" wrapText="1"/>
    </xf>
    <xf numFmtId="0" fontId="21" fillId="13" borderId="31" xfId="8" applyFont="1" applyFill="1" applyBorder="1" applyAlignment="1">
      <alignment vertical="center"/>
    </xf>
    <xf numFmtId="0" fontId="21" fillId="13" borderId="32" xfId="8" applyFont="1" applyFill="1" applyBorder="1" applyAlignment="1">
      <alignment vertical="center"/>
    </xf>
    <xf numFmtId="0" fontId="21" fillId="13" borderId="33" xfId="8" applyFont="1" applyFill="1" applyBorder="1" applyAlignment="1">
      <alignment vertical="center"/>
    </xf>
    <xf numFmtId="0" fontId="22" fillId="0" borderId="28" xfId="8" applyFont="1" applyBorder="1" applyAlignment="1">
      <alignment horizontal="justify" vertical="center" wrapText="1"/>
    </xf>
    <xf numFmtId="178" fontId="22" fillId="0" borderId="28" xfId="8" applyNumberFormat="1" applyFont="1" applyBorder="1" applyAlignment="1">
      <alignment horizontal="center" vertical="center"/>
    </xf>
    <xf numFmtId="2" fontId="22" fillId="0" borderId="28" xfId="8" applyNumberFormat="1" applyFont="1" applyBorder="1" applyAlignment="1">
      <alignment horizontal="center" vertical="center"/>
    </xf>
    <xf numFmtId="1" fontId="22" fillId="0" borderId="35" xfId="8" applyNumberFormat="1" applyFont="1" applyBorder="1" applyAlignment="1">
      <alignment horizontal="center" vertical="center"/>
    </xf>
    <xf numFmtId="0" fontId="22" fillId="5" borderId="28" xfId="8" applyFont="1" applyFill="1" applyBorder="1" applyAlignment="1">
      <alignment horizontal="left" vertical="center" wrapText="1"/>
    </xf>
    <xf numFmtId="178" fontId="22" fillId="5" borderId="28" xfId="8" applyNumberFormat="1" applyFont="1" applyFill="1" applyBorder="1" applyAlignment="1">
      <alignment horizontal="center" vertical="center"/>
    </xf>
    <xf numFmtId="2" fontId="22" fillId="5" borderId="28" xfId="8" applyNumberFormat="1" applyFont="1" applyFill="1" applyBorder="1" applyAlignment="1">
      <alignment horizontal="center" vertical="center"/>
    </xf>
    <xf numFmtId="1" fontId="22" fillId="5" borderId="35" xfId="8" applyNumberFormat="1" applyFont="1" applyFill="1" applyBorder="1" applyAlignment="1">
      <alignment horizontal="center" vertical="center"/>
    </xf>
    <xf numFmtId="0" fontId="22" fillId="0" borderId="28" xfId="8" applyFont="1" applyBorder="1" applyAlignment="1">
      <alignment horizontal="left" vertical="center" wrapText="1"/>
    </xf>
    <xf numFmtId="0" fontId="22" fillId="13" borderId="31" xfId="8" applyFont="1" applyFill="1" applyBorder="1" applyAlignment="1">
      <alignment vertical="center"/>
    </xf>
    <xf numFmtId="0" fontId="22" fillId="13" borderId="32" xfId="8" applyFont="1" applyFill="1" applyBorder="1" applyAlignment="1">
      <alignment vertical="center"/>
    </xf>
    <xf numFmtId="175" fontId="22" fillId="13" borderId="33" xfId="8" applyNumberFormat="1" applyFont="1" applyFill="1" applyBorder="1" applyAlignment="1">
      <alignment vertical="center"/>
    </xf>
    <xf numFmtId="0" fontId="22" fillId="0" borderId="35" xfId="8" applyFont="1" applyBorder="1" applyAlignment="1">
      <alignment horizontal="center" vertical="center"/>
    </xf>
    <xf numFmtId="0" fontId="22" fillId="5" borderId="28" xfId="8" applyFont="1" applyFill="1" applyBorder="1" applyAlignment="1">
      <alignment horizontal="justify" vertical="center" wrapText="1"/>
    </xf>
    <xf numFmtId="0" fontId="22" fillId="5" borderId="35" xfId="8" applyFont="1" applyFill="1" applyBorder="1" applyAlignment="1">
      <alignment horizontal="center" vertical="center"/>
    </xf>
    <xf numFmtId="0" fontId="22" fillId="18" borderId="31" xfId="8" applyFont="1" applyFill="1" applyBorder="1" applyAlignment="1">
      <alignment vertical="center"/>
    </xf>
    <xf numFmtId="0" fontId="22" fillId="18" borderId="32" xfId="8" applyFont="1" applyFill="1" applyBorder="1" applyAlignment="1">
      <alignment vertical="center"/>
    </xf>
    <xf numFmtId="175" fontId="22" fillId="18" borderId="33" xfId="8" applyNumberFormat="1" applyFont="1" applyFill="1" applyBorder="1" applyAlignment="1">
      <alignment vertical="center"/>
    </xf>
    <xf numFmtId="0" fontId="21" fillId="0" borderId="28" xfId="8" applyFont="1" applyBorder="1" applyAlignment="1">
      <alignment horizontal="justify" vertical="center" wrapText="1"/>
    </xf>
    <xf numFmtId="0" fontId="21" fillId="5" borderId="28" xfId="8" applyFont="1" applyFill="1" applyBorder="1" applyAlignment="1">
      <alignment horizontal="justify" vertical="center" wrapText="1"/>
    </xf>
    <xf numFmtId="2" fontId="22" fillId="13" borderId="31" xfId="8" applyNumberFormat="1" applyFont="1" applyFill="1" applyBorder="1" applyAlignment="1">
      <alignment vertical="center"/>
    </xf>
    <xf numFmtId="2" fontId="22" fillId="13" borderId="32" xfId="8" applyNumberFormat="1" applyFont="1" applyFill="1" applyBorder="1" applyAlignment="1">
      <alignment vertical="center"/>
    </xf>
    <xf numFmtId="0" fontId="21" fillId="0" borderId="28" xfId="8" applyFont="1" applyBorder="1" applyAlignment="1">
      <alignment horizontal="left" vertical="center" wrapText="1"/>
    </xf>
    <xf numFmtId="0" fontId="21" fillId="5" borderId="28" xfId="8" applyFont="1" applyFill="1" applyBorder="1" applyAlignment="1">
      <alignment horizontal="left" vertical="center" wrapText="1"/>
    </xf>
    <xf numFmtId="2" fontId="22" fillId="18" borderId="31" xfId="8" applyNumberFormat="1" applyFont="1" applyFill="1" applyBorder="1" applyAlignment="1">
      <alignment vertical="center"/>
    </xf>
    <xf numFmtId="2" fontId="22" fillId="18" borderId="32" xfId="8" applyNumberFormat="1" applyFont="1" applyFill="1" applyBorder="1" applyAlignment="1">
      <alignment vertical="center"/>
    </xf>
    <xf numFmtId="0" fontId="22" fillId="0" borderId="17" xfId="8" applyFont="1" applyBorder="1" applyAlignment="1">
      <alignment horizontal="left" vertical="center" wrapText="1"/>
    </xf>
    <xf numFmtId="4" fontId="22" fillId="0" borderId="17" xfId="8" applyNumberFormat="1" applyFont="1" applyBorder="1" applyAlignment="1">
      <alignment horizontal="center" vertical="center"/>
    </xf>
    <xf numFmtId="9" fontId="22" fillId="0" borderId="17" xfId="8" applyNumberFormat="1" applyFont="1" applyBorder="1" applyAlignment="1">
      <alignment horizontal="center" vertical="center"/>
    </xf>
    <xf numFmtId="0" fontId="22" fillId="0" borderId="17" xfId="8" applyFont="1" applyBorder="1" applyAlignment="1">
      <alignment horizontal="center" vertical="center"/>
    </xf>
    <xf numFmtId="0" fontId="22" fillId="0" borderId="15" xfId="8" applyFont="1" applyBorder="1" applyAlignment="1">
      <alignment horizontal="center" vertical="center"/>
    </xf>
    <xf numFmtId="174" fontId="22" fillId="0" borderId="37" xfId="8" applyNumberFormat="1" applyFont="1" applyBorder="1" applyAlignment="1">
      <alignment horizontal="center" vertical="center"/>
    </xf>
    <xf numFmtId="4" fontId="22" fillId="15" borderId="28" xfId="8" applyNumberFormat="1" applyFont="1" applyFill="1" applyBorder="1" applyAlignment="1">
      <alignment horizontal="center" vertical="center"/>
    </xf>
    <xf numFmtId="0" fontId="22" fillId="0" borderId="28" xfId="8" applyFont="1" applyBorder="1" applyAlignment="1">
      <alignment vertical="center"/>
    </xf>
    <xf numFmtId="0" fontId="22" fillId="0" borderId="35" xfId="8" applyFont="1" applyBorder="1" applyAlignment="1">
      <alignment vertical="center"/>
    </xf>
    <xf numFmtId="0" fontId="18" fillId="17" borderId="39" xfId="8" applyFont="1" applyFill="1" applyBorder="1" applyAlignment="1">
      <alignment horizontal="left" vertical="center" wrapText="1"/>
    </xf>
    <xf numFmtId="0" fontId="21" fillId="17" borderId="39" xfId="8" applyFont="1" applyFill="1" applyBorder="1" applyAlignment="1">
      <alignment vertical="center"/>
    </xf>
    <xf numFmtId="0" fontId="21" fillId="17" borderId="40" xfId="8" applyFont="1" applyFill="1" applyBorder="1" applyAlignment="1">
      <alignment vertical="center"/>
    </xf>
    <xf numFmtId="0" fontId="18" fillId="17" borderId="31" xfId="8" applyFont="1" applyFill="1" applyBorder="1" applyAlignment="1">
      <alignment horizontal="left" vertical="center" wrapText="1"/>
    </xf>
    <xf numFmtId="0" fontId="21" fillId="17" borderId="31" xfId="8" applyFont="1" applyFill="1" applyBorder="1" applyAlignment="1">
      <alignment vertical="center"/>
    </xf>
    <xf numFmtId="0" fontId="21" fillId="17" borderId="32" xfId="8" applyFont="1" applyFill="1" applyBorder="1" applyAlignment="1">
      <alignment vertical="center"/>
    </xf>
    <xf numFmtId="174" fontId="18" fillId="17" borderId="33" xfId="8" applyNumberFormat="1" applyFont="1" applyFill="1" applyBorder="1" applyAlignment="1">
      <alignment horizontal="center" vertical="center"/>
    </xf>
    <xf numFmtId="0" fontId="20" fillId="5" borderId="28" xfId="8" applyFont="1" applyFill="1" applyBorder="1" applyAlignment="1">
      <alignment horizontal="left" vertical="center" wrapText="1"/>
    </xf>
    <xf numFmtId="9" fontId="20" fillId="5" borderId="35" xfId="8" applyNumberFormat="1" applyFont="1" applyFill="1" applyBorder="1" applyAlignment="1">
      <alignment horizontal="center" vertical="center"/>
    </xf>
    <xf numFmtId="174" fontId="20" fillId="5" borderId="21" xfId="8" applyNumberFormat="1" applyFont="1" applyFill="1" applyBorder="1" applyAlignment="1">
      <alignment horizontal="center" vertical="center"/>
    </xf>
    <xf numFmtId="0" fontId="22" fillId="15" borderId="34" xfId="8" applyFont="1" applyFill="1" applyBorder="1" applyAlignment="1">
      <alignment horizontal="center" vertical="center"/>
    </xf>
    <xf numFmtId="0" fontId="20" fillId="15" borderId="28" xfId="8" applyFont="1" applyFill="1" applyBorder="1" applyAlignment="1">
      <alignment horizontal="left" vertical="center" wrapText="1"/>
    </xf>
    <xf numFmtId="174" fontId="20" fillId="15" borderId="28" xfId="8" applyNumberFormat="1" applyFont="1" applyFill="1" applyBorder="1" applyAlignment="1">
      <alignment horizontal="center" vertical="center"/>
    </xf>
    <xf numFmtId="4" fontId="20" fillId="15" borderId="28" xfId="8" applyNumberFormat="1" applyFont="1" applyFill="1" applyBorder="1" applyAlignment="1">
      <alignment horizontal="center" vertical="center"/>
    </xf>
    <xf numFmtId="9" fontId="20" fillId="15" borderId="28" xfId="8" applyNumberFormat="1" applyFont="1" applyFill="1" applyBorder="1" applyAlignment="1">
      <alignment horizontal="center" vertical="center"/>
    </xf>
    <xf numFmtId="9" fontId="20" fillId="15" borderId="35" xfId="8" applyNumberFormat="1" applyFont="1" applyFill="1" applyBorder="1" applyAlignment="1">
      <alignment horizontal="center" vertical="center"/>
    </xf>
    <xf numFmtId="174" fontId="20" fillId="15" borderId="21" xfId="8" applyNumberFormat="1" applyFont="1" applyFill="1" applyBorder="1" applyAlignment="1">
      <alignment horizontal="center" vertical="center"/>
    </xf>
    <xf numFmtId="0" fontId="21" fillId="0" borderId="42" xfId="8" applyFont="1" applyBorder="1" applyAlignment="1">
      <alignment horizontal="center" vertical="center"/>
    </xf>
    <xf numFmtId="0" fontId="18" fillId="0" borderId="43" xfId="8" applyFont="1" applyBorder="1" applyAlignment="1">
      <alignment horizontal="justify" vertical="center" wrapText="1"/>
    </xf>
    <xf numFmtId="0" fontId="18" fillId="0" borderId="43" xfId="8" applyFont="1" applyBorder="1" applyAlignment="1">
      <alignment vertical="center"/>
    </xf>
    <xf numFmtId="9" fontId="18" fillId="0" borderId="44" xfId="8" applyNumberFormat="1" applyFont="1" applyBorder="1" applyAlignment="1">
      <alignment horizontal="center" vertical="center"/>
    </xf>
    <xf numFmtId="174" fontId="18" fillId="0" borderId="22" xfId="8" applyNumberFormat="1" applyFont="1" applyBorder="1" applyAlignment="1">
      <alignment horizontal="center" vertical="center"/>
    </xf>
    <xf numFmtId="10" fontId="18" fillId="2" borderId="31" xfId="8" applyNumberFormat="1" applyFont="1" applyFill="1" applyBorder="1" applyAlignment="1">
      <alignment horizontal="center" vertical="center" wrapText="1"/>
    </xf>
    <xf numFmtId="9" fontId="18" fillId="2" borderId="32" xfId="8" applyNumberFormat="1" applyFont="1" applyFill="1" applyBorder="1" applyAlignment="1">
      <alignment horizontal="center" vertical="center" wrapText="1"/>
    </xf>
    <xf numFmtId="0" fontId="21" fillId="2" borderId="33" xfId="8" applyFont="1" applyFill="1" applyBorder="1" applyAlignment="1">
      <alignment vertical="center"/>
    </xf>
    <xf numFmtId="0" fontId="22" fillId="11" borderId="28" xfId="8" applyFont="1" applyFill="1" applyBorder="1" applyAlignment="1">
      <alignment vertical="center"/>
    </xf>
    <xf numFmtId="174" fontId="22" fillId="11" borderId="28" xfId="8" applyNumberFormat="1" applyFont="1" applyFill="1" applyBorder="1" applyAlignment="1">
      <alignment horizontal="center" vertical="center"/>
    </xf>
    <xf numFmtId="4" fontId="22" fillId="11" borderId="28" xfId="8" applyNumberFormat="1" applyFont="1" applyFill="1" applyBorder="1" applyAlignment="1">
      <alignment horizontal="center" vertical="center"/>
    </xf>
    <xf numFmtId="174" fontId="22" fillId="11" borderId="17" xfId="8" applyNumberFormat="1" applyFont="1" applyFill="1" applyBorder="1" applyAlignment="1">
      <alignment horizontal="center" vertical="center"/>
    </xf>
    <xf numFmtId="10" fontId="20" fillId="11" borderId="28" xfId="8" applyNumberFormat="1" applyFont="1" applyFill="1" applyBorder="1" applyAlignment="1">
      <alignment horizontal="center" vertical="center"/>
    </xf>
    <xf numFmtId="9" fontId="20" fillId="11" borderId="28" xfId="8" applyNumberFormat="1" applyFont="1" applyFill="1" applyBorder="1" applyAlignment="1">
      <alignment horizontal="center" vertical="center"/>
    </xf>
    <xf numFmtId="0" fontId="11" fillId="0" borderId="0" xfId="1" applyFont="1" applyBorder="1" applyAlignment="1">
      <alignment horizontal="justify" vertical="center" wrapText="1"/>
    </xf>
    <xf numFmtId="0" fontId="1" fillId="0" borderId="7" xfId="0" applyFont="1" applyBorder="1"/>
    <xf numFmtId="0" fontId="0" fillId="0" borderId="7" xfId="0" applyBorder="1"/>
    <xf numFmtId="0" fontId="31" fillId="12" borderId="7" xfId="81" applyFont="1" applyFill="1" applyBorder="1" applyAlignment="1">
      <alignment horizontal="center" vertical="center" wrapText="1"/>
    </xf>
    <xf numFmtId="0" fontId="1" fillId="0" borderId="0" xfId="0" applyFont="1" applyFill="1" applyBorder="1" applyAlignment="1" applyProtection="1">
      <alignment horizontal="center" vertical="center" wrapText="1"/>
    </xf>
    <xf numFmtId="0" fontId="0" fillId="0" borderId="0" xfId="0" applyBorder="1"/>
    <xf numFmtId="171" fontId="0" fillId="0" borderId="7" xfId="0" applyNumberFormat="1" applyFill="1" applyBorder="1" applyAlignment="1">
      <alignment horizontal="center"/>
    </xf>
    <xf numFmtId="0" fontId="34" fillId="0" borderId="0" xfId="0" applyFont="1" applyAlignment="1">
      <alignment horizontal="justify" vertical="center"/>
    </xf>
    <xf numFmtId="0" fontId="36" fillId="0" borderId="0" xfId="0" applyFont="1" applyAlignment="1">
      <alignment horizontal="justify" vertical="center"/>
    </xf>
    <xf numFmtId="0" fontId="37" fillId="0" borderId="0" xfId="0" applyFont="1" applyAlignment="1">
      <alignment horizontal="justify" vertical="center"/>
    </xf>
    <xf numFmtId="0" fontId="35" fillId="0" borderId="0" xfId="0" applyFont="1" applyAlignment="1">
      <alignment horizontal="justify" vertical="center"/>
    </xf>
    <xf numFmtId="0" fontId="0" fillId="0" borderId="0" xfId="0" applyFill="1" applyBorder="1" applyAlignment="1" applyProtection="1">
      <alignment horizontal="center" vertical="center"/>
    </xf>
    <xf numFmtId="2" fontId="0" fillId="0" borderId="0" xfId="0" applyNumberFormat="1" applyFill="1" applyBorder="1"/>
    <xf numFmtId="0" fontId="0" fillId="0" borderId="0" xfId="0" applyFill="1" applyBorder="1" applyAlignment="1" applyProtection="1">
      <alignment horizontal="center"/>
    </xf>
    <xf numFmtId="1" fontId="2" fillId="0" borderId="0" xfId="0" applyNumberFormat="1" applyFont="1" applyFill="1" applyBorder="1" applyAlignment="1" applyProtection="1">
      <alignment horizontal="center"/>
    </xf>
    <xf numFmtId="0" fontId="1" fillId="0" borderId="0" xfId="0" applyFont="1" applyBorder="1" applyAlignment="1">
      <alignment horizontal="center"/>
    </xf>
    <xf numFmtId="0" fontId="1" fillId="0" borderId="7" xfId="0" applyFont="1" applyBorder="1" applyAlignment="1">
      <alignment wrapText="1"/>
    </xf>
    <xf numFmtId="170" fontId="1" fillId="0" borderId="7" xfId="0" applyNumberFormat="1" applyFont="1" applyFill="1" applyBorder="1" applyAlignment="1">
      <alignment horizontal="center"/>
    </xf>
    <xf numFmtId="0" fontId="8" fillId="0" borderId="0" xfId="5" applyAlignment="1" applyProtection="1">
      <alignment vertical="center" wrapText="1"/>
    </xf>
    <xf numFmtId="0" fontId="8" fillId="0" borderId="0" xfId="5" applyFill="1" applyAlignment="1" applyProtection="1">
      <alignment vertical="center" wrapText="1"/>
    </xf>
    <xf numFmtId="0" fontId="40" fillId="0" borderId="7" xfId="2" applyFont="1" applyBorder="1" applyAlignment="1" applyProtection="1">
      <alignment horizontal="center" vertical="center" wrapText="1"/>
    </xf>
    <xf numFmtId="0" fontId="30" fillId="0" borderId="0" xfId="81" applyFont="1"/>
    <xf numFmtId="0" fontId="31" fillId="0" borderId="12" xfId="81" applyFont="1" applyFill="1" applyBorder="1" applyAlignment="1">
      <alignment wrapText="1"/>
    </xf>
    <xf numFmtId="0" fontId="31" fillId="0" borderId="18" xfId="81" applyFont="1" applyFill="1" applyBorder="1" applyAlignment="1">
      <alignment vertical="center" wrapText="1"/>
    </xf>
    <xf numFmtId="0" fontId="31" fillId="0" borderId="20" xfId="81" applyFont="1" applyFill="1" applyBorder="1" applyAlignment="1">
      <alignment vertical="center" wrapText="1"/>
    </xf>
    <xf numFmtId="0" fontId="31" fillId="0" borderId="0" xfId="81" applyFont="1" applyFill="1" applyBorder="1" applyAlignment="1">
      <alignment vertical="center" wrapText="1"/>
    </xf>
    <xf numFmtId="0" fontId="31" fillId="12" borderId="7" xfId="81" applyFont="1" applyFill="1" applyBorder="1" applyAlignment="1">
      <alignment horizontal="center" vertical="center"/>
    </xf>
    <xf numFmtId="0" fontId="30" fillId="0" borderId="0" xfId="81" applyFont="1" applyBorder="1" applyAlignment="1">
      <alignment horizontal="center" vertical="center" wrapText="1"/>
    </xf>
    <xf numFmtId="0" fontId="30" fillId="0" borderId="0" xfId="81" applyFont="1" applyBorder="1" applyAlignment="1">
      <alignment horizontal="left" vertical="center" wrapText="1"/>
    </xf>
    <xf numFmtId="9" fontId="19" fillId="13" borderId="62" xfId="9" applyFont="1" applyFill="1" applyBorder="1" applyAlignment="1">
      <alignment vertical="center"/>
    </xf>
    <xf numFmtId="0" fontId="47" fillId="0" borderId="0" xfId="5" applyFont="1"/>
    <xf numFmtId="0" fontId="49" fillId="0" borderId="0" xfId="5" applyFont="1" applyAlignment="1">
      <alignment horizontal="center" vertical="center"/>
    </xf>
    <xf numFmtId="0" fontId="11" fillId="0" borderId="0" xfId="5" applyFont="1"/>
    <xf numFmtId="0" fontId="54" fillId="0" borderId="0" xfId="5" applyFont="1" applyAlignment="1">
      <alignment horizontal="center" vertical="center"/>
    </xf>
    <xf numFmtId="0" fontId="8" fillId="15" borderId="0" xfId="5" applyFont="1" applyFill="1"/>
    <xf numFmtId="0" fontId="29" fillId="0" borderId="0" xfId="5" applyFont="1"/>
    <xf numFmtId="0" fontId="10" fillId="0" borderId="0" xfId="5" applyFont="1"/>
    <xf numFmtId="0" fontId="44" fillId="18" borderId="57" xfId="0" applyFont="1" applyFill="1" applyBorder="1" applyAlignment="1">
      <alignment horizontal="center"/>
    </xf>
    <xf numFmtId="0" fontId="48" fillId="18" borderId="59" xfId="0" applyFont="1" applyFill="1" applyBorder="1" applyAlignment="1" applyProtection="1">
      <alignment horizontal="center" vertical="center"/>
    </xf>
    <xf numFmtId="2" fontId="53" fillId="13" borderId="26" xfId="0" applyNumberFormat="1" applyFont="1" applyFill="1" applyBorder="1" applyAlignment="1" applyProtection="1">
      <alignment horizontal="center" vertical="center"/>
      <protection locked="0"/>
    </xf>
    <xf numFmtId="0" fontId="29" fillId="15" borderId="0" xfId="0" applyFont="1" applyFill="1"/>
    <xf numFmtId="179" fontId="28" fillId="5" borderId="22" xfId="0" applyNumberFormat="1" applyFont="1" applyFill="1" applyBorder="1" applyAlignment="1">
      <alignment horizontal="center"/>
    </xf>
    <xf numFmtId="179" fontId="28" fillId="0" borderId="22" xfId="0" applyNumberFormat="1" applyFont="1" applyBorder="1" applyAlignment="1">
      <alignment horizontal="center"/>
    </xf>
    <xf numFmtId="0" fontId="41" fillId="0" borderId="0" xfId="81" applyFont="1" applyFill="1" applyBorder="1" applyAlignment="1">
      <alignment horizontal="center" wrapText="1"/>
    </xf>
    <xf numFmtId="0" fontId="42" fillId="0" borderId="0" xfId="81" applyFont="1" applyFill="1" applyBorder="1" applyAlignment="1">
      <alignment horizontal="center"/>
    </xf>
    <xf numFmtId="0" fontId="31" fillId="0" borderId="0" xfId="81" applyFont="1" applyFill="1" applyBorder="1" applyAlignment="1">
      <alignment horizontal="center" vertical="center" wrapText="1"/>
    </xf>
    <xf numFmtId="0" fontId="43" fillId="0" borderId="0" xfId="81" applyFont="1" applyFill="1" applyBorder="1" applyAlignment="1">
      <alignment horizontal="center" vertical="center" wrapText="1"/>
    </xf>
    <xf numFmtId="49" fontId="30" fillId="0" borderId="8" xfId="81" applyNumberFormat="1" applyFont="1" applyFill="1" applyBorder="1" applyAlignment="1">
      <alignment horizontal="center" vertical="center"/>
    </xf>
    <xf numFmtId="0" fontId="30" fillId="0" borderId="8" xfId="81" applyFont="1" applyFill="1" applyBorder="1" applyAlignment="1">
      <alignment horizontal="center" vertical="center" wrapText="1"/>
    </xf>
    <xf numFmtId="179" fontId="30" fillId="0" borderId="8" xfId="81" applyNumberFormat="1" applyFont="1" applyFill="1" applyBorder="1" applyAlignment="1">
      <alignment horizontal="center" vertical="center" wrapText="1"/>
    </xf>
    <xf numFmtId="179" fontId="30" fillId="0" borderId="7" xfId="81" applyNumberFormat="1" applyFont="1" applyFill="1" applyBorder="1" applyAlignment="1">
      <alignment horizontal="center" vertical="center" wrapText="1"/>
    </xf>
    <xf numFmtId="0" fontId="8" fillId="0" borderId="0" xfId="5" applyFill="1"/>
    <xf numFmtId="0" fontId="33" fillId="0" borderId="0" xfId="0" quotePrefix="1"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46" fillId="0" borderId="0" xfId="0" applyFont="1" applyFill="1" applyBorder="1" applyAlignment="1" applyProtection="1">
      <alignment horizontal="left" vertical="center"/>
    </xf>
    <xf numFmtId="0" fontId="0" fillId="0" borderId="0" xfId="0" applyFill="1"/>
    <xf numFmtId="180" fontId="0" fillId="0" borderId="7" xfId="6" applyNumberFormat="1" applyFont="1" applyBorder="1"/>
    <xf numFmtId="181" fontId="0" fillId="0" borderId="7" xfId="0" applyNumberFormat="1" applyFill="1" applyBorder="1" applyAlignment="1"/>
    <xf numFmtId="0" fontId="8" fillId="0" borderId="0" xfId="0" applyFont="1" applyFill="1" applyAlignment="1">
      <alignment horizontal="center" vertical="center" wrapText="1"/>
    </xf>
    <xf numFmtId="0" fontId="33" fillId="0" borderId="0" xfId="5" quotePrefix="1" applyFont="1" applyFill="1" applyBorder="1" applyAlignment="1" applyProtection="1">
      <alignment horizontal="center" vertical="center" wrapText="1"/>
    </xf>
    <xf numFmtId="0" fontId="33" fillId="0" borderId="0" xfId="5" applyFont="1" applyFill="1" applyBorder="1" applyAlignment="1" applyProtection="1">
      <alignment horizontal="center" vertical="center" wrapText="1"/>
    </xf>
    <xf numFmtId="0" fontId="19" fillId="0" borderId="0" xfId="5" applyFont="1" applyFill="1" applyBorder="1" applyAlignment="1" applyProtection="1">
      <alignment horizontal="center" vertical="center" wrapText="1"/>
    </xf>
    <xf numFmtId="0" fontId="46" fillId="0" borderId="0" xfId="5" applyFont="1" applyFill="1" applyBorder="1" applyAlignment="1" applyProtection="1">
      <alignment horizontal="left" vertical="center"/>
    </xf>
    <xf numFmtId="3" fontId="48" fillId="0" borderId="0" xfId="5" applyNumberFormat="1" applyFont="1" applyFill="1" applyBorder="1" applyAlignment="1" applyProtection="1">
      <alignment horizontal="center" vertical="center" wrapText="1"/>
    </xf>
    <xf numFmtId="0" fontId="21" fillId="0" borderId="0" xfId="5" quotePrefix="1" applyFont="1" applyFill="1" applyBorder="1" applyAlignment="1" applyProtection="1">
      <alignment horizontal="center" vertical="center" wrapText="1"/>
    </xf>
    <xf numFmtId="180" fontId="0" fillId="0" borderId="0" xfId="0" applyNumberFormat="1"/>
    <xf numFmtId="0" fontId="10" fillId="0" borderId="10" xfId="0" applyFont="1" applyFill="1" applyBorder="1" applyAlignment="1" applyProtection="1">
      <alignment horizontal="center" vertical="center" wrapText="1"/>
    </xf>
    <xf numFmtId="0" fontId="40" fillId="0" borderId="7" xfId="0" applyFont="1" applyFill="1" applyBorder="1" applyAlignment="1" applyProtection="1">
      <alignment horizontal="center" vertical="center" wrapText="1"/>
    </xf>
    <xf numFmtId="49" fontId="29" fillId="0" borderId="7" xfId="0" applyNumberFormat="1"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0" xfId="0" applyFill="1" applyBorder="1" applyAlignment="1" applyProtection="1">
      <alignment vertical="center" wrapText="1"/>
    </xf>
    <xf numFmtId="0" fontId="0" fillId="0" borderId="0" xfId="0" applyBorder="1" applyAlignment="1" applyProtection="1">
      <alignment vertical="center" wrapText="1"/>
    </xf>
    <xf numFmtId="0" fontId="8" fillId="0" borderId="0" xfId="0" applyFont="1" applyBorder="1" applyAlignment="1" applyProtection="1">
      <alignment horizontal="left" vertical="center"/>
    </xf>
    <xf numFmtId="0" fontId="0" fillId="0" borderId="0" xfId="0" applyBorder="1" applyAlignment="1" applyProtection="1">
      <alignment horizontal="left" vertical="center" wrapText="1"/>
    </xf>
    <xf numFmtId="0" fontId="10" fillId="0" borderId="18" xfId="0" applyFont="1" applyFill="1" applyBorder="1" applyAlignment="1" applyProtection="1">
      <alignment horizontal="center" vertical="center" wrapText="1"/>
    </xf>
    <xf numFmtId="0" fontId="30" fillId="0" borderId="8" xfId="81" applyFont="1" applyFill="1" applyBorder="1" applyAlignment="1">
      <alignment horizontal="left" vertical="center" wrapText="1"/>
    </xf>
    <xf numFmtId="0" fontId="57" fillId="0" borderId="8" xfId="81" applyFont="1" applyFill="1" applyBorder="1" applyAlignment="1">
      <alignment horizontal="left" vertical="center" wrapText="1"/>
    </xf>
    <xf numFmtId="0" fontId="30" fillId="0" borderId="8" xfId="81" applyFont="1" applyBorder="1" applyAlignment="1">
      <alignment horizontal="left" vertical="center" wrapText="1"/>
    </xf>
    <xf numFmtId="0" fontId="30" fillId="0" borderId="0" xfId="81" applyFont="1" applyBorder="1" applyAlignment="1">
      <alignment horizontal="center" vertical="center"/>
    </xf>
    <xf numFmtId="21" fontId="30" fillId="0" borderId="0" xfId="81" applyNumberFormat="1" applyFont="1" applyBorder="1" applyAlignment="1">
      <alignment horizontal="center" vertical="center"/>
    </xf>
    <xf numFmtId="179" fontId="30" fillId="0" borderId="0" xfId="81" applyNumberFormat="1" applyFont="1" applyBorder="1" applyAlignment="1">
      <alignment horizontal="center" vertical="center" wrapText="1"/>
    </xf>
    <xf numFmtId="0" fontId="30" fillId="2" borderId="7" xfId="87" applyFont="1" applyFill="1" applyBorder="1" applyAlignment="1">
      <alignment horizontal="center" vertical="center" wrapText="1"/>
    </xf>
    <xf numFmtId="0" fontId="60" fillId="2" borderId="7" xfId="87" applyFont="1" applyFill="1" applyBorder="1" applyAlignment="1">
      <alignment vertical="center" wrapText="1"/>
    </xf>
    <xf numFmtId="0" fontId="31" fillId="2" borderId="7" xfId="87" applyFont="1" applyFill="1" applyBorder="1" applyAlignment="1">
      <alignment horizontal="center" vertical="center" wrapText="1"/>
    </xf>
    <xf numFmtId="0" fontId="31" fillId="0" borderId="7" xfId="81" applyFont="1" applyFill="1" applyBorder="1" applyAlignment="1">
      <alignment horizontal="center" vertical="center" wrapText="1"/>
    </xf>
    <xf numFmtId="3" fontId="31" fillId="2" borderId="7" xfId="87" applyNumberFormat="1" applyFont="1" applyFill="1" applyBorder="1" applyAlignment="1">
      <alignment horizontal="center" vertical="center" wrapText="1"/>
    </xf>
    <xf numFmtId="0" fontId="30" fillId="15" borderId="7" xfId="87" applyFont="1" applyFill="1" applyBorder="1" applyAlignment="1">
      <alignment horizontal="center" vertical="center" wrapText="1"/>
    </xf>
    <xf numFmtId="0" fontId="9" fillId="15" borderId="7" xfId="87" applyFont="1" applyFill="1" applyBorder="1" applyAlignment="1">
      <alignment vertical="center" wrapText="1"/>
    </xf>
    <xf numFmtId="0" fontId="6" fillId="15" borderId="7" xfId="87" applyFont="1" applyFill="1" applyBorder="1" applyAlignment="1">
      <alignment horizontal="center" vertical="center" wrapText="1"/>
    </xf>
    <xf numFmtId="0" fontId="31" fillId="17" borderId="7" xfId="87" applyFont="1" applyFill="1" applyBorder="1" applyAlignment="1">
      <alignment horizontal="center" vertical="center" wrapText="1"/>
    </xf>
    <xf numFmtId="0" fontId="10" fillId="17" borderId="7" xfId="87" applyFont="1" applyFill="1" applyBorder="1" applyAlignment="1">
      <alignment vertical="center"/>
    </xf>
    <xf numFmtId="0" fontId="11" fillId="17" borderId="7" xfId="87" applyFont="1" applyFill="1" applyBorder="1" applyAlignment="1">
      <alignment vertical="center"/>
    </xf>
    <xf numFmtId="0" fontId="30" fillId="17" borderId="7" xfId="87" applyFont="1" applyFill="1" applyBorder="1" applyAlignment="1">
      <alignment horizontal="center" vertical="center" wrapText="1"/>
    </xf>
    <xf numFmtId="0" fontId="11" fillId="17" borderId="7" xfId="87" applyFont="1" applyFill="1" applyBorder="1" applyAlignment="1">
      <alignment horizontal="justify" vertical="center"/>
    </xf>
    <xf numFmtId="0" fontId="8" fillId="0" borderId="7" xfId="87" applyFont="1" applyFill="1" applyBorder="1" applyAlignment="1" applyProtection="1">
      <alignment horizontal="center" vertical="center" wrapText="1"/>
      <protection hidden="1"/>
    </xf>
    <xf numFmtId="0" fontId="11" fillId="17" borderId="7" xfId="87" applyFont="1" applyFill="1" applyBorder="1" applyAlignment="1">
      <alignment horizontal="justify" vertical="center" wrapText="1"/>
    </xf>
    <xf numFmtId="0" fontId="30" fillId="20" borderId="7" xfId="87" applyFont="1" applyFill="1" applyBorder="1" applyAlignment="1">
      <alignment horizontal="center" vertical="center" wrapText="1"/>
    </xf>
    <xf numFmtId="0" fontId="11" fillId="20" borderId="7" xfId="87" applyFont="1" applyFill="1" applyBorder="1" applyAlignment="1">
      <alignment horizontal="justify" vertical="center" wrapText="1"/>
    </xf>
    <xf numFmtId="0" fontId="31" fillId="19" borderId="7" xfId="87" applyFont="1" applyFill="1" applyBorder="1" applyAlignment="1">
      <alignment horizontal="center" vertical="center" wrapText="1"/>
    </xf>
    <xf numFmtId="0" fontId="10" fillId="19" borderId="7" xfId="87" applyFont="1" applyFill="1" applyBorder="1" applyAlignment="1">
      <alignment horizontal="left" vertical="center"/>
    </xf>
    <xf numFmtId="0" fontId="30" fillId="19" borderId="7" xfId="87" applyFont="1" applyFill="1" applyBorder="1" applyAlignment="1">
      <alignment horizontal="center" vertical="center"/>
    </xf>
    <xf numFmtId="0" fontId="13" fillId="19" borderId="7" xfId="0" applyFont="1" applyFill="1" applyBorder="1" applyAlignment="1">
      <alignment vertical="center" wrapText="1"/>
    </xf>
    <xf numFmtId="0" fontId="11" fillId="19" borderId="7" xfId="87" applyFont="1" applyFill="1" applyBorder="1" applyAlignment="1">
      <alignment horizontal="justify" vertical="center" wrapText="1"/>
    </xf>
    <xf numFmtId="0" fontId="13" fillId="19" borderId="7" xfId="0" applyFont="1" applyFill="1" applyBorder="1" applyAlignment="1">
      <alignment horizontal="justify" vertical="center" wrapText="1"/>
    </xf>
    <xf numFmtId="0" fontId="8" fillId="0" borderId="7" xfId="87" applyFont="1" applyFill="1" applyBorder="1" applyAlignment="1" applyProtection="1">
      <alignment horizontal="center" vertical="center"/>
      <protection hidden="1"/>
    </xf>
    <xf numFmtId="0" fontId="61" fillId="19" borderId="7" xfId="0" applyFont="1" applyFill="1" applyBorder="1" applyAlignment="1">
      <alignment horizontal="center" vertical="center" wrapText="1"/>
    </xf>
    <xf numFmtId="0" fontId="8" fillId="19" borderId="7" xfId="0" applyFont="1" applyFill="1" applyBorder="1" applyAlignment="1">
      <alignment horizontal="justify" vertical="center" wrapText="1"/>
    </xf>
    <xf numFmtId="0" fontId="11" fillId="0" borderId="7" xfId="87" applyFont="1" applyFill="1" applyBorder="1" applyAlignment="1">
      <alignment horizontal="center" vertical="center" wrapText="1"/>
    </xf>
    <xf numFmtId="0" fontId="11" fillId="0" borderId="7" xfId="87" applyFont="1" applyFill="1" applyBorder="1" applyAlignment="1">
      <alignment horizontal="center" vertical="center"/>
    </xf>
    <xf numFmtId="0" fontId="9" fillId="0" borderId="7" xfId="88" applyFont="1" applyBorder="1" applyAlignment="1">
      <alignment horizontal="center" vertical="center" wrapText="1"/>
    </xf>
    <xf numFmtId="0" fontId="6" fillId="0" borderId="7" xfId="87" applyFont="1" applyFill="1" applyBorder="1" applyAlignment="1">
      <alignment horizontal="center" vertical="center"/>
    </xf>
    <xf numFmtId="0" fontId="53" fillId="13" borderId="31" xfId="0" applyFont="1" applyFill="1" applyBorder="1" applyAlignment="1" applyProtection="1">
      <alignment horizontal="center" vertical="center"/>
      <protection locked="0"/>
    </xf>
    <xf numFmtId="0" fontId="28" fillId="15" borderId="28" xfId="47" applyNumberFormat="1" applyFont="1" applyFill="1" applyBorder="1" applyAlignment="1">
      <alignment horizontal="center" vertical="center"/>
    </xf>
    <xf numFmtId="0" fontId="28" fillId="13" borderId="64" xfId="0" applyFont="1" applyFill="1" applyBorder="1" applyAlignment="1">
      <alignment vertical="center"/>
    </xf>
    <xf numFmtId="179" fontId="28" fillId="5" borderId="68" xfId="0" applyNumberFormat="1" applyFont="1" applyFill="1" applyBorder="1" applyAlignment="1">
      <alignment horizontal="center"/>
    </xf>
    <xf numFmtId="179" fontId="28" fillId="0" borderId="70" xfId="0" applyNumberFormat="1" applyFont="1" applyBorder="1" applyAlignment="1">
      <alignment horizontal="center"/>
    </xf>
    <xf numFmtId="179" fontId="19" fillId="13" borderId="63" xfId="0" applyNumberFormat="1" applyFont="1" applyFill="1" applyBorder="1" applyAlignment="1">
      <alignment horizontal="center"/>
    </xf>
    <xf numFmtId="0" fontId="8" fillId="0" borderId="0" xfId="5" applyFont="1" applyFill="1"/>
    <xf numFmtId="0" fontId="54" fillId="0" borderId="0" xfId="5" applyFont="1" applyFill="1" applyAlignment="1">
      <alignment horizontal="center" vertical="center"/>
    </xf>
    <xf numFmtId="0" fontId="1" fillId="0" borderId="0" xfId="0" applyFont="1" applyFill="1" applyBorder="1" applyAlignment="1" applyProtection="1">
      <alignment horizontal="center" vertical="center"/>
    </xf>
    <xf numFmtId="0" fontId="1" fillId="13" borderId="9" xfId="0" applyFont="1" applyFill="1" applyBorder="1" applyAlignment="1" applyProtection="1">
      <alignment horizontal="center" vertical="center" wrapText="1"/>
    </xf>
    <xf numFmtId="0" fontId="11" fillId="20" borderId="7" xfId="87" applyFont="1" applyFill="1" applyBorder="1" applyAlignment="1">
      <alignment horizontal="center" vertical="center" wrapText="1"/>
    </xf>
    <xf numFmtId="0" fontId="8" fillId="0" borderId="7" xfId="0" applyFont="1" applyBorder="1" applyAlignment="1">
      <alignment horizontal="center" vertical="center"/>
    </xf>
    <xf numFmtId="0" fontId="8" fillId="0" borderId="7" xfId="87" applyFont="1" applyFill="1" applyBorder="1" applyAlignment="1">
      <alignment horizontal="center" vertical="center"/>
    </xf>
    <xf numFmtId="0" fontId="8" fillId="0" borderId="7" xfId="88" applyFont="1" applyBorder="1" applyAlignment="1">
      <alignment horizontal="center" vertical="center" wrapText="1"/>
    </xf>
    <xf numFmtId="0" fontId="8" fillId="0" borderId="0" xfId="0" applyFont="1" applyFill="1" applyAlignment="1">
      <alignment horizontal="center" vertical="center" wrapText="1"/>
    </xf>
    <xf numFmtId="10" fontId="55" fillId="15" borderId="56" xfId="9" applyNumberFormat="1" applyFont="1" applyFill="1" applyBorder="1" applyAlignment="1">
      <alignment horizontal="center" vertical="center"/>
    </xf>
    <xf numFmtId="0" fontId="30" fillId="0" borderId="8" xfId="81" applyFont="1" applyBorder="1" applyAlignment="1">
      <alignment horizontal="center" vertical="center" wrapText="1"/>
    </xf>
    <xf numFmtId="0" fontId="29" fillId="0" borderId="8" xfId="81" applyFont="1" applyBorder="1" applyAlignment="1">
      <alignment horizontal="center" vertical="center" wrapText="1"/>
    </xf>
    <xf numFmtId="0" fontId="29" fillId="0" borderId="7" xfId="81" applyFont="1" applyBorder="1" applyAlignment="1">
      <alignment horizontal="center" vertical="center" wrapText="1"/>
    </xf>
    <xf numFmtId="49" fontId="30" fillId="0" borderId="0" xfId="81" applyNumberFormat="1" applyFont="1" applyFill="1" applyBorder="1" applyAlignment="1">
      <alignment horizontal="center" vertical="center"/>
    </xf>
    <xf numFmtId="0" fontId="30" fillId="0" borderId="0" xfId="81" applyFont="1" applyFill="1" applyBorder="1" applyAlignment="1">
      <alignment horizontal="center" vertical="center"/>
    </xf>
    <xf numFmtId="21" fontId="30" fillId="0" borderId="0" xfId="81" applyNumberFormat="1" applyFont="1" applyFill="1" applyBorder="1" applyAlignment="1">
      <alignment horizontal="center" vertical="center"/>
    </xf>
    <xf numFmtId="0" fontId="30" fillId="0" borderId="0" xfId="81" applyFont="1" applyFill="1" applyBorder="1" applyAlignment="1">
      <alignment horizontal="center" vertical="center" wrapText="1"/>
    </xf>
    <xf numFmtId="3" fontId="30" fillId="0" borderId="0" xfId="81" applyNumberFormat="1" applyFont="1" applyFill="1" applyBorder="1" applyAlignment="1">
      <alignment horizontal="center" vertical="center" wrapText="1"/>
    </xf>
    <xf numFmtId="0" fontId="30" fillId="0" borderId="0" xfId="81" applyFont="1" applyFill="1" applyBorder="1" applyAlignment="1">
      <alignment horizontal="left" vertical="center" wrapText="1"/>
    </xf>
    <xf numFmtId="179" fontId="30" fillId="0" borderId="0" xfId="81" applyNumberFormat="1" applyFont="1" applyFill="1" applyBorder="1" applyAlignment="1">
      <alignment horizontal="center" vertical="center" wrapText="1"/>
    </xf>
    <xf numFmtId="0" fontId="29" fillId="0" borderId="7" xfId="81" applyFont="1" applyBorder="1" applyAlignment="1">
      <alignment horizontal="left" vertical="center" wrapText="1"/>
    </xf>
    <xf numFmtId="0" fontId="29" fillId="0" borderId="8" xfId="81" applyFont="1" applyBorder="1" applyAlignment="1">
      <alignment horizontal="left" vertical="center" wrapText="1"/>
    </xf>
    <xf numFmtId="0" fontId="30" fillId="0" borderId="7" xfId="81" applyFont="1" applyBorder="1" applyAlignment="1">
      <alignment horizontal="center" vertical="center" wrapText="1"/>
    </xf>
    <xf numFmtId="3" fontId="30" fillId="0" borderId="8" xfId="81" applyNumberFormat="1" applyFont="1" applyBorder="1" applyAlignment="1">
      <alignment horizontal="center" vertical="center" wrapText="1"/>
    </xf>
    <xf numFmtId="3" fontId="29" fillId="0" borderId="8" xfId="81" applyNumberFormat="1" applyFont="1" applyBorder="1" applyAlignment="1">
      <alignment horizontal="center" vertical="center" wrapText="1"/>
    </xf>
    <xf numFmtId="3" fontId="29" fillId="0" borderId="7" xfId="81" applyNumberFormat="1" applyFont="1" applyBorder="1" applyAlignment="1">
      <alignment horizontal="center" vertical="center" wrapText="1"/>
    </xf>
    <xf numFmtId="0" fontId="21" fillId="15" borderId="0" xfId="0" applyFont="1" applyFill="1"/>
    <xf numFmtId="0" fontId="0" fillId="15" borderId="0" xfId="0" applyFill="1"/>
    <xf numFmtId="0" fontId="44" fillId="15" borderId="57" xfId="0" applyFont="1" applyFill="1" applyBorder="1" applyAlignment="1">
      <alignment horizontal="center"/>
    </xf>
    <xf numFmtId="0" fontId="45" fillId="15" borderId="58" xfId="0" applyFont="1" applyFill="1" applyBorder="1" applyAlignment="1" applyProtection="1">
      <alignment horizontal="center"/>
    </xf>
    <xf numFmtId="0" fontId="48" fillId="15" borderId="59" xfId="0" applyFont="1" applyFill="1" applyBorder="1" applyAlignment="1" applyProtection="1">
      <alignment horizontal="center" vertical="center"/>
    </xf>
    <xf numFmtId="0" fontId="48" fillId="15" borderId="53" xfId="0" applyFont="1" applyFill="1" applyBorder="1" applyAlignment="1" applyProtection="1">
      <alignment horizontal="center" vertical="center"/>
    </xf>
    <xf numFmtId="0" fontId="27" fillId="15" borderId="61" xfId="0" applyFont="1" applyFill="1" applyBorder="1" applyAlignment="1" applyProtection="1">
      <alignment horizontal="center" vertical="center"/>
    </xf>
    <xf numFmtId="0" fontId="50" fillId="15" borderId="53" xfId="0" applyFont="1" applyFill="1" applyBorder="1" applyAlignment="1" applyProtection="1">
      <alignment horizontal="center" vertical="center"/>
    </xf>
    <xf numFmtId="0" fontId="27" fillId="15" borderId="72" xfId="0" applyFont="1" applyFill="1" applyBorder="1" applyAlignment="1" applyProtection="1">
      <alignment horizontal="center" vertical="center"/>
    </xf>
    <xf numFmtId="4" fontId="27" fillId="15" borderId="53" xfId="0" applyNumberFormat="1" applyFont="1" applyFill="1" applyBorder="1" applyAlignment="1" applyProtection="1">
      <alignment horizontal="center" vertical="center"/>
    </xf>
    <xf numFmtId="3" fontId="27" fillId="15" borderId="53" xfId="0" applyNumberFormat="1" applyFont="1" applyFill="1" applyBorder="1" applyAlignment="1" applyProtection="1">
      <alignment horizontal="center" vertical="center" wrapText="1"/>
    </xf>
    <xf numFmtId="3" fontId="27" fillId="15" borderId="54" xfId="0" applyNumberFormat="1" applyFont="1" applyFill="1" applyBorder="1" applyAlignment="1" applyProtection="1">
      <alignment horizontal="center" vertical="center" wrapText="1"/>
    </xf>
    <xf numFmtId="3" fontId="27" fillId="15" borderId="56" xfId="0" applyNumberFormat="1" applyFont="1" applyFill="1" applyBorder="1" applyAlignment="1" applyProtection="1">
      <alignment horizontal="center" vertical="center" wrapText="1"/>
    </xf>
    <xf numFmtId="49" fontId="51" fillId="15" borderId="30" xfId="92" applyNumberFormat="1" applyFont="1" applyFill="1" applyBorder="1" applyAlignment="1" applyProtection="1">
      <alignment horizontal="center" vertical="center" wrapText="1"/>
      <protection locked="0"/>
    </xf>
    <xf numFmtId="0" fontId="52" fillId="15" borderId="31" xfId="85" applyFont="1" applyFill="1" applyBorder="1" applyAlignment="1">
      <alignment horizontal="center" vertical="center"/>
    </xf>
    <xf numFmtId="0" fontId="53" fillId="15" borderId="31" xfId="0" applyFont="1" applyFill="1" applyBorder="1" applyAlignment="1" applyProtection="1">
      <alignment horizontal="center" vertical="center"/>
      <protection locked="0"/>
    </xf>
    <xf numFmtId="2" fontId="53" fillId="15" borderId="26" xfId="0" applyNumberFormat="1" applyFont="1" applyFill="1" applyBorder="1" applyAlignment="1" applyProtection="1">
      <alignment horizontal="center" vertical="center"/>
      <protection locked="0"/>
    </xf>
    <xf numFmtId="174" fontId="53" fillId="15" borderId="31" xfId="85" applyNumberFormat="1" applyFont="1" applyFill="1" applyBorder="1" applyAlignment="1">
      <alignment horizontal="center" vertical="center"/>
    </xf>
    <xf numFmtId="174" fontId="53" fillId="15" borderId="73" xfId="0" applyNumberFormat="1" applyFont="1" applyFill="1" applyBorder="1" applyAlignment="1">
      <alignment horizontal="center" vertical="center"/>
    </xf>
    <xf numFmtId="174" fontId="52" fillId="15" borderId="74" xfId="0" applyNumberFormat="1" applyFont="1" applyFill="1" applyBorder="1" applyAlignment="1">
      <alignment horizontal="center" vertical="center"/>
    </xf>
    <xf numFmtId="0" fontId="63" fillId="15" borderId="75" xfId="93" applyFont="1" applyFill="1" applyBorder="1" applyAlignment="1" applyProtection="1">
      <alignment horizontal="center" vertical="center"/>
      <protection locked="0"/>
    </xf>
    <xf numFmtId="0" fontId="28" fillId="15" borderId="28" xfId="86" applyFont="1" applyFill="1" applyBorder="1" applyAlignment="1">
      <alignment horizontal="justify" vertical="center"/>
    </xf>
    <xf numFmtId="0" fontId="28" fillId="15" borderId="28" xfId="94" applyNumberFormat="1" applyFont="1" applyFill="1" applyBorder="1" applyAlignment="1">
      <alignment horizontal="center" vertical="center"/>
    </xf>
    <xf numFmtId="2" fontId="28" fillId="15" borderId="76" xfId="0" applyNumberFormat="1" applyFont="1" applyFill="1" applyBorder="1" applyAlignment="1" applyProtection="1">
      <alignment horizontal="center" vertical="center"/>
      <protection locked="0"/>
    </xf>
    <xf numFmtId="174" fontId="28" fillId="15" borderId="35" xfId="85" applyNumberFormat="1" applyFont="1" applyFill="1" applyBorder="1" applyAlignment="1">
      <alignment horizontal="center" vertical="center"/>
    </xf>
    <xf numFmtId="42" fontId="0" fillId="15" borderId="77" xfId="90" applyFont="1" applyFill="1" applyBorder="1" applyAlignment="1">
      <alignment horizontal="center"/>
    </xf>
    <xf numFmtId="0" fontId="64" fillId="15" borderId="28" xfId="86" applyFont="1" applyFill="1" applyBorder="1" applyAlignment="1">
      <alignment horizontal="justify" vertical="center"/>
    </xf>
    <xf numFmtId="42" fontId="0" fillId="15" borderId="78" xfId="90" applyFont="1" applyFill="1" applyBorder="1" applyAlignment="1">
      <alignment horizontal="center"/>
    </xf>
    <xf numFmtId="174" fontId="53" fillId="15" borderId="79" xfId="0" applyNumberFormat="1" applyFont="1" applyFill="1" applyBorder="1" applyAlignment="1">
      <alignment horizontal="center" vertical="center"/>
    </xf>
    <xf numFmtId="174" fontId="28" fillId="15" borderId="28" xfId="85" applyNumberFormat="1" applyFont="1" applyFill="1" applyBorder="1" applyAlignment="1">
      <alignment horizontal="center" vertical="center"/>
    </xf>
    <xf numFmtId="0" fontId="55" fillId="15" borderId="32" xfId="85" applyFont="1" applyFill="1" applyBorder="1" applyAlignment="1">
      <alignment horizontal="justify" vertical="center"/>
    </xf>
    <xf numFmtId="174" fontId="53" fillId="15" borderId="29" xfId="0" applyNumberFormat="1" applyFont="1" applyFill="1" applyBorder="1" applyAlignment="1">
      <alignment horizontal="center" vertical="center"/>
    </xf>
    <xf numFmtId="2" fontId="28" fillId="15" borderId="76" xfId="8" applyNumberFormat="1" applyFont="1" applyFill="1" applyBorder="1" applyAlignment="1" applyProtection="1">
      <alignment horizontal="center" vertical="center"/>
      <protection locked="0"/>
    </xf>
    <xf numFmtId="0" fontId="28" fillId="15" borderId="80" xfId="94" applyNumberFormat="1" applyFont="1" applyFill="1" applyBorder="1" applyAlignment="1">
      <alignment horizontal="center" vertical="center"/>
    </xf>
    <xf numFmtId="2" fontId="28" fillId="15" borderId="80" xfId="0" applyNumberFormat="1" applyFont="1" applyFill="1" applyBorder="1" applyAlignment="1" applyProtection="1">
      <alignment horizontal="center" vertical="center"/>
      <protection locked="0"/>
    </xf>
    <xf numFmtId="10" fontId="55" fillId="15" borderId="81" xfId="9" applyNumberFormat="1" applyFont="1" applyFill="1" applyBorder="1" applyAlignment="1">
      <alignment horizontal="center" vertical="center"/>
    </xf>
    <xf numFmtId="0" fontId="55" fillId="15" borderId="28" xfId="86" applyFont="1" applyFill="1" applyBorder="1" applyAlignment="1">
      <alignment horizontal="justify" vertical="center"/>
    </xf>
    <xf numFmtId="0" fontId="63" fillId="15" borderId="36" xfId="93" applyFont="1" applyFill="1" applyBorder="1" applyAlignment="1" applyProtection="1">
      <alignment horizontal="center" vertical="center"/>
      <protection locked="0"/>
    </xf>
    <xf numFmtId="0" fontId="28" fillId="15" borderId="17" xfId="86" applyFont="1" applyFill="1" applyBorder="1" applyAlignment="1">
      <alignment horizontal="justify" vertical="center"/>
    </xf>
    <xf numFmtId="0" fontId="27" fillId="15" borderId="30" xfId="0" applyFont="1" applyFill="1" applyBorder="1" applyAlignment="1" applyProtection="1">
      <alignment horizontal="center" vertical="center"/>
    </xf>
    <xf numFmtId="0" fontId="50" fillId="15" borderId="26" xfId="0" applyFont="1" applyFill="1" applyBorder="1" applyAlignment="1" applyProtection="1">
      <alignment horizontal="center" vertical="center"/>
    </xf>
    <xf numFmtId="0" fontId="27" fillId="15" borderId="32" xfId="0" applyFont="1" applyFill="1" applyBorder="1" applyAlignment="1" applyProtection="1">
      <alignment horizontal="center" vertical="center"/>
    </xf>
    <xf numFmtId="4" fontId="27" fillId="15" borderId="26" xfId="0" applyNumberFormat="1" applyFont="1" applyFill="1" applyBorder="1" applyAlignment="1" applyProtection="1">
      <alignment horizontal="center" vertical="center"/>
    </xf>
    <xf numFmtId="3" fontId="27" fillId="15" borderId="26" xfId="0" applyNumberFormat="1" applyFont="1" applyFill="1" applyBorder="1" applyAlignment="1" applyProtection="1">
      <alignment horizontal="center" vertical="center" wrapText="1"/>
    </xf>
    <xf numFmtId="3" fontId="27" fillId="15" borderId="29" xfId="0" applyNumberFormat="1" applyFont="1" applyFill="1" applyBorder="1" applyAlignment="1" applyProtection="1">
      <alignment horizontal="center" vertical="center" wrapText="1"/>
    </xf>
    <xf numFmtId="3" fontId="27" fillId="15" borderId="74" xfId="0" applyNumberFormat="1" applyFont="1" applyFill="1" applyBorder="1" applyAlignment="1" applyProtection="1">
      <alignment horizontal="center" vertical="center" wrapText="1"/>
    </xf>
    <xf numFmtId="0" fontId="28" fillId="15" borderId="64" xfId="0" applyFont="1" applyFill="1" applyBorder="1" applyAlignment="1">
      <alignment vertical="center"/>
    </xf>
    <xf numFmtId="179" fontId="67" fillId="15" borderId="65" xfId="0" applyNumberFormat="1" applyFont="1" applyFill="1" applyBorder="1" applyAlignment="1">
      <alignment horizontal="center"/>
    </xf>
    <xf numFmtId="10" fontId="28" fillId="15" borderId="67" xfId="9" applyNumberFormat="1" applyFont="1" applyFill="1" applyBorder="1" applyAlignment="1">
      <alignment vertical="center"/>
    </xf>
    <xf numFmtId="179" fontId="28" fillId="15" borderId="68" xfId="0" applyNumberFormat="1" applyFont="1" applyFill="1" applyBorder="1" applyAlignment="1">
      <alignment horizontal="center"/>
    </xf>
    <xf numFmtId="10" fontId="28" fillId="15" borderId="43" xfId="9" applyNumberFormat="1" applyFont="1" applyFill="1" applyBorder="1" applyAlignment="1">
      <alignment vertical="center"/>
    </xf>
    <xf numFmtId="179" fontId="28" fillId="15" borderId="22" xfId="0" applyNumberFormat="1" applyFont="1" applyFill="1" applyBorder="1" applyAlignment="1">
      <alignment horizontal="center"/>
    </xf>
    <xf numFmtId="10" fontId="28" fillId="15" borderId="69" xfId="9" applyNumberFormat="1" applyFont="1" applyFill="1" applyBorder="1" applyAlignment="1">
      <alignment vertical="center"/>
    </xf>
    <xf numFmtId="179" fontId="28" fillId="15" borderId="70" xfId="0" applyNumberFormat="1" applyFont="1" applyFill="1" applyBorder="1" applyAlignment="1">
      <alignment horizontal="center"/>
    </xf>
    <xf numFmtId="9" fontId="19" fillId="15" borderId="62" xfId="9" applyFont="1" applyFill="1" applyBorder="1" applyAlignment="1">
      <alignment vertical="center"/>
    </xf>
    <xf numFmtId="179" fontId="56" fillId="15" borderId="63" xfId="0" applyNumberFormat="1" applyFont="1" applyFill="1" applyBorder="1" applyAlignment="1">
      <alignment horizontal="center"/>
    </xf>
    <xf numFmtId="179" fontId="10" fillId="15" borderId="0" xfId="0" applyNumberFormat="1" applyFont="1" applyFill="1"/>
    <xf numFmtId="0" fontId="28" fillId="15" borderId="0" xfId="0" applyFont="1" applyFill="1"/>
    <xf numFmtId="0" fontId="43" fillId="15" borderId="0" xfId="0" applyFont="1" applyFill="1" applyAlignment="1">
      <alignment vertical="center"/>
    </xf>
    <xf numFmtId="0" fontId="68" fillId="15" borderId="0" xfId="0" applyFont="1" applyFill="1" applyAlignment="1">
      <alignment vertical="center"/>
    </xf>
    <xf numFmtId="0" fontId="68" fillId="15" borderId="0" xfId="0" applyFont="1" applyFill="1" applyAlignment="1"/>
    <xf numFmtId="0" fontId="0" fillId="15" borderId="0" xfId="0" applyFont="1" applyFill="1"/>
    <xf numFmtId="3" fontId="0" fillId="15" borderId="0" xfId="0" applyNumberFormat="1" applyFill="1"/>
    <xf numFmtId="0" fontId="21" fillId="0" borderId="0" xfId="0" applyFont="1"/>
    <xf numFmtId="0" fontId="45" fillId="18" borderId="58" xfId="0" applyFont="1" applyFill="1" applyBorder="1" applyAlignment="1" applyProtection="1">
      <alignment horizontal="center"/>
    </xf>
    <xf numFmtId="0" fontId="48" fillId="18" borderId="53" xfId="0" applyFont="1" applyFill="1" applyBorder="1" applyAlignment="1" applyProtection="1">
      <alignment horizontal="center" vertical="center"/>
    </xf>
    <xf numFmtId="0" fontId="27" fillId="17" borderId="61" xfId="0" applyFont="1" applyFill="1" applyBorder="1" applyAlignment="1" applyProtection="1">
      <alignment horizontal="center" vertical="center"/>
    </xf>
    <xf numFmtId="0" fontId="50" fillId="17" borderId="53" xfId="0" applyFont="1" applyFill="1" applyBorder="1" applyAlignment="1" applyProtection="1">
      <alignment horizontal="center" vertical="center"/>
    </xf>
    <xf numFmtId="0" fontId="27" fillId="17" borderId="72" xfId="0" applyFont="1" applyFill="1" applyBorder="1" applyAlignment="1" applyProtection="1">
      <alignment horizontal="center" vertical="center"/>
    </xf>
    <xf numFmtId="4" fontId="27" fillId="17" borderId="53" xfId="0" applyNumberFormat="1" applyFont="1" applyFill="1" applyBorder="1" applyAlignment="1" applyProtection="1">
      <alignment horizontal="center" vertical="center"/>
    </xf>
    <xf numFmtId="3" fontId="27" fillId="17" borderId="53" xfId="0" applyNumberFormat="1" applyFont="1" applyFill="1" applyBorder="1" applyAlignment="1" applyProtection="1">
      <alignment horizontal="center" vertical="center" wrapText="1"/>
    </xf>
    <xf numFmtId="3" fontId="27" fillId="17" borderId="54" xfId="0" applyNumberFormat="1" applyFont="1" applyFill="1" applyBorder="1" applyAlignment="1" applyProtection="1">
      <alignment horizontal="center" vertical="center" wrapText="1"/>
    </xf>
    <xf numFmtId="3" fontId="27" fillId="17" borderId="56" xfId="0" applyNumberFormat="1" applyFont="1" applyFill="1" applyBorder="1" applyAlignment="1" applyProtection="1">
      <alignment horizontal="center" vertical="center" wrapText="1"/>
    </xf>
    <xf numFmtId="49" fontId="51" fillId="13" borderId="30" xfId="92" applyNumberFormat="1" applyFont="1" applyFill="1" applyBorder="1" applyAlignment="1" applyProtection="1">
      <alignment horizontal="center" vertical="center" wrapText="1"/>
      <protection locked="0"/>
    </xf>
    <xf numFmtId="0" fontId="52" fillId="13" borderId="31" xfId="85" applyFont="1" applyFill="1" applyBorder="1" applyAlignment="1">
      <alignment horizontal="center" vertical="center"/>
    </xf>
    <xf numFmtId="174" fontId="53" fillId="13" borderId="31" xfId="85" applyNumberFormat="1" applyFont="1" applyFill="1" applyBorder="1" applyAlignment="1">
      <alignment horizontal="center" vertical="center"/>
    </xf>
    <xf numFmtId="174" fontId="53" fillId="13" borderId="73" xfId="0" applyNumberFormat="1" applyFont="1" applyFill="1" applyBorder="1" applyAlignment="1">
      <alignment horizontal="center" vertical="center"/>
    </xf>
    <xf numFmtId="174" fontId="52" fillId="13" borderId="74" xfId="0" applyNumberFormat="1" applyFont="1" applyFill="1" applyBorder="1" applyAlignment="1">
      <alignment horizontal="center" vertical="center"/>
    </xf>
    <xf numFmtId="0" fontId="63" fillId="17" borderId="75" xfId="43" applyFont="1" applyFill="1" applyBorder="1" applyAlignment="1" applyProtection="1">
      <alignment horizontal="center" vertical="center"/>
      <protection locked="0"/>
    </xf>
    <xf numFmtId="174" fontId="28" fillId="11" borderId="35" xfId="85" applyNumberFormat="1" applyFont="1" applyFill="1" applyBorder="1" applyAlignment="1">
      <alignment horizontal="center" vertical="center"/>
    </xf>
    <xf numFmtId="42" fontId="0" fillId="0" borderId="84" xfId="90" applyFont="1" applyFill="1" applyBorder="1" applyAlignment="1">
      <alignment horizontal="center"/>
    </xf>
    <xf numFmtId="42" fontId="0" fillId="0" borderId="77" xfId="90" applyFont="1" applyFill="1" applyBorder="1" applyAlignment="1">
      <alignment horizontal="center"/>
    </xf>
    <xf numFmtId="42" fontId="0" fillId="0" borderId="78" xfId="90" applyFont="1" applyFill="1" applyBorder="1" applyAlignment="1">
      <alignment horizontal="center"/>
    </xf>
    <xf numFmtId="174" fontId="53" fillId="13" borderId="79" xfId="0" applyNumberFormat="1" applyFont="1" applyFill="1" applyBorder="1" applyAlignment="1">
      <alignment horizontal="center" vertical="center"/>
    </xf>
    <xf numFmtId="174" fontId="28" fillId="11" borderId="28" xfId="85" applyNumberFormat="1" applyFont="1" applyFill="1" applyBorder="1" applyAlignment="1">
      <alignment horizontal="center" vertical="center"/>
    </xf>
    <xf numFmtId="0" fontId="55" fillId="0" borderId="32" xfId="85" applyFont="1" applyFill="1" applyBorder="1" applyAlignment="1">
      <alignment horizontal="justify" vertical="center"/>
    </xf>
    <xf numFmtId="174" fontId="53" fillId="13" borderId="29" xfId="0" applyNumberFormat="1" applyFont="1" applyFill="1" applyBorder="1" applyAlignment="1">
      <alignment horizontal="center" vertical="center"/>
    </xf>
    <xf numFmtId="0" fontId="28" fillId="0" borderId="28" xfId="86" applyFont="1" applyFill="1" applyBorder="1" applyAlignment="1">
      <alignment horizontal="justify" vertical="center"/>
    </xf>
    <xf numFmtId="0" fontId="28" fillId="15" borderId="80" xfId="47" applyNumberFormat="1" applyFont="1" applyFill="1" applyBorder="1" applyAlignment="1">
      <alignment horizontal="center" vertical="center"/>
    </xf>
    <xf numFmtId="0" fontId="63" fillId="17" borderId="36" xfId="43" applyFont="1" applyFill="1" applyBorder="1" applyAlignment="1" applyProtection="1">
      <alignment horizontal="center" vertical="center"/>
      <protection locked="0"/>
    </xf>
    <xf numFmtId="0" fontId="28" fillId="0" borderId="28" xfId="47" applyNumberFormat="1" applyFont="1" applyFill="1" applyBorder="1" applyAlignment="1">
      <alignment horizontal="center" vertical="center"/>
    </xf>
    <xf numFmtId="2" fontId="28" fillId="0" borderId="76" xfId="8" applyNumberFormat="1" applyFont="1" applyFill="1" applyBorder="1" applyAlignment="1" applyProtection="1">
      <alignment horizontal="center" vertical="center"/>
      <protection locked="0"/>
    </xf>
    <xf numFmtId="0" fontId="27" fillId="21" borderId="30" xfId="0" applyFont="1" applyFill="1" applyBorder="1" applyAlignment="1" applyProtection="1">
      <alignment horizontal="center" vertical="center"/>
    </xf>
    <xf numFmtId="0" fontId="50" fillId="21" borderId="26" xfId="0" applyFont="1" applyFill="1" applyBorder="1" applyAlignment="1" applyProtection="1">
      <alignment horizontal="center" vertical="center"/>
    </xf>
    <xf numFmtId="0" fontId="27" fillId="21" borderId="32" xfId="0" applyFont="1" applyFill="1" applyBorder="1" applyAlignment="1" applyProtection="1">
      <alignment horizontal="center" vertical="center"/>
    </xf>
    <xf numFmtId="4" fontId="27" fillId="21" borderId="26" xfId="0" applyNumberFormat="1" applyFont="1" applyFill="1" applyBorder="1" applyAlignment="1" applyProtection="1">
      <alignment horizontal="center" vertical="center"/>
    </xf>
    <xf numFmtId="3" fontId="27" fillId="21" borderId="26" xfId="0" applyNumberFormat="1" applyFont="1" applyFill="1" applyBorder="1" applyAlignment="1" applyProtection="1">
      <alignment horizontal="center" vertical="center" wrapText="1"/>
    </xf>
    <xf numFmtId="3" fontId="27" fillId="21" borderId="29" xfId="0" applyNumberFormat="1" applyFont="1" applyFill="1" applyBorder="1" applyAlignment="1" applyProtection="1">
      <alignment horizontal="center" vertical="center" wrapText="1"/>
    </xf>
    <xf numFmtId="3" fontId="27" fillId="21" borderId="74" xfId="0" applyNumberFormat="1" applyFont="1" applyFill="1" applyBorder="1" applyAlignment="1" applyProtection="1">
      <alignment horizontal="center" vertical="center" wrapText="1"/>
    </xf>
    <xf numFmtId="0" fontId="63" fillId="0" borderId="75" xfId="43" applyFont="1" applyFill="1" applyBorder="1" applyAlignment="1" applyProtection="1">
      <alignment horizontal="center" vertical="center"/>
      <protection locked="0"/>
    </xf>
    <xf numFmtId="10" fontId="55" fillId="0" borderId="81" xfId="9" applyNumberFormat="1" applyFont="1" applyFill="1" applyBorder="1" applyAlignment="1">
      <alignment horizontal="center" vertical="center"/>
    </xf>
    <xf numFmtId="179" fontId="67" fillId="13" borderId="65" xfId="0" applyNumberFormat="1" applyFont="1" applyFill="1" applyBorder="1" applyAlignment="1">
      <alignment horizontal="center"/>
    </xf>
    <xf numFmtId="10" fontId="28" fillId="5" borderId="67" xfId="9" applyNumberFormat="1" applyFont="1" applyFill="1" applyBorder="1" applyAlignment="1">
      <alignment vertical="center"/>
    </xf>
    <xf numFmtId="0" fontId="29" fillId="0" borderId="0" xfId="0" applyFont="1" applyFill="1"/>
    <xf numFmtId="10" fontId="28" fillId="11" borderId="43" xfId="9" applyNumberFormat="1" applyFont="1" applyFill="1" applyBorder="1" applyAlignment="1">
      <alignment vertical="center"/>
    </xf>
    <xf numFmtId="10" fontId="28" fillId="11" borderId="69" xfId="9" applyNumberFormat="1" applyFont="1" applyFill="1" applyBorder="1" applyAlignment="1">
      <alignment vertical="center"/>
    </xf>
    <xf numFmtId="179" fontId="56" fillId="13" borderId="63" xfId="0" applyNumberFormat="1" applyFont="1" applyFill="1" applyBorder="1" applyAlignment="1">
      <alignment horizontal="center"/>
    </xf>
    <xf numFmtId="0" fontId="10" fillId="0" borderId="0" xfId="0" applyFont="1" applyFill="1"/>
    <xf numFmtId="0" fontId="28" fillId="0" borderId="0" xfId="0" applyFont="1" applyFill="1"/>
    <xf numFmtId="0" fontId="21" fillId="0" borderId="0" xfId="0" applyFont="1" applyFill="1"/>
    <xf numFmtId="0" fontId="43" fillId="0" borderId="0" xfId="0" applyFont="1" applyFill="1" applyAlignment="1">
      <alignment vertical="center"/>
    </xf>
    <xf numFmtId="0" fontId="68" fillId="0" borderId="0" xfId="0" applyFont="1" applyFill="1" applyAlignment="1">
      <alignment vertical="center"/>
    </xf>
    <xf numFmtId="0" fontId="68" fillId="0" borderId="0" xfId="0" applyFont="1" applyFill="1" applyAlignment="1"/>
    <xf numFmtId="0" fontId="0" fillId="0" borderId="0" xfId="0" applyFont="1" applyFill="1"/>
    <xf numFmtId="3" fontId="0" fillId="0" borderId="0" xfId="0" applyNumberFormat="1"/>
    <xf numFmtId="0" fontId="63" fillId="17" borderId="75" xfId="93" applyFont="1" applyFill="1" applyBorder="1" applyAlignment="1" applyProtection="1">
      <alignment horizontal="center" vertical="center"/>
      <protection locked="0"/>
    </xf>
    <xf numFmtId="0" fontId="63" fillId="17" borderId="36" xfId="93" applyFont="1" applyFill="1" applyBorder="1" applyAlignment="1" applyProtection="1">
      <alignment horizontal="center" vertical="center"/>
      <protection locked="0"/>
    </xf>
    <xf numFmtId="0" fontId="28" fillId="0" borderId="28" xfId="94" applyNumberFormat="1" applyFont="1" applyFill="1" applyBorder="1" applyAlignment="1">
      <alignment horizontal="center" vertical="center"/>
    </xf>
    <xf numFmtId="0" fontId="63" fillId="0" borderId="75" xfId="93" applyFont="1" applyFill="1" applyBorder="1" applyAlignment="1" applyProtection="1">
      <alignment horizontal="center" vertical="center"/>
      <protection locked="0"/>
    </xf>
    <xf numFmtId="179" fontId="29" fillId="0" borderId="0" xfId="0" applyNumberFormat="1" applyFont="1" applyFill="1"/>
    <xf numFmtId="0" fontId="9" fillId="0" borderId="0" xfId="0" applyFont="1" applyFill="1"/>
    <xf numFmtId="0" fontId="70" fillId="0" borderId="0" xfId="0" applyFont="1"/>
    <xf numFmtId="0" fontId="70" fillId="15" borderId="0" xfId="0" applyFont="1" applyFill="1"/>
    <xf numFmtId="0" fontId="50" fillId="17" borderId="72" xfId="0" applyFont="1" applyFill="1" applyBorder="1" applyAlignment="1" applyProtection="1">
      <alignment horizontal="center" vertical="center"/>
    </xf>
    <xf numFmtId="4" fontId="50" fillId="17" borderId="53" xfId="0" applyNumberFormat="1" applyFont="1" applyFill="1" applyBorder="1" applyAlignment="1" applyProtection="1">
      <alignment horizontal="center" vertical="center"/>
    </xf>
    <xf numFmtId="3" fontId="50" fillId="17" borderId="53" xfId="0" applyNumberFormat="1" applyFont="1" applyFill="1" applyBorder="1" applyAlignment="1" applyProtection="1">
      <alignment horizontal="center" vertical="center" wrapText="1"/>
    </xf>
    <xf numFmtId="3" fontId="50" fillId="17" borderId="54" xfId="0" applyNumberFormat="1" applyFont="1" applyFill="1" applyBorder="1" applyAlignment="1" applyProtection="1">
      <alignment horizontal="center" vertical="center" wrapText="1"/>
    </xf>
    <xf numFmtId="3" fontId="50" fillId="17" borderId="56" xfId="0" applyNumberFormat="1" applyFont="1" applyFill="1" applyBorder="1" applyAlignment="1" applyProtection="1">
      <alignment horizontal="center" vertical="center" wrapText="1"/>
    </xf>
    <xf numFmtId="0" fontId="72" fillId="13" borderId="31" xfId="0" applyFont="1" applyFill="1" applyBorder="1" applyAlignment="1" applyProtection="1">
      <alignment horizontal="center" vertical="center"/>
      <protection locked="0"/>
    </xf>
    <xf numFmtId="2" fontId="72" fillId="13" borderId="26" xfId="0" applyNumberFormat="1" applyFont="1" applyFill="1" applyBorder="1" applyAlignment="1" applyProtection="1">
      <alignment horizontal="center" vertical="center"/>
      <protection locked="0"/>
    </xf>
    <xf numFmtId="174" fontId="72" fillId="13" borderId="31" xfId="85" applyNumberFormat="1" applyFont="1" applyFill="1" applyBorder="1" applyAlignment="1">
      <alignment horizontal="center" vertical="center"/>
    </xf>
    <xf numFmtId="174" fontId="72" fillId="13" borderId="73" xfId="0" applyNumberFormat="1" applyFont="1" applyFill="1" applyBorder="1" applyAlignment="1">
      <alignment horizontal="center" vertical="center"/>
    </xf>
    <xf numFmtId="174" fontId="73" fillId="13" borderId="74" xfId="0" applyNumberFormat="1" applyFont="1" applyFill="1" applyBorder="1" applyAlignment="1">
      <alignment horizontal="center" vertical="center"/>
    </xf>
    <xf numFmtId="0" fontId="74" fillId="15" borderId="28" xfId="94" applyNumberFormat="1" applyFont="1" applyFill="1" applyBorder="1" applyAlignment="1">
      <alignment horizontal="center" vertical="center"/>
    </xf>
    <xf numFmtId="2" fontId="74" fillId="15" borderId="76" xfId="0" applyNumberFormat="1" applyFont="1" applyFill="1" applyBorder="1" applyAlignment="1" applyProtection="1">
      <alignment horizontal="center" vertical="center"/>
      <protection locked="0"/>
    </xf>
    <xf numFmtId="174" fontId="74" fillId="11" borderId="35" xfId="85" applyNumberFormat="1" applyFont="1" applyFill="1" applyBorder="1" applyAlignment="1">
      <alignment horizontal="center" vertical="center"/>
    </xf>
    <xf numFmtId="42" fontId="70" fillId="0" borderId="84" xfId="90" applyFont="1" applyFill="1" applyBorder="1" applyAlignment="1">
      <alignment horizontal="center"/>
    </xf>
    <xf numFmtId="42" fontId="70" fillId="0" borderId="77" xfId="90" applyFont="1" applyFill="1" applyBorder="1" applyAlignment="1">
      <alignment horizontal="center"/>
    </xf>
    <xf numFmtId="42" fontId="70" fillId="0" borderId="78" xfId="90" applyFont="1" applyFill="1" applyBorder="1" applyAlignment="1">
      <alignment horizontal="center"/>
    </xf>
    <xf numFmtId="174" fontId="72" fillId="13" borderId="79" xfId="0" applyNumberFormat="1" applyFont="1" applyFill="1" applyBorder="1" applyAlignment="1">
      <alignment horizontal="center" vertical="center"/>
    </xf>
    <xf numFmtId="174" fontId="74" fillId="11" borderId="28" xfId="85" applyNumberFormat="1" applyFont="1" applyFill="1" applyBorder="1" applyAlignment="1">
      <alignment horizontal="center" vertical="center"/>
    </xf>
    <xf numFmtId="174" fontId="72" fillId="13" borderId="29" xfId="0" applyNumberFormat="1" applyFont="1" applyFill="1" applyBorder="1" applyAlignment="1">
      <alignment horizontal="center" vertical="center"/>
    </xf>
    <xf numFmtId="2" fontId="74" fillId="15" borderId="76" xfId="8" applyNumberFormat="1" applyFont="1" applyFill="1" applyBorder="1" applyAlignment="1" applyProtection="1">
      <alignment horizontal="center" vertical="center"/>
      <protection locked="0"/>
    </xf>
    <xf numFmtId="0" fontId="74" fillId="15" borderId="80" xfId="94" applyNumberFormat="1" applyFont="1" applyFill="1" applyBorder="1" applyAlignment="1">
      <alignment horizontal="center" vertical="center"/>
    </xf>
    <xf numFmtId="2" fontId="74" fillId="15" borderId="80" xfId="0" applyNumberFormat="1" applyFont="1" applyFill="1" applyBorder="1" applyAlignment="1" applyProtection="1">
      <alignment horizontal="center" vertical="center"/>
      <protection locked="0"/>
    </xf>
    <xf numFmtId="10" fontId="19" fillId="15" borderId="81" xfId="9" applyNumberFormat="1" applyFont="1" applyFill="1" applyBorder="1" applyAlignment="1">
      <alignment horizontal="center" vertical="center"/>
    </xf>
    <xf numFmtId="0" fontId="74" fillId="0" borderId="28" xfId="94" applyNumberFormat="1" applyFont="1" applyFill="1" applyBorder="1" applyAlignment="1">
      <alignment horizontal="center" vertical="center"/>
    </xf>
    <xf numFmtId="2" fontId="74" fillId="0" borderId="76" xfId="8" applyNumberFormat="1" applyFont="1" applyFill="1" applyBorder="1" applyAlignment="1" applyProtection="1">
      <alignment horizontal="center" vertical="center"/>
      <protection locked="0"/>
    </xf>
    <xf numFmtId="0" fontId="50" fillId="21" borderId="32" xfId="0" applyFont="1" applyFill="1" applyBorder="1" applyAlignment="1" applyProtection="1">
      <alignment horizontal="center" vertical="center"/>
    </xf>
    <xf numFmtId="4" fontId="50" fillId="21" borderId="26" xfId="0" applyNumberFormat="1" applyFont="1" applyFill="1" applyBorder="1" applyAlignment="1" applyProtection="1">
      <alignment horizontal="center" vertical="center"/>
    </xf>
    <xf numFmtId="3" fontId="50" fillId="21" borderId="26" xfId="0" applyNumberFormat="1" applyFont="1" applyFill="1" applyBorder="1" applyAlignment="1" applyProtection="1">
      <alignment horizontal="center" vertical="center" wrapText="1"/>
    </xf>
    <xf numFmtId="3" fontId="50" fillId="21" borderId="29" xfId="0" applyNumberFormat="1" applyFont="1" applyFill="1" applyBorder="1" applyAlignment="1" applyProtection="1">
      <alignment horizontal="center" vertical="center" wrapText="1"/>
    </xf>
    <xf numFmtId="3" fontId="50" fillId="21" borderId="74" xfId="0" applyNumberFormat="1" applyFont="1" applyFill="1" applyBorder="1" applyAlignment="1" applyProtection="1">
      <alignment horizontal="center" vertical="center" wrapText="1"/>
    </xf>
    <xf numFmtId="10" fontId="19" fillId="0" borderId="81" xfId="9" applyNumberFormat="1" applyFont="1" applyFill="1" applyBorder="1" applyAlignment="1">
      <alignment horizontal="center" vertical="center"/>
    </xf>
    <xf numFmtId="0" fontId="74" fillId="13" borderId="64" xfId="0" applyFont="1" applyFill="1" applyBorder="1" applyAlignment="1">
      <alignment vertical="center"/>
    </xf>
    <xf numFmtId="179" fontId="74" fillId="13" borderId="65" xfId="0" applyNumberFormat="1" applyFont="1" applyFill="1" applyBorder="1" applyAlignment="1">
      <alignment horizontal="center"/>
    </xf>
    <xf numFmtId="10" fontId="19" fillId="15" borderId="56" xfId="9" applyNumberFormat="1" applyFont="1" applyFill="1" applyBorder="1" applyAlignment="1">
      <alignment horizontal="center" vertical="center"/>
    </xf>
    <xf numFmtId="10" fontId="74" fillId="5" borderId="67" xfId="9" applyNumberFormat="1" applyFont="1" applyFill="1" applyBorder="1" applyAlignment="1">
      <alignment vertical="center"/>
    </xf>
    <xf numFmtId="179" fontId="74" fillId="5" borderId="68" xfId="0" applyNumberFormat="1" applyFont="1" applyFill="1" applyBorder="1" applyAlignment="1">
      <alignment horizontal="center"/>
    </xf>
    <xf numFmtId="0" fontId="70" fillId="0" borderId="0" xfId="0" applyFont="1" applyFill="1"/>
    <xf numFmtId="10" fontId="74" fillId="11" borderId="43" xfId="9" applyNumberFormat="1" applyFont="1" applyFill="1" applyBorder="1" applyAlignment="1">
      <alignment vertical="center"/>
    </xf>
    <xf numFmtId="179" fontId="74" fillId="0" borderId="22" xfId="0" applyNumberFormat="1" applyFont="1" applyBorder="1" applyAlignment="1">
      <alignment horizontal="center"/>
    </xf>
    <xf numFmtId="179" fontId="74" fillId="5" borderId="22" xfId="0" applyNumberFormat="1" applyFont="1" applyFill="1" applyBorder="1" applyAlignment="1">
      <alignment horizontal="center"/>
    </xf>
    <xf numFmtId="10" fontId="74" fillId="11" borderId="69" xfId="9" applyNumberFormat="1" applyFont="1" applyFill="1" applyBorder="1" applyAlignment="1">
      <alignment vertical="center"/>
    </xf>
    <xf numFmtId="179" fontId="74" fillId="0" borderId="70" xfId="0" applyNumberFormat="1" applyFont="1" applyBorder="1" applyAlignment="1">
      <alignment horizontal="center"/>
    </xf>
    <xf numFmtId="179" fontId="10" fillId="0" borderId="0" xfId="0" applyNumberFormat="1" applyFont="1" applyFill="1"/>
    <xf numFmtId="3" fontId="70" fillId="0" borderId="0" xfId="0" applyNumberFormat="1" applyFont="1"/>
    <xf numFmtId="0" fontId="0" fillId="0" borderId="0" xfId="0" applyAlignment="1">
      <alignment vertical="center"/>
    </xf>
    <xf numFmtId="174" fontId="28" fillId="0" borderId="35" xfId="85" applyNumberFormat="1" applyFont="1" applyFill="1" applyBorder="1" applyAlignment="1">
      <alignment horizontal="center" vertical="center"/>
    </xf>
    <xf numFmtId="42" fontId="0" fillId="0" borderId="84" xfId="90" applyFont="1" applyFill="1" applyBorder="1" applyAlignment="1">
      <alignment horizontal="center" vertical="center"/>
    </xf>
    <xf numFmtId="42" fontId="0" fillId="0" borderId="77" xfId="90" applyFont="1" applyFill="1" applyBorder="1" applyAlignment="1">
      <alignment horizontal="center" vertical="center"/>
    </xf>
    <xf numFmtId="42" fontId="0" fillId="0" borderId="78" xfId="90" applyFont="1" applyFill="1" applyBorder="1" applyAlignment="1">
      <alignment horizontal="center" vertical="center"/>
    </xf>
    <xf numFmtId="174" fontId="28" fillId="0" borderId="28" xfId="85" applyNumberFormat="1" applyFont="1" applyFill="1" applyBorder="1" applyAlignment="1">
      <alignment horizontal="center" vertical="center"/>
    </xf>
    <xf numFmtId="179" fontId="67" fillId="13" borderId="65" xfId="0" applyNumberFormat="1" applyFont="1" applyFill="1" applyBorder="1" applyAlignment="1">
      <alignment horizontal="center" vertical="center"/>
    </xf>
    <xf numFmtId="179" fontId="28" fillId="5" borderId="68" xfId="0" applyNumberFormat="1" applyFont="1" applyFill="1" applyBorder="1" applyAlignment="1">
      <alignment horizontal="center" vertical="center"/>
    </xf>
    <xf numFmtId="179" fontId="28" fillId="0" borderId="22" xfId="0" applyNumberFormat="1" applyFont="1" applyBorder="1" applyAlignment="1">
      <alignment horizontal="center" vertical="center"/>
    </xf>
    <xf numFmtId="179" fontId="28" fillId="5" borderId="22" xfId="0" applyNumberFormat="1" applyFont="1" applyFill="1" applyBorder="1" applyAlignment="1">
      <alignment horizontal="center" vertical="center"/>
    </xf>
    <xf numFmtId="179" fontId="28" fillId="0" borderId="70" xfId="0" applyNumberFormat="1" applyFont="1" applyBorder="1" applyAlignment="1">
      <alignment horizontal="center" vertical="center"/>
    </xf>
    <xf numFmtId="179" fontId="56" fillId="13" borderId="63" xfId="0" applyNumberFormat="1" applyFont="1" applyFill="1" applyBorder="1" applyAlignment="1">
      <alignment horizontal="center" vertical="center"/>
    </xf>
    <xf numFmtId="42" fontId="10" fillId="0" borderId="0" xfId="90" applyFont="1" applyFill="1"/>
    <xf numFmtId="0" fontId="29" fillId="0" borderId="0" xfId="0" applyFont="1" applyFill="1" applyAlignment="1">
      <alignment vertical="center"/>
    </xf>
    <xf numFmtId="42" fontId="0" fillId="0" borderId="0" xfId="90" applyFont="1" applyFill="1" applyAlignment="1">
      <alignment vertical="center"/>
    </xf>
    <xf numFmtId="9" fontId="0" fillId="0" borderId="0" xfId="9" applyNumberFormat="1" applyFont="1"/>
    <xf numFmtId="0" fontId="0" fillId="0" borderId="0" xfId="0" applyFont="1" applyFill="1" applyAlignment="1">
      <alignment vertical="center"/>
    </xf>
    <xf numFmtId="183" fontId="0" fillId="0" borderId="0" xfId="9" applyNumberFormat="1" applyFont="1"/>
    <xf numFmtId="0" fontId="0" fillId="0" borderId="0" xfId="0" applyFill="1" applyAlignment="1">
      <alignment vertical="center"/>
    </xf>
    <xf numFmtId="0" fontId="68" fillId="0" borderId="47" xfId="0" applyFont="1" applyFill="1" applyBorder="1" applyAlignment="1">
      <alignment vertical="top" wrapText="1"/>
    </xf>
    <xf numFmtId="0" fontId="68" fillId="0" borderId="51" xfId="0" applyFont="1" applyFill="1" applyBorder="1" applyAlignment="1">
      <alignment vertical="top" wrapText="1"/>
    </xf>
    <xf numFmtId="0" fontId="68" fillId="0" borderId="48" xfId="0" applyFont="1" applyFill="1" applyBorder="1" applyAlignment="1">
      <alignment vertical="top" wrapText="1"/>
    </xf>
    <xf numFmtId="0" fontId="68" fillId="0" borderId="49" xfId="0" applyFont="1" applyFill="1" applyBorder="1" applyAlignment="1">
      <alignment vertical="top" wrapText="1"/>
    </xf>
    <xf numFmtId="0" fontId="68" fillId="0" borderId="0" xfId="0" applyFont="1" applyFill="1" applyBorder="1" applyAlignment="1">
      <alignment vertical="top" wrapText="1"/>
    </xf>
    <xf numFmtId="0" fontId="68" fillId="0" borderId="50" xfId="0" applyFont="1" applyFill="1" applyBorder="1" applyAlignment="1">
      <alignment vertical="top" wrapText="1"/>
    </xf>
    <xf numFmtId="0" fontId="0" fillId="0" borderId="18" xfId="0" applyFill="1" applyBorder="1"/>
    <xf numFmtId="0" fontId="76" fillId="0" borderId="0" xfId="0" applyFont="1" applyFill="1"/>
    <xf numFmtId="0" fontId="68" fillId="0" borderId="52" xfId="0" applyFont="1" applyFill="1" applyBorder="1" applyAlignment="1">
      <alignment vertical="top" wrapText="1"/>
    </xf>
    <xf numFmtId="0" fontId="68" fillId="0" borderId="53" xfId="0" applyFont="1" applyFill="1" applyBorder="1" applyAlignment="1">
      <alignment vertical="top" wrapText="1"/>
    </xf>
    <xf numFmtId="0" fontId="68" fillId="0" borderId="54" xfId="0" applyFont="1" applyFill="1" applyBorder="1" applyAlignment="1">
      <alignment vertical="top" wrapText="1"/>
    </xf>
    <xf numFmtId="174" fontId="53" fillId="0" borderId="31" xfId="85" applyNumberFormat="1" applyFont="1" applyFill="1" applyBorder="1" applyAlignment="1">
      <alignment horizontal="center" vertical="center"/>
    </xf>
    <xf numFmtId="10" fontId="28" fillId="0" borderId="43" xfId="9" applyNumberFormat="1" applyFont="1" applyFill="1" applyBorder="1" applyAlignment="1">
      <alignment vertical="center"/>
    </xf>
    <xf numFmtId="10" fontId="28" fillId="5" borderId="22" xfId="9" applyNumberFormat="1" applyFont="1" applyFill="1" applyBorder="1" applyAlignment="1">
      <alignment horizontal="right"/>
    </xf>
    <xf numFmtId="10" fontId="28" fillId="0" borderId="69" xfId="9" applyNumberFormat="1" applyFont="1" applyFill="1" applyBorder="1" applyAlignment="1">
      <alignment vertical="center"/>
    </xf>
    <xf numFmtId="0" fontId="40" fillId="0" borderId="0" xfId="0" applyFont="1"/>
    <xf numFmtId="0" fontId="74" fillId="0" borderId="0" xfId="0" applyFont="1" applyAlignment="1">
      <alignment vertical="center"/>
    </xf>
    <xf numFmtId="0" fontId="70" fillId="0" borderId="0" xfId="0" applyFont="1" applyAlignment="1">
      <alignment vertical="center"/>
    </xf>
    <xf numFmtId="0" fontId="70" fillId="15" borderId="0" xfId="0" applyFont="1" applyFill="1" applyAlignment="1">
      <alignment vertical="center"/>
    </xf>
    <xf numFmtId="0" fontId="77" fillId="18" borderId="57" xfId="0" applyFont="1" applyFill="1" applyBorder="1" applyAlignment="1">
      <alignment horizontal="center" vertical="center"/>
    </xf>
    <xf numFmtId="0" fontId="78" fillId="18" borderId="58" xfId="0" applyFont="1" applyFill="1" applyBorder="1" applyAlignment="1" applyProtection="1">
      <alignment horizontal="center" vertical="center"/>
    </xf>
    <xf numFmtId="0" fontId="71" fillId="18" borderId="59" xfId="0" applyFont="1" applyFill="1" applyBorder="1" applyAlignment="1" applyProtection="1">
      <alignment horizontal="center" vertical="center"/>
    </xf>
    <xf numFmtId="0" fontId="71" fillId="18" borderId="53" xfId="0" applyFont="1" applyFill="1" applyBorder="1" applyAlignment="1" applyProtection="1">
      <alignment horizontal="center" vertical="center"/>
    </xf>
    <xf numFmtId="0" fontId="50" fillId="17" borderId="61" xfId="0" applyFont="1" applyFill="1" applyBorder="1" applyAlignment="1" applyProtection="1">
      <alignment horizontal="center" vertical="center"/>
    </xf>
    <xf numFmtId="49" fontId="79" fillId="13" borderId="30" xfId="92" applyNumberFormat="1" applyFont="1" applyFill="1" applyBorder="1" applyAlignment="1" applyProtection="1">
      <alignment horizontal="center" vertical="center" wrapText="1"/>
      <protection locked="0"/>
    </xf>
    <xf numFmtId="0" fontId="73" fillId="13" borderId="31" xfId="85" applyFont="1" applyFill="1" applyBorder="1" applyAlignment="1">
      <alignment horizontal="center" vertical="center"/>
    </xf>
    <xf numFmtId="0" fontId="74" fillId="15" borderId="28" xfId="86" applyFont="1" applyFill="1" applyBorder="1" applyAlignment="1">
      <alignment horizontal="justify" vertical="center"/>
    </xf>
    <xf numFmtId="42" fontId="70" fillId="0" borderId="84" xfId="90" applyFont="1" applyFill="1" applyBorder="1" applyAlignment="1">
      <alignment horizontal="center" vertical="center"/>
    </xf>
    <xf numFmtId="0" fontId="80" fillId="15" borderId="28" xfId="86" applyFont="1" applyFill="1" applyBorder="1" applyAlignment="1">
      <alignment horizontal="justify" vertical="center"/>
    </xf>
    <xf numFmtId="42" fontId="70" fillId="0" borderId="77" xfId="90" applyFont="1" applyFill="1" applyBorder="1" applyAlignment="1">
      <alignment horizontal="center" vertical="center"/>
    </xf>
    <xf numFmtId="42" fontId="70" fillId="0" borderId="78" xfId="90" applyFont="1" applyFill="1" applyBorder="1" applyAlignment="1">
      <alignment horizontal="center" vertical="center"/>
    </xf>
    <xf numFmtId="0" fontId="19" fillId="0" borderId="32" xfId="85" applyFont="1" applyFill="1" applyBorder="1" applyAlignment="1">
      <alignment horizontal="justify" vertical="center"/>
    </xf>
    <xf numFmtId="0" fontId="74" fillId="0" borderId="28" xfId="86" applyFont="1" applyFill="1" applyBorder="1" applyAlignment="1">
      <alignment horizontal="justify" vertical="center"/>
    </xf>
    <xf numFmtId="0" fontId="19" fillId="15" borderId="28" xfId="86" applyFont="1" applyFill="1" applyBorder="1" applyAlignment="1">
      <alignment horizontal="justify" vertical="center"/>
    </xf>
    <xf numFmtId="0" fontId="50" fillId="21" borderId="30" xfId="0" applyFont="1" applyFill="1" applyBorder="1" applyAlignment="1" applyProtection="1">
      <alignment horizontal="center" vertical="center"/>
    </xf>
    <xf numFmtId="184" fontId="74" fillId="13" borderId="65" xfId="0" applyNumberFormat="1" applyFont="1" applyFill="1" applyBorder="1" applyAlignment="1">
      <alignment horizontal="center" vertical="center"/>
    </xf>
    <xf numFmtId="184" fontId="74" fillId="5" borderId="68" xfId="0" applyNumberFormat="1" applyFont="1" applyFill="1" applyBorder="1" applyAlignment="1">
      <alignment horizontal="center" vertical="center"/>
    </xf>
    <xf numFmtId="0" fontId="70" fillId="0" borderId="0" xfId="0" applyFont="1" applyFill="1" applyAlignment="1">
      <alignment vertical="center"/>
    </xf>
    <xf numFmtId="184" fontId="74" fillId="0" borderId="22" xfId="0" applyNumberFormat="1" applyFont="1" applyBorder="1" applyAlignment="1">
      <alignment horizontal="center" vertical="center"/>
    </xf>
    <xf numFmtId="184" fontId="74" fillId="5" borderId="22" xfId="0" applyNumberFormat="1" applyFont="1" applyFill="1" applyBorder="1" applyAlignment="1">
      <alignment horizontal="center" vertical="center"/>
    </xf>
    <xf numFmtId="184" fontId="74" fillId="0" borderId="70" xfId="0" applyNumberFormat="1" applyFont="1" applyBorder="1" applyAlignment="1">
      <alignment horizontal="center" vertical="center"/>
    </xf>
    <xf numFmtId="179" fontId="19" fillId="13" borderId="63" xfId="0" applyNumberFormat="1" applyFont="1" applyFill="1" applyBorder="1" applyAlignment="1">
      <alignment horizontal="center" vertical="center"/>
    </xf>
    <xf numFmtId="179" fontId="10" fillId="0" borderId="0" xfId="0" applyNumberFormat="1" applyFont="1" applyFill="1" applyAlignment="1">
      <alignment vertical="center"/>
    </xf>
    <xf numFmtId="0" fontId="74" fillId="0" borderId="0" xfId="0" applyFont="1" applyFill="1" applyAlignment="1">
      <alignment vertical="center"/>
    </xf>
    <xf numFmtId="3" fontId="70" fillId="0" borderId="0" xfId="0" applyNumberFormat="1" applyFont="1" applyAlignment="1">
      <alignment vertical="center"/>
    </xf>
    <xf numFmtId="0" fontId="83" fillId="0" borderId="0" xfId="0" applyFont="1"/>
    <xf numFmtId="0" fontId="83" fillId="15" borderId="0" xfId="0" applyFont="1" applyFill="1"/>
    <xf numFmtId="0" fontId="88" fillId="22" borderId="61" xfId="0" applyFont="1" applyFill="1" applyBorder="1" applyAlignment="1" applyProtection="1">
      <alignment horizontal="center" vertical="center"/>
    </xf>
    <xf numFmtId="0" fontId="89" fillId="22" borderId="53" xfId="0" applyFont="1" applyFill="1" applyBorder="1" applyAlignment="1" applyProtection="1">
      <alignment horizontal="center" vertical="center"/>
    </xf>
    <xf numFmtId="0" fontId="88" fillId="22" borderId="72" xfId="0" applyFont="1" applyFill="1" applyBorder="1" applyAlignment="1" applyProtection="1">
      <alignment horizontal="center" vertical="center"/>
    </xf>
    <xf numFmtId="4" fontId="88" fillId="22" borderId="53" xfId="0" applyNumberFormat="1" applyFont="1" applyFill="1" applyBorder="1" applyAlignment="1" applyProtection="1">
      <alignment horizontal="center" vertical="center"/>
    </xf>
    <xf numFmtId="3" fontId="88" fillId="22" borderId="53" xfId="0" applyNumberFormat="1" applyFont="1" applyFill="1" applyBorder="1" applyAlignment="1" applyProtection="1">
      <alignment horizontal="center" vertical="center" wrapText="1"/>
    </xf>
    <xf numFmtId="3" fontId="88" fillId="22" borderId="29" xfId="0" applyNumberFormat="1" applyFont="1" applyFill="1" applyBorder="1" applyAlignment="1" applyProtection="1">
      <alignment horizontal="center" vertical="center" wrapText="1"/>
    </xf>
    <xf numFmtId="3" fontId="88" fillId="22" borderId="56" xfId="0" applyNumberFormat="1" applyFont="1" applyFill="1" applyBorder="1" applyAlignment="1" applyProtection="1">
      <alignment horizontal="center" vertical="center" wrapText="1"/>
    </xf>
    <xf numFmtId="49" fontId="90" fillId="22" borderId="30" xfId="92" applyNumberFormat="1" applyFont="1" applyFill="1" applyBorder="1" applyAlignment="1" applyProtection="1">
      <alignment horizontal="center" vertical="center" wrapText="1"/>
      <protection locked="0"/>
    </xf>
    <xf numFmtId="0" fontId="91" fillId="22" borderId="31" xfId="85" applyFont="1" applyFill="1" applyBorder="1" applyAlignment="1">
      <alignment horizontal="center" vertical="center"/>
    </xf>
    <xf numFmtId="0" fontId="92" fillId="22" borderId="31" xfId="0" applyFont="1" applyFill="1" applyBorder="1" applyAlignment="1" applyProtection="1">
      <alignment horizontal="center" vertical="center"/>
      <protection locked="0"/>
    </xf>
    <xf numFmtId="2" fontId="92" fillId="22" borderId="26" xfId="0" applyNumberFormat="1" applyFont="1" applyFill="1" applyBorder="1" applyAlignment="1" applyProtection="1">
      <alignment horizontal="center" vertical="center"/>
      <protection locked="0"/>
    </xf>
    <xf numFmtId="174" fontId="92" fillId="22" borderId="31" xfId="85" applyNumberFormat="1" applyFont="1" applyFill="1" applyBorder="1" applyAlignment="1">
      <alignment horizontal="center" vertical="center"/>
    </xf>
    <xf numFmtId="174" fontId="92" fillId="22" borderId="91" xfId="0" applyNumberFormat="1" applyFont="1" applyFill="1" applyBorder="1" applyAlignment="1">
      <alignment horizontal="center" vertical="center"/>
    </xf>
    <xf numFmtId="174" fontId="91" fillId="22" borderId="74" xfId="0" applyNumberFormat="1" applyFont="1" applyFill="1" applyBorder="1" applyAlignment="1">
      <alignment horizontal="center" vertical="center"/>
    </xf>
    <xf numFmtId="0" fontId="93" fillId="22" borderId="75" xfId="93" applyFont="1" applyFill="1" applyBorder="1" applyAlignment="1" applyProtection="1">
      <alignment horizontal="center" vertical="center"/>
      <protection locked="0"/>
    </xf>
    <xf numFmtId="0" fontId="92" fillId="15" borderId="28" xfId="86" applyFont="1" applyFill="1" applyBorder="1" applyAlignment="1">
      <alignment horizontal="justify" vertical="center"/>
    </xf>
    <xf numFmtId="0" fontId="92" fillId="15" borderId="28" xfId="94" applyNumberFormat="1" applyFont="1" applyFill="1" applyBorder="1" applyAlignment="1">
      <alignment horizontal="center" vertical="center"/>
    </xf>
    <xf numFmtId="2" fontId="92" fillId="15" borderId="76" xfId="0" applyNumberFormat="1" applyFont="1" applyFill="1" applyBorder="1" applyAlignment="1" applyProtection="1">
      <alignment horizontal="center" vertical="center"/>
      <protection locked="0"/>
    </xf>
    <xf numFmtId="174" fontId="92" fillId="0" borderId="35" xfId="85" applyNumberFormat="1" applyFont="1" applyFill="1" applyBorder="1" applyAlignment="1">
      <alignment horizontal="center" vertical="center"/>
    </xf>
    <xf numFmtId="0" fontId="94" fillId="15" borderId="28" xfId="86" applyFont="1" applyFill="1" applyBorder="1" applyAlignment="1">
      <alignment horizontal="justify" vertical="center"/>
    </xf>
    <xf numFmtId="49" fontId="90" fillId="7" borderId="30" xfId="92" applyNumberFormat="1" applyFont="1" applyFill="1" applyBorder="1" applyAlignment="1" applyProtection="1">
      <alignment horizontal="center" vertical="center" wrapText="1"/>
      <protection locked="0"/>
    </xf>
    <xf numFmtId="0" fontId="91" fillId="7" borderId="31" xfId="85" applyFont="1" applyFill="1" applyBorder="1" applyAlignment="1">
      <alignment horizontal="center" vertical="center"/>
    </xf>
    <xf numFmtId="0" fontId="92" fillId="7" borderId="31" xfId="0" applyFont="1" applyFill="1" applyBorder="1" applyAlignment="1" applyProtection="1">
      <alignment horizontal="center" vertical="center"/>
      <protection locked="0"/>
    </xf>
    <xf numFmtId="2" fontId="92" fillId="7" borderId="26" xfId="0" applyNumberFormat="1" applyFont="1" applyFill="1" applyBorder="1" applyAlignment="1" applyProtection="1">
      <alignment horizontal="center" vertical="center"/>
      <protection locked="0"/>
    </xf>
    <xf numFmtId="174" fontId="92" fillId="7" borderId="31" xfId="85" applyNumberFormat="1" applyFont="1" applyFill="1" applyBorder="1" applyAlignment="1">
      <alignment horizontal="center" vertical="center"/>
    </xf>
    <xf numFmtId="174" fontId="91" fillId="7" borderId="74" xfId="0" applyNumberFormat="1" applyFont="1" applyFill="1" applyBorder="1" applyAlignment="1">
      <alignment horizontal="center" vertical="center"/>
    </xf>
    <xf numFmtId="174" fontId="92" fillId="0" borderId="28" xfId="85" applyNumberFormat="1" applyFont="1" applyFill="1" applyBorder="1" applyAlignment="1">
      <alignment horizontal="center" vertical="center"/>
    </xf>
    <xf numFmtId="0" fontId="91" fillId="0" borderId="32" xfId="85" applyFont="1" applyFill="1" applyBorder="1" applyAlignment="1">
      <alignment horizontal="justify" vertical="center"/>
    </xf>
    <xf numFmtId="0" fontId="92" fillId="0" borderId="28" xfId="86" applyFont="1" applyFill="1" applyBorder="1" applyAlignment="1">
      <alignment horizontal="justify" vertical="center"/>
    </xf>
    <xf numFmtId="2" fontId="92" fillId="15" borderId="76" xfId="8" applyNumberFormat="1" applyFont="1" applyFill="1" applyBorder="1" applyAlignment="1" applyProtection="1">
      <alignment horizontal="center" vertical="center"/>
      <protection locked="0"/>
    </xf>
    <xf numFmtId="0" fontId="92" fillId="15" borderId="80" xfId="94" applyNumberFormat="1" applyFont="1" applyFill="1" applyBorder="1" applyAlignment="1">
      <alignment horizontal="center" vertical="center"/>
    </xf>
    <xf numFmtId="2" fontId="92" fillId="15" borderId="80" xfId="0" applyNumberFormat="1" applyFont="1" applyFill="1" applyBorder="1" applyAlignment="1" applyProtection="1">
      <alignment horizontal="center" vertical="center"/>
      <protection locked="0"/>
    </xf>
    <xf numFmtId="10" fontId="91" fillId="15" borderId="81" xfId="9" applyNumberFormat="1" applyFont="1" applyFill="1" applyBorder="1" applyAlignment="1">
      <alignment horizontal="center" vertical="center"/>
    </xf>
    <xf numFmtId="0" fontId="91" fillId="15" borderId="28" xfId="86" applyFont="1" applyFill="1" applyBorder="1" applyAlignment="1">
      <alignment horizontal="justify" vertical="center"/>
    </xf>
    <xf numFmtId="0" fontId="93" fillId="22" borderId="36" xfId="93" applyFont="1" applyFill="1" applyBorder="1" applyAlignment="1" applyProtection="1">
      <alignment horizontal="center" vertical="center"/>
      <protection locked="0"/>
    </xf>
    <xf numFmtId="0" fontId="92" fillId="0" borderId="28" xfId="94" applyNumberFormat="1" applyFont="1" applyFill="1" applyBorder="1" applyAlignment="1">
      <alignment horizontal="center" vertical="center"/>
    </xf>
    <xf numFmtId="2" fontId="92" fillId="0" borderId="76" xfId="8" applyNumberFormat="1" applyFont="1" applyFill="1" applyBorder="1" applyAlignment="1" applyProtection="1">
      <alignment horizontal="center" vertical="center"/>
      <protection locked="0"/>
    </xf>
    <xf numFmtId="0" fontId="92" fillId="15" borderId="17" xfId="86" applyFont="1" applyFill="1" applyBorder="1" applyAlignment="1">
      <alignment horizontal="justify" vertical="center"/>
    </xf>
    <xf numFmtId="0" fontId="88" fillId="22" borderId="30" xfId="0" applyFont="1" applyFill="1" applyBorder="1" applyAlignment="1" applyProtection="1">
      <alignment horizontal="center" vertical="center"/>
    </xf>
    <xf numFmtId="0" fontId="89" fillId="21" borderId="26" xfId="0" applyFont="1" applyFill="1" applyBorder="1" applyAlignment="1" applyProtection="1">
      <alignment horizontal="center" vertical="center"/>
    </xf>
    <xf numFmtId="0" fontId="88" fillId="21" borderId="32" xfId="0" applyFont="1" applyFill="1" applyBorder="1" applyAlignment="1" applyProtection="1">
      <alignment horizontal="center" vertical="center"/>
    </xf>
    <xf numFmtId="4" fontId="88" fillId="21" borderId="26" xfId="0" applyNumberFormat="1" applyFont="1" applyFill="1" applyBorder="1" applyAlignment="1" applyProtection="1">
      <alignment horizontal="center" vertical="center"/>
    </xf>
    <xf numFmtId="3" fontId="88" fillId="21" borderId="26" xfId="0" applyNumberFormat="1" applyFont="1" applyFill="1" applyBorder="1" applyAlignment="1" applyProtection="1">
      <alignment horizontal="center" vertical="center" wrapText="1"/>
    </xf>
    <xf numFmtId="3" fontId="88" fillId="21" borderId="74" xfId="0" applyNumberFormat="1" applyFont="1" applyFill="1" applyBorder="1" applyAlignment="1" applyProtection="1">
      <alignment horizontal="center" vertical="center" wrapText="1"/>
    </xf>
    <xf numFmtId="10" fontId="91" fillId="0" borderId="81" xfId="9" applyNumberFormat="1" applyFont="1" applyFill="1" applyBorder="1" applyAlignment="1">
      <alignment horizontal="center" vertical="center"/>
    </xf>
    <xf numFmtId="10" fontId="91" fillId="15" borderId="74" xfId="9" applyNumberFormat="1" applyFont="1" applyFill="1" applyBorder="1" applyAlignment="1">
      <alignment horizontal="center" vertical="center"/>
    </xf>
    <xf numFmtId="0" fontId="92" fillId="7" borderId="64" xfId="0" applyFont="1" applyFill="1" applyBorder="1" applyAlignment="1">
      <alignment vertical="center"/>
    </xf>
    <xf numFmtId="179" fontId="97" fillId="7" borderId="65" xfId="0" applyNumberFormat="1" applyFont="1" applyFill="1" applyBorder="1" applyAlignment="1">
      <alignment horizontal="center"/>
    </xf>
    <xf numFmtId="10" fontId="91" fillId="7" borderId="56" xfId="9" applyNumberFormat="1" applyFont="1" applyFill="1" applyBorder="1" applyAlignment="1">
      <alignment horizontal="center" vertical="center"/>
    </xf>
    <xf numFmtId="10" fontId="92" fillId="22" borderId="67" xfId="9" applyNumberFormat="1" applyFont="1" applyFill="1" applyBorder="1" applyAlignment="1">
      <alignment vertical="center"/>
    </xf>
    <xf numFmtId="179" fontId="92" fillId="22" borderId="68" xfId="0" applyNumberFormat="1" applyFont="1" applyFill="1" applyBorder="1" applyAlignment="1">
      <alignment horizontal="center"/>
    </xf>
    <xf numFmtId="0" fontId="92" fillId="0" borderId="0" xfId="0" applyFont="1" applyFill="1"/>
    <xf numFmtId="10" fontId="92" fillId="0" borderId="43" xfId="9" applyNumberFormat="1" applyFont="1" applyFill="1" applyBorder="1" applyAlignment="1">
      <alignment vertical="center"/>
    </xf>
    <xf numFmtId="179" fontId="92" fillId="0" borderId="22" xfId="0" applyNumberFormat="1" applyFont="1" applyBorder="1" applyAlignment="1">
      <alignment horizontal="center"/>
    </xf>
    <xf numFmtId="10" fontId="92" fillId="22" borderId="22" xfId="9" applyNumberFormat="1" applyFont="1" applyFill="1" applyBorder="1" applyAlignment="1">
      <alignment horizontal="right"/>
    </xf>
    <xf numFmtId="179" fontId="92" fillId="22" borderId="22" xfId="0" applyNumberFormat="1" applyFont="1" applyFill="1" applyBorder="1" applyAlignment="1">
      <alignment horizontal="center"/>
    </xf>
    <xf numFmtId="10" fontId="92" fillId="0" borderId="69" xfId="9" applyNumberFormat="1" applyFont="1" applyFill="1" applyBorder="1" applyAlignment="1">
      <alignment vertical="center"/>
    </xf>
    <xf numFmtId="179" fontId="92" fillId="0" borderId="70" xfId="0" applyNumberFormat="1" applyFont="1" applyBorder="1" applyAlignment="1">
      <alignment horizontal="center"/>
    </xf>
    <xf numFmtId="9" fontId="85" fillId="7" borderId="62" xfId="9" applyFont="1" applyFill="1" applyBorder="1" applyAlignment="1">
      <alignment vertical="center"/>
    </xf>
    <xf numFmtId="179" fontId="98" fillId="7" borderId="63" xfId="0" applyNumberFormat="1" applyFont="1" applyFill="1" applyBorder="1" applyAlignment="1">
      <alignment horizontal="center"/>
    </xf>
    <xf numFmtId="179" fontId="85" fillId="0" borderId="0" xfId="0" applyNumberFormat="1" applyFont="1" applyFill="1"/>
    <xf numFmtId="0" fontId="83" fillId="0" borderId="0" xfId="0" applyFont="1" applyFill="1"/>
    <xf numFmtId="0" fontId="89" fillId="0" borderId="0" xfId="0" applyFont="1" applyFill="1" applyAlignment="1">
      <alignment vertical="center"/>
    </xf>
    <xf numFmtId="0" fontId="99" fillId="0" borderId="0" xfId="0" applyFont="1" applyFill="1" applyAlignment="1">
      <alignment vertical="center"/>
    </xf>
    <xf numFmtId="0" fontId="99" fillId="0" borderId="0" xfId="0" applyFont="1" applyFill="1" applyAlignment="1"/>
    <xf numFmtId="0" fontId="99" fillId="0" borderId="47" xfId="0" applyFont="1" applyFill="1" applyBorder="1" applyAlignment="1">
      <alignment vertical="top" wrapText="1"/>
    </xf>
    <xf numFmtId="0" fontId="99" fillId="0" borderId="51" xfId="0" applyFont="1" applyFill="1" applyBorder="1" applyAlignment="1">
      <alignment vertical="top" wrapText="1"/>
    </xf>
    <xf numFmtId="0" fontId="99" fillId="0" borderId="48" xfId="0" applyFont="1" applyFill="1" applyBorder="1" applyAlignment="1">
      <alignment vertical="top" wrapText="1"/>
    </xf>
    <xf numFmtId="0" fontId="99" fillId="0" borderId="49" xfId="0" applyFont="1" applyFill="1" applyBorder="1" applyAlignment="1">
      <alignment vertical="top" wrapText="1"/>
    </xf>
    <xf numFmtId="0" fontId="99" fillId="0" borderId="0" xfId="0" applyFont="1" applyFill="1" applyBorder="1" applyAlignment="1">
      <alignment vertical="top" wrapText="1"/>
    </xf>
    <xf numFmtId="0" fontId="99" fillId="0" borderId="50" xfId="0" applyFont="1" applyFill="1" applyBorder="1" applyAlignment="1">
      <alignment vertical="top" wrapText="1"/>
    </xf>
    <xf numFmtId="0" fontId="83" fillId="0" borderId="18" xfId="0" applyFont="1" applyFill="1" applyBorder="1"/>
    <xf numFmtId="0" fontId="100" fillId="0" borderId="0" xfId="0" applyFont="1" applyFill="1" applyAlignment="1">
      <alignment horizontal="center"/>
    </xf>
    <xf numFmtId="0" fontId="100" fillId="0" borderId="0" xfId="0" applyFont="1" applyFill="1"/>
    <xf numFmtId="0" fontId="99" fillId="0" borderId="52" xfId="0" applyFont="1" applyFill="1" applyBorder="1" applyAlignment="1">
      <alignment vertical="top" wrapText="1"/>
    </xf>
    <xf numFmtId="0" fontId="99" fillId="0" borderId="53" xfId="0" applyFont="1" applyFill="1" applyBorder="1" applyAlignment="1">
      <alignment vertical="top" wrapText="1"/>
    </xf>
    <xf numFmtId="0" fontId="99" fillId="0" borderId="54" xfId="0" applyFont="1" applyFill="1" applyBorder="1" applyAlignment="1">
      <alignment vertical="top" wrapText="1"/>
    </xf>
    <xf numFmtId="3" fontId="83" fillId="0" borderId="0" xfId="0" applyNumberFormat="1" applyFont="1"/>
    <xf numFmtId="3" fontId="27" fillId="17" borderId="53" xfId="0" applyNumberFormat="1" applyFont="1" applyFill="1" applyBorder="1" applyAlignment="1" applyProtection="1">
      <alignment horizontal="center" wrapText="1"/>
    </xf>
    <xf numFmtId="174" fontId="53" fillId="13" borderId="31" xfId="85" applyNumberFormat="1" applyFont="1" applyFill="1" applyBorder="1" applyAlignment="1">
      <alignment horizontal="center"/>
    </xf>
    <xf numFmtId="174" fontId="53" fillId="13" borderId="93" xfId="0" applyNumberFormat="1" applyFont="1" applyFill="1" applyBorder="1" applyAlignment="1">
      <alignment horizontal="center" vertical="center"/>
    </xf>
    <xf numFmtId="179" fontId="52" fillId="13" borderId="74" xfId="0" applyNumberFormat="1" applyFont="1" applyFill="1" applyBorder="1" applyAlignment="1">
      <alignment horizontal="center" vertical="center"/>
    </xf>
    <xf numFmtId="179" fontId="28" fillId="11" borderId="35" xfId="85" applyNumberFormat="1" applyFont="1" applyFill="1" applyBorder="1" applyAlignment="1">
      <alignment vertical="center"/>
    </xf>
    <xf numFmtId="179" fontId="0" fillId="0" borderId="94" xfId="90" applyNumberFormat="1" applyFont="1" applyFill="1" applyBorder="1" applyAlignment="1">
      <alignment vertical="center"/>
    </xf>
    <xf numFmtId="184" fontId="0" fillId="0" borderId="77" xfId="90" applyNumberFormat="1" applyFont="1" applyFill="1" applyBorder="1" applyAlignment="1">
      <alignment vertical="center"/>
    </xf>
    <xf numFmtId="184" fontId="0" fillId="0" borderId="95" xfId="90" applyNumberFormat="1" applyFont="1" applyFill="1" applyBorder="1" applyAlignment="1">
      <alignment vertical="center"/>
    </xf>
    <xf numFmtId="174" fontId="53" fillId="13" borderId="91" xfId="0" applyNumberFormat="1" applyFont="1" applyFill="1" applyBorder="1" applyAlignment="1">
      <alignment horizontal="center" vertical="center"/>
    </xf>
    <xf numFmtId="179" fontId="28" fillId="11" borderId="28" xfId="85" applyNumberFormat="1" applyFont="1" applyFill="1" applyBorder="1" applyAlignment="1">
      <alignment vertical="center"/>
    </xf>
    <xf numFmtId="179" fontId="0" fillId="0" borderId="77" xfId="90" applyNumberFormat="1" applyFont="1" applyFill="1" applyBorder="1" applyAlignment="1">
      <alignment vertical="center"/>
    </xf>
    <xf numFmtId="184" fontId="52" fillId="13" borderId="74" xfId="0" applyNumberFormat="1" applyFont="1" applyFill="1" applyBorder="1" applyAlignment="1">
      <alignment horizontal="center" vertical="center"/>
    </xf>
    <xf numFmtId="175" fontId="52" fillId="13" borderId="74" xfId="0" applyNumberFormat="1" applyFont="1" applyFill="1" applyBorder="1" applyAlignment="1">
      <alignment horizontal="center" vertical="center"/>
    </xf>
    <xf numFmtId="169" fontId="0" fillId="0" borderId="77" xfId="90" applyNumberFormat="1" applyFont="1" applyFill="1" applyBorder="1" applyAlignment="1">
      <alignment horizontal="center" vertical="center"/>
    </xf>
    <xf numFmtId="169" fontId="28" fillId="11" borderId="28" xfId="85" applyNumberFormat="1" applyFont="1" applyFill="1" applyBorder="1" applyAlignment="1">
      <alignment horizontal="center" vertical="center"/>
    </xf>
    <xf numFmtId="3" fontId="27" fillId="21" borderId="26" xfId="0" applyNumberFormat="1" applyFont="1" applyFill="1" applyBorder="1" applyAlignment="1" applyProtection="1">
      <alignment horizontal="center" wrapText="1"/>
    </xf>
    <xf numFmtId="174" fontId="28" fillId="11" borderId="28" xfId="85" applyNumberFormat="1" applyFont="1" applyFill="1" applyBorder="1" applyAlignment="1">
      <alignment vertical="center"/>
    </xf>
    <xf numFmtId="0" fontId="28" fillId="13" borderId="64" xfId="0" applyFont="1" applyFill="1" applyBorder="1" applyAlignment="1"/>
    <xf numFmtId="179" fontId="67" fillId="13" borderId="65" xfId="0" applyNumberFormat="1" applyFont="1" applyFill="1" applyBorder="1" applyAlignment="1"/>
    <xf numFmtId="10" fontId="28" fillId="5" borderId="67" xfId="9" applyNumberFormat="1" applyFont="1" applyFill="1" applyBorder="1" applyAlignment="1"/>
    <xf numFmtId="169" fontId="28" fillId="5" borderId="68" xfId="0" applyNumberFormat="1" applyFont="1" applyFill="1" applyBorder="1" applyAlignment="1">
      <alignment horizontal="center"/>
    </xf>
    <xf numFmtId="10" fontId="28" fillId="11" borderId="43" xfId="9" applyNumberFormat="1" applyFont="1" applyFill="1" applyBorder="1" applyAlignment="1"/>
    <xf numFmtId="169" fontId="28" fillId="0" borderId="22" xfId="0" applyNumberFormat="1" applyFont="1" applyBorder="1" applyAlignment="1">
      <alignment horizontal="center"/>
    </xf>
    <xf numFmtId="169" fontId="28" fillId="5" borderId="22" xfId="0" applyNumberFormat="1" applyFont="1" applyFill="1" applyBorder="1" applyAlignment="1">
      <alignment horizontal="center"/>
    </xf>
    <xf numFmtId="10" fontId="28" fillId="11" borderId="69" xfId="9" applyNumberFormat="1" applyFont="1" applyFill="1" applyBorder="1" applyAlignment="1"/>
    <xf numFmtId="169" fontId="28" fillId="0" borderId="70" xfId="0" applyNumberFormat="1" applyFont="1" applyBorder="1" applyAlignment="1">
      <alignment horizontal="center"/>
    </xf>
    <xf numFmtId="9" fontId="19" fillId="13" borderId="62" xfId="9" applyFont="1" applyFill="1" applyBorder="1" applyAlignment="1"/>
    <xf numFmtId="169" fontId="56" fillId="13" borderId="63" xfId="0" applyNumberFormat="1" applyFont="1" applyFill="1" applyBorder="1" applyAlignment="1">
      <alignment horizontal="center"/>
    </xf>
    <xf numFmtId="0" fontId="29" fillId="0" borderId="0" xfId="0" applyFont="1" applyFill="1" applyAlignment="1"/>
    <xf numFmtId="0" fontId="0" fillId="0" borderId="0" xfId="0" applyFill="1" applyAlignment="1"/>
    <xf numFmtId="49" fontId="51" fillId="13" borderId="30" xfId="89" applyNumberFormat="1" applyFont="1" applyFill="1" applyBorder="1" applyAlignment="1" applyProtection="1">
      <alignment horizontal="center" vertical="center" wrapText="1"/>
      <protection locked="0"/>
    </xf>
    <xf numFmtId="10" fontId="55" fillId="15" borderId="81" xfId="91" applyNumberFormat="1" applyFont="1" applyFill="1" applyBorder="1" applyAlignment="1">
      <alignment horizontal="center" vertical="center"/>
    </xf>
    <xf numFmtId="10" fontId="55" fillId="0" borderId="81" xfId="91" applyNumberFormat="1" applyFont="1" applyFill="1" applyBorder="1" applyAlignment="1">
      <alignment horizontal="center" vertical="center"/>
    </xf>
    <xf numFmtId="10" fontId="55" fillId="15" borderId="56" xfId="91" applyNumberFormat="1" applyFont="1" applyFill="1" applyBorder="1" applyAlignment="1">
      <alignment horizontal="center" vertical="center"/>
    </xf>
    <xf numFmtId="179" fontId="10" fillId="0" borderId="0" xfId="91" applyNumberFormat="1" applyFont="1" applyFill="1" applyAlignment="1">
      <alignment horizontal="center"/>
    </xf>
    <xf numFmtId="10" fontId="10" fillId="0" borderId="0" xfId="9" applyNumberFormat="1" applyFont="1" applyFill="1" applyAlignment="1">
      <alignment horizontal="center"/>
    </xf>
    <xf numFmtId="0" fontId="2" fillId="0" borderId="0" xfId="0" applyFont="1" applyAlignment="1">
      <alignment horizontal="center"/>
    </xf>
    <xf numFmtId="0" fontId="8" fillId="16" borderId="7" xfId="87" applyFont="1" applyFill="1" applyBorder="1" applyAlignment="1">
      <alignment horizontal="center" vertical="center" wrapText="1"/>
    </xf>
    <xf numFmtId="0" fontId="9" fillId="16" borderId="7" xfId="88" applyFont="1" applyFill="1" applyBorder="1" applyAlignment="1">
      <alignment horizontal="center" vertical="center" wrapText="1"/>
    </xf>
    <xf numFmtId="0" fontId="8" fillId="16" borderId="7" xfId="87" applyFont="1" applyFill="1" applyBorder="1" applyAlignment="1" applyProtection="1">
      <alignment horizontal="center" vertical="center"/>
      <protection hidden="1"/>
    </xf>
    <xf numFmtId="0" fontId="8" fillId="0" borderId="7" xfId="0" applyFont="1" applyFill="1" applyBorder="1" applyAlignment="1">
      <alignment horizontal="center" vertical="center" wrapText="1"/>
    </xf>
    <xf numFmtId="173" fontId="0" fillId="16" borderId="7" xfId="0" applyNumberFormat="1" applyFill="1" applyBorder="1"/>
    <xf numFmtId="180" fontId="0" fillId="16" borderId="7" xfId="6" applyNumberFormat="1" applyFont="1" applyFill="1" applyBorder="1"/>
    <xf numFmtId="171" fontId="0" fillId="16" borderId="7" xfId="0" applyNumberFormat="1" applyFill="1" applyBorder="1" applyAlignment="1">
      <alignment horizontal="center"/>
    </xf>
    <xf numFmtId="181" fontId="0" fillId="16" borderId="7" xfId="0" applyNumberFormat="1" applyFill="1" applyBorder="1" applyAlignment="1"/>
    <xf numFmtId="180" fontId="1" fillId="20" borderId="7" xfId="0" applyNumberFormat="1" applyFont="1" applyFill="1" applyBorder="1" applyAlignment="1">
      <alignment horizontal="center" vertical="center"/>
    </xf>
    <xf numFmtId="0" fontId="102" fillId="0" borderId="7" xfId="0" applyNumberFormat="1" applyFont="1" applyFill="1" applyBorder="1" applyAlignment="1">
      <alignment horizontal="center" vertical="center"/>
    </xf>
    <xf numFmtId="0" fontId="103" fillId="0" borderId="7" xfId="0" applyNumberFormat="1" applyFont="1" applyFill="1" applyBorder="1" applyAlignment="1">
      <alignment horizontal="center" vertical="center"/>
    </xf>
    <xf numFmtId="0" fontId="101" fillId="0" borderId="7" xfId="0" applyFont="1" applyBorder="1"/>
    <xf numFmtId="0" fontId="1" fillId="8" borderId="0" xfId="0" applyFont="1" applyFill="1" applyAlignment="1">
      <alignment horizontal="center" vertical="center"/>
    </xf>
    <xf numFmtId="0" fontId="1" fillId="10" borderId="0" xfId="0" applyFont="1" applyFill="1" applyAlignment="1">
      <alignment horizontal="center" vertical="center"/>
    </xf>
    <xf numFmtId="0" fontId="1" fillId="9" borderId="0" xfId="0" applyFont="1" applyFill="1" applyAlignment="1">
      <alignment horizontal="center" vertical="center"/>
    </xf>
    <xf numFmtId="0" fontId="1" fillId="2" borderId="0" xfId="0" applyFont="1" applyFill="1" applyAlignment="1">
      <alignment horizontal="center" vertical="center"/>
    </xf>
    <xf numFmtId="0" fontId="1" fillId="3" borderId="0" xfId="0" applyFont="1" applyFill="1" applyAlignment="1">
      <alignment horizontal="center" vertical="center"/>
    </xf>
    <xf numFmtId="0" fontId="1" fillId="4" borderId="0" xfId="0" applyFont="1" applyFill="1" applyAlignment="1">
      <alignment horizontal="center" vertical="center"/>
    </xf>
    <xf numFmtId="0" fontId="1" fillId="5" borderId="0" xfId="0" applyFont="1" applyFill="1" applyAlignment="1">
      <alignment horizontal="center" vertical="center"/>
    </xf>
    <xf numFmtId="0" fontId="1" fillId="6" borderId="0" xfId="0" applyFont="1" applyFill="1" applyAlignment="1">
      <alignment horizontal="center" vertical="center"/>
    </xf>
    <xf numFmtId="0" fontId="1" fillId="7" borderId="0" xfId="0" applyFont="1" applyFill="1" applyAlignment="1">
      <alignment horizontal="center" vertical="center"/>
    </xf>
    <xf numFmtId="0" fontId="10" fillId="0" borderId="18" xfId="0" applyFont="1" applyFill="1" applyBorder="1" applyAlignment="1" applyProtection="1">
      <alignment horizontal="center" vertical="center" wrapText="1"/>
    </xf>
    <xf numFmtId="0" fontId="8" fillId="0" borderId="0" xfId="0" applyFont="1" applyBorder="1" applyAlignment="1" applyProtection="1">
      <alignment horizontal="left" vertical="center" wrapText="1"/>
    </xf>
    <xf numFmtId="0" fontId="40" fillId="0" borderId="7" xfId="2" applyFont="1" applyBorder="1" applyAlignment="1" applyProtection="1">
      <alignment horizontal="center" vertical="center" wrapText="1"/>
    </xf>
    <xf numFmtId="0" fontId="38" fillId="5" borderId="14" xfId="0" applyFont="1" applyFill="1" applyBorder="1" applyAlignment="1" applyProtection="1">
      <alignment horizontal="center" vertical="center" wrapText="1"/>
    </xf>
    <xf numFmtId="0" fontId="38" fillId="5" borderId="0" xfId="0" applyFont="1" applyFill="1" applyBorder="1" applyAlignment="1" applyProtection="1">
      <alignment horizontal="center" vertical="center" wrapText="1"/>
    </xf>
    <xf numFmtId="0" fontId="39" fillId="5" borderId="14" xfId="0"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wrapText="1"/>
    </xf>
    <xf numFmtId="0" fontId="29" fillId="5" borderId="14"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10" fillId="5" borderId="7" xfId="0" applyFont="1" applyFill="1" applyBorder="1" applyAlignment="1" applyProtection="1">
      <alignment horizontal="center" vertical="center" wrapText="1"/>
    </xf>
    <xf numFmtId="0" fontId="29" fillId="0" borderId="9" xfId="0" applyFont="1" applyBorder="1" applyAlignment="1">
      <alignment horizontal="left" vertical="center"/>
    </xf>
    <xf numFmtId="0" fontId="29" fillId="0" borderId="10" xfId="0" applyFont="1" applyBorder="1" applyAlignment="1">
      <alignment horizontal="left" vertical="center"/>
    </xf>
    <xf numFmtId="0" fontId="29" fillId="0" borderId="11" xfId="0" applyFont="1" applyBorder="1" applyAlignment="1">
      <alignment horizontal="left" vertical="center"/>
    </xf>
    <xf numFmtId="0" fontId="8" fillId="0" borderId="0" xfId="0" applyFont="1" applyAlignment="1" applyProtection="1">
      <alignment horizontal="left" vertical="center" wrapText="1"/>
    </xf>
    <xf numFmtId="0" fontId="0" fillId="0" borderId="0" xfId="0" applyAlignment="1" applyProtection="1">
      <alignment horizontal="left" vertical="center" wrapText="1"/>
    </xf>
    <xf numFmtId="0" fontId="30" fillId="0" borderId="0" xfId="81" applyFont="1" applyAlignment="1">
      <alignment horizontal="center" vertical="center"/>
    </xf>
    <xf numFmtId="0" fontId="8" fillId="0" borderId="0" xfId="0" applyFont="1" applyFill="1" applyAlignment="1" applyProtection="1">
      <alignment horizontal="justify" vertical="top" wrapText="1"/>
    </xf>
    <xf numFmtId="0" fontId="0" fillId="0" borderId="0" xfId="0" applyFill="1" applyAlignment="1" applyProtection="1">
      <alignment horizontal="justify" vertical="top" wrapText="1"/>
    </xf>
    <xf numFmtId="0" fontId="0" fillId="0" borderId="0" xfId="0" applyFill="1" applyAlignment="1" applyProtection="1">
      <alignment horizontal="justify" vertical="center" wrapText="1"/>
    </xf>
    <xf numFmtId="0" fontId="38" fillId="5" borderId="13" xfId="0" applyFont="1" applyFill="1" applyBorder="1" applyAlignment="1" applyProtection="1">
      <alignment horizontal="center" vertical="center" wrapText="1"/>
    </xf>
    <xf numFmtId="0" fontId="38" fillId="5" borderId="45" xfId="0" applyFont="1" applyFill="1" applyBorder="1" applyAlignment="1" applyProtection="1">
      <alignment horizontal="center" vertical="center" wrapText="1"/>
    </xf>
    <xf numFmtId="0" fontId="39" fillId="5" borderId="46" xfId="0" applyFont="1" applyFill="1" applyBorder="1" applyAlignment="1" applyProtection="1">
      <alignment horizontal="center" vertical="center" wrapText="1"/>
    </xf>
    <xf numFmtId="0" fontId="29" fillId="5" borderId="14" xfId="0" applyFont="1" applyFill="1" applyBorder="1" applyAlignment="1" applyProtection="1">
      <alignment horizontal="justify" vertical="center" wrapText="1"/>
    </xf>
    <xf numFmtId="0" fontId="29" fillId="5" borderId="46" xfId="0" applyFont="1" applyFill="1" applyBorder="1" applyAlignment="1" applyProtection="1">
      <alignment horizontal="justify" vertical="center" wrapText="1"/>
    </xf>
    <xf numFmtId="0" fontId="10" fillId="5" borderId="12" xfId="0" applyFont="1" applyFill="1" applyBorder="1" applyAlignment="1" applyProtection="1">
      <alignment horizontal="center" vertical="center" wrapText="1"/>
    </xf>
    <xf numFmtId="0" fontId="10" fillId="5" borderId="20" xfId="0" applyFont="1" applyFill="1" applyBorder="1" applyAlignment="1" applyProtection="1">
      <alignment horizontal="center" vertical="center" wrapText="1"/>
    </xf>
    <xf numFmtId="0" fontId="30" fillId="0" borderId="0" xfId="81" applyFont="1" applyAlignment="1">
      <alignment horizontal="center" vertical="center" wrapText="1"/>
    </xf>
    <xf numFmtId="0" fontId="30" fillId="5" borderId="13" xfId="81" applyFont="1" applyFill="1" applyBorder="1" applyAlignment="1">
      <alignment horizontal="center"/>
    </xf>
    <xf numFmtId="0" fontId="30" fillId="5" borderId="14" xfId="81" applyFont="1" applyFill="1" applyBorder="1" applyAlignment="1">
      <alignment horizontal="center"/>
    </xf>
    <xf numFmtId="0" fontId="41" fillId="5" borderId="19" xfId="81" applyFont="1" applyFill="1" applyBorder="1" applyAlignment="1">
      <alignment horizontal="center" wrapText="1"/>
    </xf>
    <xf numFmtId="0" fontId="41" fillId="5" borderId="45" xfId="81" applyFont="1" applyFill="1" applyBorder="1" applyAlignment="1">
      <alignment horizontal="center" wrapText="1"/>
    </xf>
    <xf numFmtId="0" fontId="42" fillId="5" borderId="0" xfId="81" applyFont="1" applyFill="1" applyBorder="1" applyAlignment="1">
      <alignment horizontal="center"/>
    </xf>
    <xf numFmtId="0" fontId="42" fillId="5" borderId="46" xfId="81" applyFont="1" applyFill="1" applyBorder="1" applyAlignment="1">
      <alignment horizontal="center"/>
    </xf>
    <xf numFmtId="0" fontId="31" fillId="5" borderId="0" xfId="81" applyFont="1" applyFill="1" applyBorder="1" applyAlignment="1">
      <alignment horizontal="center" vertical="center" wrapText="1"/>
    </xf>
    <xf numFmtId="0" fontId="31" fillId="5" borderId="46" xfId="81" applyFont="1" applyFill="1" applyBorder="1" applyAlignment="1">
      <alignment horizontal="center" vertical="center" wrapText="1"/>
    </xf>
    <xf numFmtId="0" fontId="43" fillId="5" borderId="12" xfId="81" applyFont="1" applyFill="1" applyBorder="1" applyAlignment="1">
      <alignment horizontal="center" vertical="center" wrapText="1"/>
    </xf>
    <xf numFmtId="0" fontId="43" fillId="5" borderId="18" xfId="81" applyFont="1" applyFill="1" applyBorder="1" applyAlignment="1">
      <alignment horizontal="center" vertical="center" wrapText="1"/>
    </xf>
    <xf numFmtId="0" fontId="43" fillId="5" borderId="20" xfId="81" applyFont="1" applyFill="1" applyBorder="1" applyAlignment="1">
      <alignment horizontal="center" vertical="center" wrapText="1"/>
    </xf>
    <xf numFmtId="0" fontId="31" fillId="17" borderId="12" xfId="81" applyFont="1" applyFill="1" applyBorder="1" applyAlignment="1">
      <alignment horizontal="center" wrapText="1"/>
    </xf>
    <xf numFmtId="0" fontId="31" fillId="17" borderId="18" xfId="81" applyFont="1" applyFill="1" applyBorder="1" applyAlignment="1">
      <alignment horizontal="center" wrapText="1"/>
    </xf>
    <xf numFmtId="0" fontId="31" fillId="17" borderId="20" xfId="81" applyFont="1" applyFill="1" applyBorder="1" applyAlignment="1">
      <alignment horizontal="center" wrapText="1"/>
    </xf>
    <xf numFmtId="0" fontId="19" fillId="11" borderId="47" xfId="0" applyFont="1" applyFill="1" applyBorder="1" applyAlignment="1">
      <alignment horizontal="center" vertical="center" wrapText="1"/>
    </xf>
    <xf numFmtId="0" fontId="19" fillId="11" borderId="48" xfId="0" applyFont="1" applyFill="1" applyBorder="1" applyAlignment="1">
      <alignment horizontal="center" vertical="center" wrapText="1"/>
    </xf>
    <xf numFmtId="0" fontId="19" fillId="11" borderId="49" xfId="0" applyFont="1" applyFill="1" applyBorder="1" applyAlignment="1">
      <alignment horizontal="center" vertical="center" wrapText="1"/>
    </xf>
    <xf numFmtId="0" fontId="19" fillId="11" borderId="50" xfId="0" applyFont="1" applyFill="1" applyBorder="1" applyAlignment="1">
      <alignment horizontal="center" vertical="center" wrapText="1"/>
    </xf>
    <xf numFmtId="0" fontId="19" fillId="11" borderId="52" xfId="0" applyFont="1" applyFill="1" applyBorder="1" applyAlignment="1">
      <alignment horizontal="center" vertical="center" wrapText="1"/>
    </xf>
    <xf numFmtId="0" fontId="19" fillId="11" borderId="54" xfId="0" applyFont="1" applyFill="1" applyBorder="1" applyAlignment="1">
      <alignment horizontal="center" vertical="center" wrapText="1"/>
    </xf>
    <xf numFmtId="0" fontId="33" fillId="5" borderId="25" xfId="0" quotePrefix="1" applyFont="1" applyFill="1" applyBorder="1" applyAlignment="1" applyProtection="1">
      <alignment horizontal="center" vertical="center" wrapText="1"/>
    </xf>
    <xf numFmtId="0" fontId="33" fillId="5" borderId="26" xfId="0" quotePrefix="1" applyFont="1" applyFill="1" applyBorder="1" applyAlignment="1" applyProtection="1">
      <alignment horizontal="center" vertical="center" wrapText="1"/>
    </xf>
    <xf numFmtId="0" fontId="33" fillId="5" borderId="29" xfId="0" quotePrefix="1" applyFont="1" applyFill="1" applyBorder="1" applyAlignment="1" applyProtection="1">
      <alignment horizontal="center" vertical="center" wrapText="1"/>
    </xf>
    <xf numFmtId="0" fontId="33" fillId="5" borderId="47" xfId="0" applyFont="1" applyFill="1" applyBorder="1" applyAlignment="1" applyProtection="1">
      <alignment horizontal="center" vertical="center" wrapText="1"/>
    </xf>
    <xf numFmtId="0" fontId="33" fillId="5" borderId="51" xfId="0" applyFont="1" applyFill="1" applyBorder="1" applyAlignment="1" applyProtection="1">
      <alignment horizontal="center" vertical="center" wrapText="1"/>
    </xf>
    <xf numFmtId="0" fontId="33" fillId="5" borderId="48" xfId="0" applyFont="1" applyFill="1" applyBorder="1" applyAlignment="1" applyProtection="1">
      <alignment horizontal="center" vertical="center" wrapText="1"/>
    </xf>
    <xf numFmtId="0" fontId="33" fillId="5" borderId="49" xfId="0" applyFont="1" applyFill="1" applyBorder="1" applyAlignment="1" applyProtection="1">
      <alignment horizontal="center" vertical="center" wrapText="1"/>
    </xf>
    <xf numFmtId="0" fontId="33" fillId="5" borderId="0" xfId="0" applyFont="1" applyFill="1" applyBorder="1" applyAlignment="1" applyProtection="1">
      <alignment horizontal="center" vertical="center" wrapText="1"/>
    </xf>
    <xf numFmtId="0" fontId="33" fillId="5" borderId="50" xfId="0" applyFont="1" applyFill="1" applyBorder="1" applyAlignment="1" applyProtection="1">
      <alignment horizontal="center" vertical="center" wrapText="1"/>
    </xf>
    <xf numFmtId="0" fontId="33" fillId="5" borderId="52" xfId="0" applyFont="1" applyFill="1" applyBorder="1" applyAlignment="1" applyProtection="1">
      <alignment horizontal="center" vertical="center" wrapText="1"/>
    </xf>
    <xf numFmtId="0" fontId="33" fillId="5" borderId="53" xfId="0" applyFont="1" applyFill="1" applyBorder="1" applyAlignment="1" applyProtection="1">
      <alignment horizontal="center" vertical="center" wrapText="1"/>
    </xf>
    <xf numFmtId="0" fontId="33" fillId="5" borderId="54" xfId="0" applyFont="1" applyFill="1" applyBorder="1" applyAlignment="1" applyProtection="1">
      <alignment horizontal="center" vertical="center" wrapText="1"/>
    </xf>
    <xf numFmtId="0" fontId="62" fillId="15" borderId="47" xfId="0" applyFont="1" applyFill="1" applyBorder="1" applyAlignment="1">
      <alignment horizontal="center" vertical="center" wrapText="1"/>
    </xf>
    <xf numFmtId="0" fontId="62" fillId="15" borderId="48" xfId="0" applyFont="1" applyFill="1" applyBorder="1" applyAlignment="1">
      <alignment horizontal="center" vertical="center" wrapText="1"/>
    </xf>
    <xf numFmtId="0" fontId="62" fillId="15" borderId="49" xfId="0" applyFont="1" applyFill="1" applyBorder="1" applyAlignment="1">
      <alignment horizontal="center" vertical="center" wrapText="1"/>
    </xf>
    <xf numFmtId="0" fontId="62" fillId="15" borderId="50" xfId="0" applyFont="1" applyFill="1" applyBorder="1" applyAlignment="1">
      <alignment horizontal="center" vertical="center" wrapText="1"/>
    </xf>
    <xf numFmtId="0" fontId="62" fillId="15" borderId="52" xfId="0" applyFont="1" applyFill="1" applyBorder="1" applyAlignment="1">
      <alignment horizontal="center" vertical="center" wrapText="1"/>
    </xf>
    <xf numFmtId="0" fontId="62" fillId="15" borderId="54" xfId="0" applyFont="1" applyFill="1" applyBorder="1" applyAlignment="1">
      <alignment horizontal="center" vertical="center" wrapText="1"/>
    </xf>
    <xf numFmtId="0" fontId="19" fillId="2" borderId="55" xfId="0" applyFont="1" applyFill="1" applyBorder="1" applyAlignment="1" applyProtection="1">
      <alignment horizontal="center" vertical="center" wrapText="1"/>
    </xf>
    <xf numFmtId="0" fontId="19" fillId="2" borderId="66" xfId="0" applyFont="1" applyFill="1" applyBorder="1" applyAlignment="1" applyProtection="1">
      <alignment horizontal="center" vertical="center" wrapText="1"/>
    </xf>
    <xf numFmtId="0" fontId="19" fillId="2" borderId="47" xfId="0" applyFont="1" applyFill="1" applyBorder="1" applyAlignment="1" applyProtection="1">
      <alignment horizontal="center" vertical="center" wrapText="1"/>
    </xf>
    <xf numFmtId="0" fontId="19" fillId="2" borderId="51" xfId="0" applyFont="1" applyFill="1" applyBorder="1" applyAlignment="1" applyProtection="1">
      <alignment horizontal="center" vertical="center" wrapText="1"/>
    </xf>
    <xf numFmtId="0" fontId="19" fillId="2" borderId="48" xfId="0" applyFont="1" applyFill="1" applyBorder="1" applyAlignment="1" applyProtection="1">
      <alignment horizontal="center" vertical="center" wrapText="1"/>
    </xf>
    <xf numFmtId="0" fontId="19" fillId="2" borderId="49"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19" fillId="2" borderId="54" xfId="0" applyFont="1" applyFill="1" applyBorder="1" applyAlignment="1" applyProtection="1">
      <alignment horizontal="center" vertical="center" wrapText="1"/>
    </xf>
    <xf numFmtId="3" fontId="48" fillId="15" borderId="7" xfId="0" applyNumberFormat="1" applyFont="1" applyFill="1" applyBorder="1" applyAlignment="1" applyProtection="1">
      <alignment horizontal="center" vertical="center" wrapText="1"/>
    </xf>
    <xf numFmtId="0" fontId="46" fillId="15" borderId="48" xfId="0" applyFont="1" applyFill="1" applyBorder="1" applyAlignment="1" applyProtection="1">
      <alignment horizontal="center" vertical="center" wrapText="1"/>
    </xf>
    <xf numFmtId="0" fontId="46" fillId="15" borderId="54" xfId="0" applyFont="1" applyFill="1" applyBorder="1" applyAlignment="1" applyProtection="1">
      <alignment horizontal="center" vertical="center" wrapText="1"/>
    </xf>
    <xf numFmtId="10" fontId="55" fillId="15" borderId="48" xfId="9" applyNumberFormat="1" applyFont="1" applyFill="1" applyBorder="1" applyAlignment="1">
      <alignment horizontal="center" vertical="center"/>
    </xf>
    <xf numFmtId="10" fontId="55" fillId="15" borderId="50" xfId="9" applyNumberFormat="1" applyFont="1" applyFill="1" applyBorder="1" applyAlignment="1">
      <alignment horizontal="center" vertical="center"/>
    </xf>
    <xf numFmtId="10" fontId="55" fillId="15" borderId="66" xfId="9" applyNumberFormat="1" applyFont="1" applyFill="1" applyBorder="1" applyAlignment="1">
      <alignment horizontal="center" vertical="center"/>
    </xf>
    <xf numFmtId="10" fontId="55" fillId="15" borderId="56" xfId="9" applyNumberFormat="1" applyFont="1" applyFill="1" applyBorder="1" applyAlignment="1">
      <alignment horizontal="center" vertical="center"/>
    </xf>
    <xf numFmtId="0" fontId="46" fillId="18" borderId="48" xfId="0" applyFont="1" applyFill="1" applyBorder="1" applyAlignment="1" applyProtection="1">
      <alignment horizontal="center" vertical="center" wrapText="1"/>
    </xf>
    <xf numFmtId="0" fontId="46" fillId="18" borderId="54" xfId="0" applyFont="1" applyFill="1" applyBorder="1" applyAlignment="1" applyProtection="1">
      <alignment horizontal="center" vertical="center" wrapText="1"/>
    </xf>
    <xf numFmtId="0" fontId="19" fillId="11" borderId="47" xfId="0" applyFont="1" applyFill="1" applyBorder="1" applyAlignment="1">
      <alignment horizontal="right" vertical="center" wrapText="1"/>
    </xf>
    <xf numFmtId="0" fontId="19" fillId="11" borderId="48" xfId="0" applyFont="1" applyFill="1" applyBorder="1" applyAlignment="1">
      <alignment horizontal="right" vertical="center" wrapText="1"/>
    </xf>
    <xf numFmtId="0" fontId="19" fillId="11" borderId="49" xfId="0" applyFont="1" applyFill="1" applyBorder="1" applyAlignment="1">
      <alignment horizontal="right" vertical="center" wrapText="1"/>
    </xf>
    <xf numFmtId="0" fontId="19" fillId="11" borderId="50" xfId="0" applyFont="1" applyFill="1" applyBorder="1" applyAlignment="1">
      <alignment horizontal="right" vertical="center" wrapText="1"/>
    </xf>
    <xf numFmtId="0" fontId="19" fillId="11" borderId="52" xfId="0" applyFont="1" applyFill="1" applyBorder="1" applyAlignment="1">
      <alignment horizontal="right" vertical="center" wrapText="1"/>
    </xf>
    <xf numFmtId="0" fontId="19" fillId="11" borderId="54" xfId="0" applyFont="1" applyFill="1" applyBorder="1" applyAlignment="1">
      <alignment horizontal="right" vertical="center" wrapText="1"/>
    </xf>
    <xf numFmtId="0" fontId="19" fillId="5" borderId="25" xfId="0" quotePrefix="1" applyFont="1" applyFill="1" applyBorder="1" applyAlignment="1" applyProtection="1">
      <alignment horizontal="center" vertical="center" wrapText="1"/>
    </xf>
    <xf numFmtId="0" fontId="19" fillId="5" borderId="26" xfId="0" quotePrefix="1" applyFont="1" applyFill="1" applyBorder="1" applyAlignment="1" applyProtection="1">
      <alignment horizontal="center" vertical="center" wrapText="1"/>
    </xf>
    <xf numFmtId="0" fontId="19" fillId="5" borderId="29" xfId="0" quotePrefix="1" applyFont="1" applyFill="1" applyBorder="1" applyAlignment="1" applyProtection="1">
      <alignment horizontal="center" vertical="center" wrapText="1"/>
    </xf>
    <xf numFmtId="0" fontId="19" fillId="5" borderId="47" xfId="0" applyFont="1" applyFill="1" applyBorder="1" applyAlignment="1" applyProtection="1">
      <alignment horizontal="center" vertical="center" wrapText="1"/>
    </xf>
    <xf numFmtId="0" fontId="19" fillId="5" borderId="51" xfId="0" applyFont="1" applyFill="1" applyBorder="1" applyAlignment="1" applyProtection="1">
      <alignment horizontal="center" vertical="center" wrapText="1"/>
    </xf>
    <xf numFmtId="0" fontId="19" fillId="5" borderId="48" xfId="0" applyFont="1" applyFill="1" applyBorder="1" applyAlignment="1" applyProtection="1">
      <alignment horizontal="center" vertical="center" wrapText="1"/>
    </xf>
    <xf numFmtId="0" fontId="19" fillId="5" borderId="49"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0" fontId="19" fillId="5" borderId="50" xfId="0" applyFont="1" applyFill="1" applyBorder="1" applyAlignment="1" applyProtection="1">
      <alignment horizontal="center" vertical="center" wrapText="1"/>
    </xf>
    <xf numFmtId="0" fontId="19" fillId="5" borderId="52" xfId="0" applyFont="1" applyFill="1" applyBorder="1" applyAlignment="1" applyProtection="1">
      <alignment horizontal="center" vertical="center" wrapText="1"/>
    </xf>
    <xf numFmtId="0" fontId="19" fillId="5" borderId="53" xfId="0" applyFont="1" applyFill="1" applyBorder="1" applyAlignment="1" applyProtection="1">
      <alignment horizontal="center" vertical="center" wrapText="1"/>
    </xf>
    <xf numFmtId="0" fontId="19" fillId="5" borderId="54" xfId="0" applyFont="1" applyFill="1" applyBorder="1" applyAlignment="1" applyProtection="1">
      <alignment horizontal="center" vertical="center" wrapText="1"/>
    </xf>
    <xf numFmtId="0" fontId="69" fillId="11" borderId="47" xfId="0" applyFont="1" applyFill="1" applyBorder="1" applyAlignment="1">
      <alignment horizontal="center" vertical="center" wrapText="1"/>
    </xf>
    <xf numFmtId="0" fontId="69" fillId="11" borderId="48" xfId="0" applyFont="1" applyFill="1" applyBorder="1" applyAlignment="1">
      <alignment horizontal="center" vertical="center" wrapText="1"/>
    </xf>
    <xf numFmtId="0" fontId="69" fillId="11" borderId="49" xfId="0" applyFont="1" applyFill="1" applyBorder="1" applyAlignment="1">
      <alignment horizontal="center" vertical="center" wrapText="1"/>
    </xf>
    <xf numFmtId="0" fontId="69" fillId="11" borderId="50" xfId="0" applyFont="1" applyFill="1" applyBorder="1" applyAlignment="1">
      <alignment horizontal="center" vertical="center" wrapText="1"/>
    </xf>
    <xf numFmtId="0" fontId="69" fillId="11" borderId="52" xfId="0" applyFont="1" applyFill="1" applyBorder="1" applyAlignment="1">
      <alignment horizontal="center" vertical="center" wrapText="1"/>
    </xf>
    <xf numFmtId="0" fontId="69" fillId="11" borderId="54" xfId="0" applyFont="1" applyFill="1" applyBorder="1" applyAlignment="1">
      <alignment horizontal="center" vertical="center" wrapText="1"/>
    </xf>
    <xf numFmtId="0" fontId="33" fillId="15" borderId="47" xfId="0" applyFont="1" applyFill="1" applyBorder="1" applyAlignment="1" applyProtection="1">
      <alignment horizontal="center" vertical="center" wrapText="1"/>
    </xf>
    <xf numFmtId="0" fontId="33" fillId="15" borderId="51" xfId="0" applyFont="1" applyFill="1" applyBorder="1" applyAlignment="1" applyProtection="1">
      <alignment horizontal="center" vertical="center" wrapText="1"/>
    </xf>
    <xf numFmtId="0" fontId="33" fillId="15" borderId="48" xfId="0" applyFont="1" applyFill="1" applyBorder="1" applyAlignment="1" applyProtection="1">
      <alignment horizontal="center" vertical="center" wrapText="1"/>
    </xf>
    <xf numFmtId="0" fontId="33" fillId="15" borderId="49" xfId="0" applyFont="1" applyFill="1" applyBorder="1" applyAlignment="1" applyProtection="1">
      <alignment horizontal="center" vertical="center" wrapText="1"/>
    </xf>
    <xf numFmtId="0" fontId="33" fillId="15" borderId="0" xfId="0" applyFont="1" applyFill="1" applyBorder="1" applyAlignment="1" applyProtection="1">
      <alignment horizontal="center" vertical="center" wrapText="1"/>
    </xf>
    <xf numFmtId="0" fontId="33" fillId="15" borderId="50" xfId="0" applyFont="1" applyFill="1" applyBorder="1" applyAlignment="1" applyProtection="1">
      <alignment horizontal="center" vertical="center" wrapText="1"/>
    </xf>
    <xf numFmtId="0" fontId="33" fillId="15" borderId="52" xfId="0" applyFont="1" applyFill="1" applyBorder="1" applyAlignment="1" applyProtection="1">
      <alignment horizontal="center" vertical="center" wrapText="1"/>
    </xf>
    <xf numFmtId="0" fontId="33" fillId="15" borderId="53" xfId="0" applyFont="1" applyFill="1" applyBorder="1" applyAlignment="1" applyProtection="1">
      <alignment horizontal="center" vertical="center" wrapText="1"/>
    </xf>
    <xf numFmtId="0" fontId="33" fillId="15" borderId="54" xfId="0" applyFont="1" applyFill="1" applyBorder="1" applyAlignment="1" applyProtection="1">
      <alignment horizontal="center" vertical="center" wrapText="1"/>
    </xf>
    <xf numFmtId="0" fontId="19" fillId="15" borderId="55" xfId="0" applyFont="1" applyFill="1" applyBorder="1" applyAlignment="1" applyProtection="1">
      <alignment horizontal="center" vertical="center" wrapText="1"/>
    </xf>
    <xf numFmtId="0" fontId="19" fillId="15" borderId="66" xfId="0" applyFont="1" applyFill="1" applyBorder="1" applyAlignment="1" applyProtection="1">
      <alignment horizontal="center" vertical="center" wrapText="1"/>
    </xf>
    <xf numFmtId="0" fontId="19" fillId="15" borderId="47" xfId="0" applyFont="1" applyFill="1" applyBorder="1" applyAlignment="1" applyProtection="1">
      <alignment horizontal="center" vertical="center" wrapText="1"/>
    </xf>
    <xf numFmtId="0" fontId="19" fillId="15" borderId="51" xfId="0" applyFont="1" applyFill="1" applyBorder="1" applyAlignment="1" applyProtection="1">
      <alignment horizontal="center" vertical="center" wrapText="1"/>
    </xf>
    <xf numFmtId="0" fontId="19" fillId="15" borderId="48" xfId="0" applyFont="1" applyFill="1" applyBorder="1" applyAlignment="1" applyProtection="1">
      <alignment horizontal="center" vertical="center" wrapText="1"/>
    </xf>
    <xf numFmtId="0" fontId="19" fillId="15" borderId="49" xfId="0" applyFont="1" applyFill="1" applyBorder="1" applyAlignment="1" applyProtection="1">
      <alignment horizontal="center" vertical="center" wrapText="1"/>
    </xf>
    <xf numFmtId="0" fontId="19" fillId="15" borderId="0" xfId="0" applyFont="1" applyFill="1" applyBorder="1" applyAlignment="1" applyProtection="1">
      <alignment horizontal="center" vertical="center" wrapText="1"/>
    </xf>
    <xf numFmtId="0" fontId="19" fillId="15" borderId="54" xfId="0" applyFont="1" applyFill="1" applyBorder="1" applyAlignment="1" applyProtection="1">
      <alignment horizontal="center" vertical="center" wrapText="1"/>
    </xf>
    <xf numFmtId="0" fontId="33" fillId="15" borderId="25" xfId="0" quotePrefix="1" applyFont="1" applyFill="1" applyBorder="1" applyAlignment="1" applyProtection="1">
      <alignment horizontal="center" vertical="center" wrapText="1"/>
    </xf>
    <xf numFmtId="0" fontId="33" fillId="15" borderId="26" xfId="0" quotePrefix="1" applyFont="1" applyFill="1" applyBorder="1" applyAlignment="1" applyProtection="1">
      <alignment horizontal="center" vertical="center" wrapText="1"/>
    </xf>
    <xf numFmtId="0" fontId="33" fillId="15" borderId="29" xfId="0" quotePrefix="1" applyFont="1" applyFill="1" applyBorder="1" applyAlignment="1" applyProtection="1">
      <alignment horizontal="center" vertical="center" wrapText="1"/>
    </xf>
    <xf numFmtId="0" fontId="71" fillId="18" borderId="48" xfId="0" applyFont="1" applyFill="1" applyBorder="1" applyAlignment="1" applyProtection="1">
      <alignment horizontal="center" vertical="center" wrapText="1"/>
    </xf>
    <xf numFmtId="0" fontId="71" fillId="18" borderId="54" xfId="0" applyFont="1" applyFill="1" applyBorder="1" applyAlignment="1" applyProtection="1">
      <alignment horizontal="center" vertical="center" wrapText="1"/>
    </xf>
    <xf numFmtId="10" fontId="19" fillId="15" borderId="48" xfId="9" applyNumberFormat="1" applyFont="1" applyFill="1" applyBorder="1" applyAlignment="1">
      <alignment horizontal="center" vertical="center"/>
    </xf>
    <xf numFmtId="10" fontId="19" fillId="15" borderId="50" xfId="9" applyNumberFormat="1" applyFont="1" applyFill="1" applyBorder="1" applyAlignment="1">
      <alignment horizontal="center" vertical="center"/>
    </xf>
    <xf numFmtId="10" fontId="19" fillId="15" borderId="66" xfId="9" applyNumberFormat="1" applyFont="1" applyFill="1" applyBorder="1" applyAlignment="1">
      <alignment horizontal="center" vertical="center"/>
    </xf>
    <xf numFmtId="10" fontId="19" fillId="15" borderId="56" xfId="9" applyNumberFormat="1" applyFont="1" applyFill="1" applyBorder="1" applyAlignment="1">
      <alignment horizontal="center" vertical="center"/>
    </xf>
    <xf numFmtId="183" fontId="55" fillId="15" borderId="55" xfId="9" applyNumberFormat="1" applyFont="1" applyFill="1" applyBorder="1" applyAlignment="1">
      <alignment horizontal="center" vertical="center"/>
    </xf>
    <xf numFmtId="183" fontId="55" fillId="15" borderId="66" xfId="9" applyNumberFormat="1" applyFont="1" applyFill="1" applyBorder="1" applyAlignment="1">
      <alignment horizontal="center" vertical="center"/>
    </xf>
    <xf numFmtId="183" fontId="55" fillId="15" borderId="56" xfId="9" applyNumberFormat="1" applyFont="1" applyFill="1" applyBorder="1" applyAlignment="1">
      <alignment horizontal="center" vertical="center"/>
    </xf>
    <xf numFmtId="10" fontId="55" fillId="15" borderId="55" xfId="9" applyNumberFormat="1" applyFont="1" applyFill="1" applyBorder="1" applyAlignment="1">
      <alignment horizontal="center" vertical="center"/>
    </xf>
    <xf numFmtId="183" fontId="19" fillId="15" borderId="55" xfId="9" applyNumberFormat="1" applyFont="1" applyFill="1" applyBorder="1" applyAlignment="1">
      <alignment horizontal="center" vertical="center"/>
    </xf>
    <xf numFmtId="183" fontId="19" fillId="15" borderId="66" xfId="9" applyNumberFormat="1" applyFont="1" applyFill="1" applyBorder="1" applyAlignment="1">
      <alignment horizontal="center" vertical="center"/>
    </xf>
    <xf numFmtId="10" fontId="19" fillId="15" borderId="55" xfId="9" applyNumberFormat="1" applyFont="1" applyFill="1" applyBorder="1" applyAlignment="1">
      <alignment horizontal="center" vertical="center"/>
    </xf>
    <xf numFmtId="0" fontId="55" fillId="15" borderId="57" xfId="0" applyFont="1" applyFill="1" applyBorder="1" applyAlignment="1">
      <alignment horizontal="center" vertical="center"/>
    </xf>
    <xf numFmtId="0" fontId="55" fillId="15" borderId="64" xfId="0" applyFont="1" applyFill="1" applyBorder="1" applyAlignment="1">
      <alignment horizontal="center" vertical="center"/>
    </xf>
    <xf numFmtId="0" fontId="55" fillId="15" borderId="82" xfId="0" applyFont="1" applyFill="1" applyBorder="1" applyAlignment="1">
      <alignment horizontal="center" vertical="center"/>
    </xf>
    <xf numFmtId="0" fontId="55" fillId="15" borderId="67" xfId="0" applyFont="1" applyFill="1" applyBorder="1" applyAlignment="1">
      <alignment horizontal="center" vertical="center"/>
    </xf>
    <xf numFmtId="0" fontId="55" fillId="15" borderId="42" xfId="0" applyFont="1" applyFill="1" applyBorder="1" applyAlignment="1">
      <alignment horizontal="center" vertical="center"/>
    </xf>
    <xf numFmtId="0" fontId="55" fillId="15" borderId="43" xfId="0" applyFont="1" applyFill="1" applyBorder="1" applyAlignment="1">
      <alignment horizontal="center" vertical="center"/>
    </xf>
    <xf numFmtId="0" fontId="55" fillId="15" borderId="83" xfId="0" applyFont="1" applyFill="1" applyBorder="1" applyAlignment="1">
      <alignment horizontal="center" vertical="center"/>
    </xf>
    <xf numFmtId="0" fontId="55" fillId="15" borderId="69" xfId="0" applyFont="1" applyFill="1" applyBorder="1" applyAlignment="1">
      <alignment horizontal="center" vertical="center"/>
    </xf>
    <xf numFmtId="0" fontId="48" fillId="15" borderId="7" xfId="0" applyFont="1" applyFill="1" applyBorder="1" applyAlignment="1" applyProtection="1">
      <alignment horizontal="center" vertical="center"/>
    </xf>
    <xf numFmtId="4" fontId="48" fillId="15" borderId="7" xfId="0" applyNumberFormat="1" applyFont="1" applyFill="1" applyBorder="1" applyAlignment="1" applyProtection="1">
      <alignment horizontal="center" vertical="center"/>
    </xf>
    <xf numFmtId="0" fontId="68" fillId="11" borderId="47" xfId="0" applyFont="1" applyFill="1" applyBorder="1" applyAlignment="1">
      <alignment horizontal="left" vertical="top" wrapText="1"/>
    </xf>
    <xf numFmtId="0" fontId="68" fillId="11" borderId="51" xfId="0" applyFont="1" applyFill="1" applyBorder="1" applyAlignment="1">
      <alignment horizontal="left" vertical="top" wrapText="1"/>
    </xf>
    <xf numFmtId="0" fontId="68" fillId="11" borderId="48" xfId="0" applyFont="1" applyFill="1" applyBorder="1" applyAlignment="1">
      <alignment horizontal="left" vertical="top" wrapText="1"/>
    </xf>
    <xf numFmtId="0" fontId="68" fillId="11" borderId="49" xfId="0" applyFont="1" applyFill="1" applyBorder="1" applyAlignment="1">
      <alignment horizontal="left" vertical="top" wrapText="1"/>
    </xf>
    <xf numFmtId="0" fontId="68" fillId="11" borderId="0" xfId="0" applyFont="1" applyFill="1" applyBorder="1" applyAlignment="1">
      <alignment horizontal="left" vertical="top" wrapText="1"/>
    </xf>
    <xf numFmtId="0" fontId="68" fillId="11" borderId="50" xfId="0" applyFont="1" applyFill="1" applyBorder="1" applyAlignment="1">
      <alignment horizontal="left" vertical="top" wrapText="1"/>
    </xf>
    <xf numFmtId="0" fontId="68" fillId="11" borderId="52" xfId="0" applyFont="1" applyFill="1" applyBorder="1" applyAlignment="1">
      <alignment horizontal="left" vertical="top" wrapText="1"/>
    </xf>
    <xf numFmtId="0" fontId="68" fillId="11" borderId="53" xfId="0" applyFont="1" applyFill="1" applyBorder="1" applyAlignment="1">
      <alignment horizontal="left" vertical="top" wrapText="1"/>
    </xf>
    <xf numFmtId="0" fontId="68" fillId="11" borderId="54" xfId="0" applyFont="1" applyFill="1" applyBorder="1" applyAlignment="1">
      <alignment horizontal="left" vertical="top" wrapText="1"/>
    </xf>
    <xf numFmtId="0" fontId="48" fillId="18" borderId="7" xfId="0" applyFont="1" applyFill="1" applyBorder="1" applyAlignment="1" applyProtection="1">
      <alignment horizontal="center" vertical="center"/>
    </xf>
    <xf numFmtId="4" fontId="48" fillId="18" borderId="7" xfId="0" applyNumberFormat="1" applyFont="1" applyFill="1" applyBorder="1" applyAlignment="1" applyProtection="1">
      <alignment horizontal="center" vertical="center"/>
    </xf>
    <xf numFmtId="3" fontId="48" fillId="18" borderId="7" xfId="0" applyNumberFormat="1" applyFont="1" applyFill="1" applyBorder="1" applyAlignment="1" applyProtection="1">
      <alignment horizontal="center" vertical="center" wrapText="1"/>
    </xf>
    <xf numFmtId="0" fontId="55" fillId="5" borderId="42" xfId="0" applyFont="1" applyFill="1" applyBorder="1" applyAlignment="1">
      <alignment horizontal="center" vertical="center"/>
    </xf>
    <xf numFmtId="0" fontId="55" fillId="5" borderId="43" xfId="0" applyFont="1" applyFill="1" applyBorder="1" applyAlignment="1">
      <alignment horizontal="center" vertical="center"/>
    </xf>
    <xf numFmtId="0" fontId="19" fillId="13" borderId="59" xfId="0" applyFont="1" applyFill="1" applyBorder="1" applyAlignment="1">
      <alignment horizontal="center" vertical="center"/>
    </xf>
    <xf numFmtId="0" fontId="19" fillId="13" borderId="62" xfId="0" applyFont="1" applyFill="1" applyBorder="1" applyAlignment="1">
      <alignment horizontal="center" vertical="center"/>
    </xf>
    <xf numFmtId="0" fontId="55" fillId="5" borderId="82" xfId="0" applyFont="1" applyFill="1" applyBorder="1" applyAlignment="1">
      <alignment horizontal="center" vertical="center"/>
    </xf>
    <xf numFmtId="0" fontId="55" fillId="5" borderId="67" xfId="0" applyFont="1" applyFill="1" applyBorder="1" applyAlignment="1">
      <alignment horizontal="center" vertical="center"/>
    </xf>
    <xf numFmtId="0" fontId="55" fillId="13" borderId="57" xfId="0" applyFont="1" applyFill="1" applyBorder="1" applyAlignment="1">
      <alignment horizontal="center" vertical="center"/>
    </xf>
    <xf numFmtId="0" fontId="55" fillId="13" borderId="64" xfId="0" applyFont="1" applyFill="1" applyBorder="1" applyAlignment="1">
      <alignment horizontal="center" vertical="center"/>
    </xf>
    <xf numFmtId="0" fontId="19" fillId="15" borderId="59" xfId="0" applyFont="1" applyFill="1" applyBorder="1" applyAlignment="1">
      <alignment horizontal="center" vertical="center"/>
    </xf>
    <xf numFmtId="0" fontId="19" fillId="15" borderId="62" xfId="0" applyFont="1" applyFill="1" applyBorder="1" applyAlignment="1">
      <alignment horizontal="center" vertical="center"/>
    </xf>
    <xf numFmtId="0" fontId="68" fillId="15" borderId="47" xfId="0" applyFont="1" applyFill="1" applyBorder="1" applyAlignment="1">
      <alignment horizontal="left" vertical="top" wrapText="1"/>
    </xf>
    <xf numFmtId="0" fontId="68" fillId="15" borderId="51" xfId="0" applyFont="1" applyFill="1" applyBorder="1" applyAlignment="1">
      <alignment horizontal="left" vertical="top" wrapText="1"/>
    </xf>
    <xf numFmtId="0" fontId="68" fillId="15" borderId="48" xfId="0" applyFont="1" applyFill="1" applyBorder="1" applyAlignment="1">
      <alignment horizontal="left" vertical="top" wrapText="1"/>
    </xf>
    <xf numFmtId="0" fontId="68" fillId="15" borderId="49" xfId="0" applyFont="1" applyFill="1" applyBorder="1" applyAlignment="1">
      <alignment horizontal="left" vertical="top" wrapText="1"/>
    </xf>
    <xf numFmtId="0" fontId="68" fillId="15" borderId="0" xfId="0" applyFont="1" applyFill="1" applyBorder="1" applyAlignment="1">
      <alignment horizontal="left" vertical="top" wrapText="1"/>
    </xf>
    <xf numFmtId="0" fontId="68" fillId="15" borderId="50" xfId="0" applyFont="1" applyFill="1" applyBorder="1" applyAlignment="1">
      <alignment horizontal="left" vertical="top" wrapText="1"/>
    </xf>
    <xf numFmtId="0" fontId="68" fillId="15" borderId="52" xfId="0" applyFont="1" applyFill="1" applyBorder="1" applyAlignment="1">
      <alignment horizontal="left" vertical="top" wrapText="1"/>
    </xf>
    <xf numFmtId="0" fontId="68" fillId="15" borderId="53" xfId="0" applyFont="1" applyFill="1" applyBorder="1" applyAlignment="1">
      <alignment horizontal="left" vertical="top" wrapText="1"/>
    </xf>
    <xf numFmtId="0" fontId="68" fillId="15" borderId="54" xfId="0" applyFont="1" applyFill="1" applyBorder="1" applyAlignment="1">
      <alignment horizontal="left" vertical="top" wrapText="1"/>
    </xf>
    <xf numFmtId="0" fontId="71" fillId="18" borderId="7" xfId="0" applyFont="1" applyFill="1" applyBorder="1" applyAlignment="1" applyProtection="1">
      <alignment horizontal="center" vertical="center"/>
    </xf>
    <xf numFmtId="4" fontId="71" fillId="18" borderId="7" xfId="0" applyNumberFormat="1" applyFont="1" applyFill="1" applyBorder="1" applyAlignment="1" applyProtection="1">
      <alignment horizontal="center" vertical="center"/>
    </xf>
    <xf numFmtId="3" fontId="71" fillId="18" borderId="7" xfId="0" applyNumberFormat="1" applyFont="1" applyFill="1" applyBorder="1" applyAlignment="1" applyProtection="1">
      <alignment horizontal="center" vertical="center" wrapText="1"/>
    </xf>
    <xf numFmtId="183" fontId="19" fillId="15" borderId="56" xfId="9" applyNumberFormat="1" applyFont="1" applyFill="1" applyBorder="1" applyAlignment="1">
      <alignment horizontal="center" vertical="center"/>
    </xf>
    <xf numFmtId="0" fontId="75" fillId="18" borderId="48" xfId="0" applyFont="1" applyFill="1" applyBorder="1" applyAlignment="1" applyProtection="1">
      <alignment horizontal="center" vertical="center" wrapText="1"/>
    </xf>
    <xf numFmtId="0" fontId="75" fillId="18" borderId="54" xfId="0" applyFont="1" applyFill="1" applyBorder="1" applyAlignment="1" applyProtection="1">
      <alignment horizontal="center" vertical="center" wrapText="1"/>
    </xf>
    <xf numFmtId="0" fontId="19" fillId="0" borderId="47" xfId="0" applyFont="1" applyFill="1" applyBorder="1" applyAlignment="1">
      <alignment horizontal="center" vertical="center" wrapText="1"/>
    </xf>
    <xf numFmtId="0" fontId="19" fillId="0" borderId="48" xfId="0" applyFont="1" applyFill="1" applyBorder="1" applyAlignment="1">
      <alignment horizontal="center" vertical="center" wrapText="1"/>
    </xf>
    <xf numFmtId="0" fontId="19" fillId="0" borderId="49" xfId="0" applyFont="1" applyFill="1" applyBorder="1" applyAlignment="1">
      <alignment horizontal="center" vertical="center" wrapText="1"/>
    </xf>
    <xf numFmtId="0" fontId="19" fillId="0" borderId="50" xfId="0" applyFont="1" applyFill="1" applyBorder="1" applyAlignment="1">
      <alignment horizontal="center" vertical="center" wrapText="1"/>
    </xf>
    <xf numFmtId="0" fontId="19" fillId="0" borderId="52" xfId="0" applyFont="1" applyFill="1" applyBorder="1" applyAlignment="1">
      <alignment horizontal="center" vertical="center" wrapText="1"/>
    </xf>
    <xf numFmtId="0" fontId="19" fillId="0" borderId="54" xfId="0" applyFont="1" applyFill="1" applyBorder="1" applyAlignment="1">
      <alignment horizontal="center" vertical="center" wrapText="1"/>
    </xf>
    <xf numFmtId="0" fontId="19" fillId="15" borderId="42" xfId="0" applyFont="1" applyFill="1" applyBorder="1" applyAlignment="1">
      <alignment horizontal="center" vertical="center"/>
    </xf>
    <xf numFmtId="0" fontId="19" fillId="15" borderId="43" xfId="0" applyFont="1" applyFill="1" applyBorder="1" applyAlignment="1">
      <alignment horizontal="center" vertical="center"/>
    </xf>
    <xf numFmtId="0" fontId="19" fillId="5" borderId="42" xfId="0" applyFont="1" applyFill="1" applyBorder="1" applyAlignment="1">
      <alignment horizontal="center" vertical="center"/>
    </xf>
    <xf numFmtId="0" fontId="19" fillId="5" borderId="43" xfId="0" applyFont="1" applyFill="1" applyBorder="1" applyAlignment="1">
      <alignment horizontal="center" vertical="center"/>
    </xf>
    <xf numFmtId="0" fontId="19" fillId="15" borderId="83" xfId="0" applyFont="1" applyFill="1" applyBorder="1" applyAlignment="1">
      <alignment horizontal="center" vertical="center"/>
    </xf>
    <xf numFmtId="0" fontId="19" fillId="15" borderId="69" xfId="0" applyFont="1" applyFill="1" applyBorder="1" applyAlignment="1">
      <alignment horizontal="center" vertical="center"/>
    </xf>
    <xf numFmtId="0" fontId="68" fillId="11" borderId="47" xfId="0" applyFont="1" applyFill="1" applyBorder="1" applyAlignment="1">
      <alignment horizontal="left" vertical="center" wrapText="1"/>
    </xf>
    <xf numFmtId="0" fontId="68" fillId="11" borderId="51" xfId="0" applyFont="1" applyFill="1" applyBorder="1" applyAlignment="1">
      <alignment horizontal="left" vertical="center" wrapText="1"/>
    </xf>
    <xf numFmtId="0" fontId="68" fillId="11" borderId="48" xfId="0" applyFont="1" applyFill="1" applyBorder="1" applyAlignment="1">
      <alignment horizontal="left" vertical="center" wrapText="1"/>
    </xf>
    <xf numFmtId="0" fontId="68" fillId="11" borderId="49" xfId="0" applyFont="1" applyFill="1" applyBorder="1" applyAlignment="1">
      <alignment horizontal="left" vertical="center" wrapText="1"/>
    </xf>
    <xf numFmtId="0" fontId="68" fillId="11" borderId="0" xfId="0" applyFont="1" applyFill="1" applyBorder="1" applyAlignment="1">
      <alignment horizontal="left" vertical="center" wrapText="1"/>
    </xf>
    <xf numFmtId="0" fontId="68" fillId="11" borderId="50" xfId="0" applyFont="1" applyFill="1" applyBorder="1" applyAlignment="1">
      <alignment horizontal="left" vertical="center" wrapText="1"/>
    </xf>
    <xf numFmtId="0" fontId="68" fillId="11" borderId="52" xfId="0" applyFont="1" applyFill="1" applyBorder="1" applyAlignment="1">
      <alignment horizontal="left" vertical="center" wrapText="1"/>
    </xf>
    <xf numFmtId="0" fontId="68" fillId="11" borderId="53" xfId="0" applyFont="1" applyFill="1" applyBorder="1" applyAlignment="1">
      <alignment horizontal="left" vertical="center" wrapText="1"/>
    </xf>
    <xf numFmtId="0" fontId="68" fillId="11" borderId="54" xfId="0" applyFont="1" applyFill="1" applyBorder="1" applyAlignment="1">
      <alignment horizontal="left" vertical="center" wrapText="1"/>
    </xf>
    <xf numFmtId="0" fontId="19" fillId="13" borderId="57" xfId="0" applyFont="1" applyFill="1" applyBorder="1" applyAlignment="1">
      <alignment horizontal="center" vertical="center"/>
    </xf>
    <xf numFmtId="0" fontId="19" fillId="13" borderId="64" xfId="0" applyFont="1" applyFill="1" applyBorder="1" applyAlignment="1">
      <alignment horizontal="center" vertical="center"/>
    </xf>
    <xf numFmtId="0" fontId="19" fillId="5" borderId="82" xfId="0" applyFont="1" applyFill="1" applyBorder="1" applyAlignment="1">
      <alignment horizontal="center" vertical="center"/>
    </xf>
    <xf numFmtId="0" fontId="19" fillId="5" borderId="67" xfId="0" applyFont="1" applyFill="1" applyBorder="1" applyAlignment="1">
      <alignment horizontal="center" vertical="center"/>
    </xf>
    <xf numFmtId="0" fontId="84" fillId="22" borderId="85" xfId="0" quotePrefix="1" applyFont="1" applyFill="1" applyBorder="1" applyAlignment="1" applyProtection="1">
      <alignment horizontal="center" vertical="center" wrapText="1"/>
    </xf>
    <xf numFmtId="0" fontId="84" fillId="22" borderId="86" xfId="0" quotePrefix="1" applyFont="1" applyFill="1" applyBorder="1" applyAlignment="1" applyProtection="1">
      <alignment horizontal="center" vertical="center" wrapText="1"/>
    </xf>
    <xf numFmtId="0" fontId="84" fillId="22" borderId="87" xfId="0" quotePrefix="1" applyFont="1" applyFill="1" applyBorder="1" applyAlignment="1" applyProtection="1">
      <alignment horizontal="center" vertical="center" wrapText="1"/>
    </xf>
    <xf numFmtId="0" fontId="84" fillId="22" borderId="49" xfId="0" applyFont="1" applyFill="1" applyBorder="1" applyAlignment="1" applyProtection="1">
      <alignment horizontal="center" vertical="center" wrapText="1"/>
    </xf>
    <xf numFmtId="0" fontId="84" fillId="22" borderId="0" xfId="0" applyFont="1" applyFill="1" applyBorder="1" applyAlignment="1" applyProtection="1">
      <alignment horizontal="center" vertical="center" wrapText="1"/>
    </xf>
    <xf numFmtId="0" fontId="84" fillId="22" borderId="50" xfId="0" applyFont="1" applyFill="1" applyBorder="1" applyAlignment="1" applyProtection="1">
      <alignment horizontal="center" vertical="center" wrapText="1"/>
    </xf>
    <xf numFmtId="0" fontId="84" fillId="22" borderId="52" xfId="0" applyFont="1" applyFill="1" applyBorder="1" applyAlignment="1" applyProtection="1">
      <alignment horizontal="center" vertical="center" wrapText="1"/>
    </xf>
    <xf numFmtId="0" fontId="84" fillId="22" borderId="53" xfId="0" applyFont="1" applyFill="1" applyBorder="1" applyAlignment="1" applyProtection="1">
      <alignment horizontal="center" vertical="center" wrapText="1"/>
    </xf>
    <xf numFmtId="0" fontId="84" fillId="22" borderId="54" xfId="0" applyFont="1" applyFill="1" applyBorder="1" applyAlignment="1" applyProtection="1">
      <alignment horizontal="center" vertical="center" wrapText="1"/>
    </xf>
    <xf numFmtId="0" fontId="85" fillId="15" borderId="47" xfId="0" applyFont="1" applyFill="1" applyBorder="1" applyAlignment="1" applyProtection="1">
      <alignment horizontal="center" vertical="center" wrapText="1"/>
    </xf>
    <xf numFmtId="0" fontId="85" fillId="15" borderId="51" xfId="0" applyFont="1" applyFill="1" applyBorder="1" applyAlignment="1" applyProtection="1">
      <alignment horizontal="center" vertical="center" wrapText="1"/>
    </xf>
    <xf numFmtId="0" fontId="85" fillId="15" borderId="48" xfId="0" applyFont="1" applyFill="1" applyBorder="1" applyAlignment="1" applyProtection="1">
      <alignment horizontal="center" vertical="center" wrapText="1"/>
    </xf>
    <xf numFmtId="0" fontId="85" fillId="15" borderId="52" xfId="0" applyFont="1" applyFill="1" applyBorder="1" applyAlignment="1" applyProtection="1">
      <alignment horizontal="center" vertical="center" wrapText="1"/>
    </xf>
    <xf numFmtId="0" fontId="85" fillId="15" borderId="53" xfId="0" applyFont="1" applyFill="1" applyBorder="1" applyAlignment="1" applyProtection="1">
      <alignment horizontal="center" vertical="center" wrapText="1"/>
    </xf>
    <xf numFmtId="0" fontId="85" fillId="15" borderId="54" xfId="0" applyFont="1" applyFill="1" applyBorder="1" applyAlignment="1" applyProtection="1">
      <alignment horizontal="center" vertical="center" wrapText="1"/>
    </xf>
    <xf numFmtId="0" fontId="86" fillId="23" borderId="36" xfId="0" applyFont="1" applyFill="1" applyBorder="1" applyAlignment="1" applyProtection="1">
      <alignment horizontal="center" vertical="center"/>
    </xf>
    <xf numFmtId="0" fontId="86" fillId="23" borderId="61" xfId="0" applyFont="1" applyFill="1" applyBorder="1" applyAlignment="1" applyProtection="1">
      <alignment horizontal="center" vertical="center"/>
    </xf>
    <xf numFmtId="0" fontId="86" fillId="23" borderId="88" xfId="0" applyFont="1" applyFill="1" applyBorder="1" applyAlignment="1" applyProtection="1">
      <alignment horizontal="center" vertical="center"/>
    </xf>
    <xf numFmtId="0" fontId="86" fillId="23" borderId="71" xfId="0" applyFont="1" applyFill="1" applyBorder="1" applyAlignment="1" applyProtection="1">
      <alignment horizontal="center" vertical="center"/>
    </xf>
    <xf numFmtId="0" fontId="86" fillId="23" borderId="8" xfId="0" applyFont="1" applyFill="1" applyBorder="1" applyAlignment="1" applyProtection="1">
      <alignment horizontal="center" vertical="center"/>
    </xf>
    <xf numFmtId="0" fontId="86" fillId="23" borderId="90" xfId="0" applyFont="1" applyFill="1" applyBorder="1" applyAlignment="1" applyProtection="1">
      <alignment horizontal="center" vertical="center"/>
    </xf>
    <xf numFmtId="4" fontId="86" fillId="23" borderId="8" xfId="0" applyNumberFormat="1" applyFont="1" applyFill="1" applyBorder="1" applyAlignment="1" applyProtection="1">
      <alignment horizontal="center" vertical="center"/>
    </xf>
    <xf numFmtId="4" fontId="86" fillId="23" borderId="90" xfId="0" applyNumberFormat="1" applyFont="1" applyFill="1" applyBorder="1" applyAlignment="1" applyProtection="1">
      <alignment horizontal="center" vertical="center"/>
    </xf>
    <xf numFmtId="3" fontId="86" fillId="23" borderId="8" xfId="0" applyNumberFormat="1" applyFont="1" applyFill="1" applyBorder="1" applyAlignment="1" applyProtection="1">
      <alignment horizontal="center" vertical="center" wrapText="1"/>
    </xf>
    <xf numFmtId="3" fontId="86" fillId="23" borderId="90" xfId="0" applyNumberFormat="1" applyFont="1" applyFill="1" applyBorder="1" applyAlignment="1" applyProtection="1">
      <alignment horizontal="center" vertical="center" wrapText="1"/>
    </xf>
    <xf numFmtId="0" fontId="87" fillId="23" borderId="89" xfId="0" applyFont="1" applyFill="1" applyBorder="1" applyAlignment="1" applyProtection="1">
      <alignment horizontal="center" vertical="center" wrapText="1"/>
    </xf>
    <xf numFmtId="0" fontId="87" fillId="23" borderId="60" xfId="0" applyFont="1" applyFill="1" applyBorder="1" applyAlignment="1" applyProtection="1">
      <alignment horizontal="center" vertical="center" wrapText="1"/>
    </xf>
    <xf numFmtId="0" fontId="91" fillId="15" borderId="42" xfId="0" applyFont="1" applyFill="1" applyBorder="1" applyAlignment="1">
      <alignment horizontal="center" vertical="center"/>
    </xf>
    <xf numFmtId="0" fontId="91" fillId="15" borderId="43" xfId="0" applyFont="1" applyFill="1" applyBorder="1" applyAlignment="1">
      <alignment horizontal="center" vertical="center"/>
    </xf>
    <xf numFmtId="0" fontId="91" fillId="22" borderId="42" xfId="0" applyFont="1" applyFill="1" applyBorder="1" applyAlignment="1">
      <alignment horizontal="center" vertical="center"/>
    </xf>
    <xf numFmtId="0" fontId="91" fillId="22" borderId="43" xfId="0" applyFont="1" applyFill="1" applyBorder="1" applyAlignment="1">
      <alignment horizontal="center" vertical="center"/>
    </xf>
    <xf numFmtId="0" fontId="91" fillId="15" borderId="83" xfId="0" applyFont="1" applyFill="1" applyBorder="1" applyAlignment="1">
      <alignment horizontal="center" vertical="center"/>
    </xf>
    <xf numFmtId="0" fontId="91" fillId="15" borderId="69" xfId="0" applyFont="1" applyFill="1" applyBorder="1" applyAlignment="1">
      <alignment horizontal="center" vertical="center"/>
    </xf>
    <xf numFmtId="0" fontId="85" fillId="7" borderId="59" xfId="0" applyFont="1" applyFill="1" applyBorder="1" applyAlignment="1">
      <alignment horizontal="center" vertical="center"/>
    </xf>
    <xf numFmtId="0" fontId="85" fillId="7" borderId="62" xfId="0" applyFont="1" applyFill="1" applyBorder="1" applyAlignment="1">
      <alignment horizontal="center" vertical="center"/>
    </xf>
    <xf numFmtId="10" fontId="91" fillId="15" borderId="55" xfId="9" applyNumberFormat="1" applyFont="1" applyFill="1" applyBorder="1" applyAlignment="1">
      <alignment horizontal="center" vertical="center"/>
    </xf>
    <xf numFmtId="10" fontId="91" fillId="15" borderId="66" xfId="9" applyNumberFormat="1" applyFont="1" applyFill="1" applyBorder="1" applyAlignment="1">
      <alignment horizontal="center" vertical="center"/>
    </xf>
    <xf numFmtId="10" fontId="91" fillId="15" borderId="56" xfId="9" applyNumberFormat="1" applyFont="1" applyFill="1" applyBorder="1" applyAlignment="1">
      <alignment horizontal="center" vertical="center"/>
    </xf>
    <xf numFmtId="0" fontId="91" fillId="7" borderId="57" xfId="0" applyFont="1" applyFill="1" applyBorder="1" applyAlignment="1">
      <alignment horizontal="center" vertical="center"/>
    </xf>
    <xf numFmtId="0" fontId="91" fillId="7" borderId="64" xfId="0" applyFont="1" applyFill="1" applyBorder="1" applyAlignment="1">
      <alignment horizontal="center" vertical="center"/>
    </xf>
    <xf numFmtId="0" fontId="91" fillId="22" borderId="82" xfId="0" applyFont="1" applyFill="1" applyBorder="1" applyAlignment="1">
      <alignment horizontal="center" vertical="center"/>
    </xf>
    <xf numFmtId="0" fontId="91" fillId="22" borderId="67" xfId="0" applyFont="1" applyFill="1" applyBorder="1" applyAlignment="1">
      <alignment horizontal="center" vertical="center"/>
    </xf>
    <xf numFmtId="183" fontId="91" fillId="15" borderId="55" xfId="9" applyNumberFormat="1" applyFont="1" applyFill="1" applyBorder="1" applyAlignment="1">
      <alignment horizontal="center" vertical="center"/>
    </xf>
    <xf numFmtId="183" fontId="91" fillId="15" borderId="66" xfId="9" applyNumberFormat="1" applyFont="1" applyFill="1" applyBorder="1" applyAlignment="1">
      <alignment horizontal="center" vertical="center"/>
    </xf>
    <xf numFmtId="183" fontId="91" fillId="15" borderId="56" xfId="9" applyNumberFormat="1" applyFont="1" applyFill="1" applyBorder="1" applyAlignment="1">
      <alignment horizontal="center" vertical="center"/>
    </xf>
    <xf numFmtId="3" fontId="48" fillId="18" borderId="92" xfId="0" applyNumberFormat="1" applyFont="1" applyFill="1" applyBorder="1" applyAlignment="1" applyProtection="1">
      <alignment horizontal="center" vertical="center" wrapText="1"/>
    </xf>
    <xf numFmtId="3" fontId="48" fillId="18" borderId="8" xfId="0" applyNumberFormat="1" applyFont="1" applyFill="1" applyBorder="1" applyAlignment="1" applyProtection="1">
      <alignment horizontal="center" vertical="center" wrapText="1"/>
    </xf>
    <xf numFmtId="10" fontId="55" fillId="15" borderId="48" xfId="91" applyNumberFormat="1" applyFont="1" applyFill="1" applyBorder="1" applyAlignment="1">
      <alignment horizontal="center" vertical="center"/>
    </xf>
    <xf numFmtId="10" fontId="55" fillId="15" borderId="50" xfId="91" applyNumberFormat="1" applyFont="1" applyFill="1" applyBorder="1" applyAlignment="1">
      <alignment horizontal="center" vertical="center"/>
    </xf>
    <xf numFmtId="10" fontId="55" fillId="15" borderId="66" xfId="91" applyNumberFormat="1" applyFont="1" applyFill="1" applyBorder="1" applyAlignment="1">
      <alignment horizontal="center" vertical="center"/>
    </xf>
    <xf numFmtId="10" fontId="55" fillId="15" borderId="56" xfId="91" applyNumberFormat="1" applyFont="1" applyFill="1" applyBorder="1" applyAlignment="1">
      <alignment horizontal="center" vertical="center"/>
    </xf>
    <xf numFmtId="183" fontId="55" fillId="15" borderId="55" xfId="91" applyNumberFormat="1" applyFont="1" applyFill="1" applyBorder="1" applyAlignment="1">
      <alignment horizontal="center" vertical="center"/>
    </xf>
    <xf numFmtId="183" fontId="55" fillId="15" borderId="66" xfId="91" applyNumberFormat="1" applyFont="1" applyFill="1" applyBorder="1" applyAlignment="1">
      <alignment horizontal="center" vertical="center"/>
    </xf>
    <xf numFmtId="10" fontId="55" fillId="15" borderId="55" xfId="91" applyNumberFormat="1" applyFont="1" applyFill="1" applyBorder="1" applyAlignment="1">
      <alignment horizontal="center" vertical="center"/>
    </xf>
    <xf numFmtId="183" fontId="55" fillId="15" borderId="56" xfId="91" applyNumberFormat="1" applyFont="1" applyFill="1" applyBorder="1" applyAlignment="1">
      <alignment horizontal="center" vertical="center"/>
    </xf>
    <xf numFmtId="0" fontId="0" fillId="0" borderId="23" xfId="0" applyFill="1" applyBorder="1" applyAlignment="1">
      <alignment horizontal="center"/>
    </xf>
    <xf numFmtId="0" fontId="0" fillId="0" borderId="16" xfId="0" applyFill="1" applyBorder="1" applyAlignment="1">
      <alignment horizontal="center"/>
    </xf>
    <xf numFmtId="0" fontId="0" fillId="0" borderId="24" xfId="0" applyFill="1" applyBorder="1" applyAlignment="1">
      <alignment horizontal="center"/>
    </xf>
    <xf numFmtId="0" fontId="18" fillId="15" borderId="25" xfId="8" applyFont="1" applyFill="1" applyBorder="1" applyAlignment="1">
      <alignment horizontal="center" vertical="center" wrapText="1"/>
    </xf>
    <xf numFmtId="0" fontId="18" fillId="15" borderId="29" xfId="8" applyFont="1" applyFill="1" applyBorder="1" applyAlignment="1">
      <alignment horizontal="center" vertical="center" wrapText="1"/>
    </xf>
    <xf numFmtId="0" fontId="19" fillId="2" borderId="26" xfId="8" applyFont="1" applyFill="1" applyBorder="1" applyAlignment="1">
      <alignment horizontal="center" vertical="center" wrapText="1"/>
    </xf>
    <xf numFmtId="0" fontId="19" fillId="2" borderId="29" xfId="8" applyFont="1" applyFill="1" applyBorder="1" applyAlignment="1">
      <alignment horizontal="center" vertical="center" wrapText="1"/>
    </xf>
    <xf numFmtId="0" fontId="18" fillId="2" borderId="25" xfId="8" applyFont="1" applyFill="1" applyBorder="1" applyAlignment="1">
      <alignment horizontal="center" vertical="center" wrapText="1"/>
    </xf>
    <xf numFmtId="0" fontId="18" fillId="2" borderId="26" xfId="8" applyFont="1" applyFill="1" applyBorder="1" applyAlignment="1">
      <alignment horizontal="center" vertical="center" wrapText="1"/>
    </xf>
    <xf numFmtId="0" fontId="18" fillId="2" borderId="27" xfId="8" applyFont="1" applyFill="1" applyBorder="1" applyAlignment="1">
      <alignment horizontal="center" vertical="center" wrapText="1"/>
    </xf>
    <xf numFmtId="0" fontId="0" fillId="16" borderId="23" xfId="0" applyFill="1" applyBorder="1" applyAlignment="1">
      <alignment horizontal="center"/>
    </xf>
    <xf numFmtId="0" fontId="0" fillId="16" borderId="16" xfId="0" applyFill="1" applyBorder="1" applyAlignment="1">
      <alignment horizontal="center"/>
    </xf>
    <xf numFmtId="0" fontId="0" fillId="16" borderId="24" xfId="0" applyFill="1" applyBorder="1" applyAlignment="1">
      <alignment horizontal="center"/>
    </xf>
    <xf numFmtId="0" fontId="2" fillId="0" borderId="0" xfId="0" applyFont="1" applyAlignment="1">
      <alignment horizontal="center"/>
    </xf>
    <xf numFmtId="0" fontId="1" fillId="0" borderId="0" xfId="0" applyFont="1" applyFill="1" applyBorder="1" applyAlignment="1" applyProtection="1">
      <alignment horizontal="left" vertical="center" wrapText="1"/>
    </xf>
    <xf numFmtId="0" fontId="1" fillId="0" borderId="19" xfId="0" applyFont="1" applyFill="1" applyBorder="1" applyAlignment="1" applyProtection="1">
      <alignment horizontal="left" vertical="center" wrapText="1"/>
    </xf>
    <xf numFmtId="0" fontId="1" fillId="12" borderId="7" xfId="0" applyFont="1" applyFill="1" applyBorder="1" applyAlignment="1" applyProtection="1">
      <alignment horizontal="center"/>
    </xf>
    <xf numFmtId="0" fontId="2" fillId="0" borderId="18" xfId="0" applyFont="1" applyBorder="1" applyAlignment="1">
      <alignment horizontal="center"/>
    </xf>
    <xf numFmtId="0" fontId="1" fillId="14" borderId="9" xfId="0" applyFont="1" applyFill="1" applyBorder="1" applyAlignment="1" applyProtection="1">
      <alignment horizontal="center"/>
    </xf>
    <xf numFmtId="0" fontId="1" fillId="14" borderId="11" xfId="0" applyFont="1" applyFill="1" applyBorder="1" applyAlignment="1" applyProtection="1">
      <alignment horizontal="center"/>
    </xf>
    <xf numFmtId="0" fontId="1" fillId="0" borderId="0" xfId="0" applyFont="1" applyFill="1" applyBorder="1" applyAlignment="1" applyProtection="1">
      <alignment horizontal="center"/>
    </xf>
    <xf numFmtId="182" fontId="58" fillId="20" borderId="7" xfId="0" applyNumberFormat="1" applyFont="1" applyFill="1" applyBorder="1" applyAlignment="1">
      <alignment horizontal="center" vertical="center"/>
    </xf>
    <xf numFmtId="0" fontId="1" fillId="12" borderId="7" xfId="0" applyFont="1" applyFill="1" applyBorder="1" applyAlignment="1" applyProtection="1">
      <alignment horizontal="center" vertical="center" wrapText="1"/>
    </xf>
    <xf numFmtId="0" fontId="30" fillId="0" borderId="8" xfId="81" applyFont="1" applyBorder="1" applyAlignment="1">
      <alignment horizontal="center" vertical="center"/>
    </xf>
    <xf numFmtId="21" fontId="30" fillId="0" borderId="8" xfId="81" applyNumberFormat="1" applyFont="1" applyBorder="1" applyAlignment="1">
      <alignment horizontal="center" vertical="center"/>
    </xf>
  </cellXfs>
  <cellStyles count="95">
    <cellStyle name="Comma 2" xfId="11"/>
    <cellStyle name="Comma 2 2" xfId="73"/>
    <cellStyle name="Hipervínculo 2" xfId="43"/>
    <cellStyle name="Hipervínculo 2 2" xfId="93"/>
    <cellStyle name="Hipervínculo 3" xfId="50"/>
    <cellStyle name="Millares" xfId="89" builtinId="3"/>
    <cellStyle name="Millares [0] 2" xfId="83"/>
    <cellStyle name="Millares 13" xfId="92"/>
    <cellStyle name="Millares 2" xfId="12"/>
    <cellStyle name="Millares 2 10" xfId="27"/>
    <cellStyle name="Millares 2 10 2" xfId="76"/>
    <cellStyle name="Millares 2 2" xfId="28"/>
    <cellStyle name="Millares 2 2 2" xfId="29"/>
    <cellStyle name="Millares 2 2 2 2" xfId="78"/>
    <cellStyle name="Millares 2 2 3" xfId="59"/>
    <cellStyle name="Millares 2 2 4" xfId="77"/>
    <cellStyle name="Millares 2 3" xfId="30"/>
    <cellStyle name="Millares 5" xfId="23"/>
    <cellStyle name="Millares 5 2" xfId="74"/>
    <cellStyle name="Moneda" xfId="6" builtinId="4"/>
    <cellStyle name="Moneda [0]" xfId="90" builtinId="7"/>
    <cellStyle name="Moneda [0] 2" xfId="71"/>
    <cellStyle name="Moneda [0] 3" xfId="54"/>
    <cellStyle name="Moneda [0] 4" xfId="84"/>
    <cellStyle name="Moneda 10" xfId="72"/>
    <cellStyle name="Moneda 2" xfId="13"/>
    <cellStyle name="Moneda 2 2" xfId="14"/>
    <cellStyle name="Moneda 2 3" xfId="55"/>
    <cellStyle name="Moneda 3" xfId="15"/>
    <cellStyle name="Moneda 3 2" xfId="31"/>
    <cellStyle name="Moneda 3 2 2" xfId="79"/>
    <cellStyle name="Moneda 4" xfId="16"/>
    <cellStyle name="Moneda 4 2" xfId="56"/>
    <cellStyle name="Moneda 5" xfId="41"/>
    <cellStyle name="Moneda 5 2" xfId="63"/>
    <cellStyle name="Moneda 6" xfId="25"/>
    <cellStyle name="Moneda 6 2" xfId="75"/>
    <cellStyle name="Moneda 7" xfId="45"/>
    <cellStyle name="Moneda 7 2" xfId="66"/>
    <cellStyle name="Moneda 8" xfId="49"/>
    <cellStyle name="Moneda 8 2" xfId="69"/>
    <cellStyle name="Moneda 9" xfId="52"/>
    <cellStyle name="Normal" xfId="0" builtinId="0"/>
    <cellStyle name="Normal 10" xfId="5"/>
    <cellStyle name="Normal 10 10 2" xfId="8"/>
    <cellStyle name="Normal 10 2" xfId="53"/>
    <cellStyle name="Normal 11" xfId="10"/>
    <cellStyle name="Normal 11 45 10" xfId="32"/>
    <cellStyle name="Normal 11 45 10 2" xfId="60"/>
    <cellStyle name="Normal 12" xfId="1"/>
    <cellStyle name="Normal 12 2" xfId="87"/>
    <cellStyle name="Normal 12 4" xfId="88"/>
    <cellStyle name="Normal 13" xfId="82"/>
    <cellStyle name="Normal 14" xfId="7"/>
    <cellStyle name="Normal 15" xfId="81"/>
    <cellStyle name="Normal 16" xfId="3"/>
    <cellStyle name="Normal 2" xfId="17"/>
    <cellStyle name="Normal 2 2" xfId="18"/>
    <cellStyle name="Normal 2 2 2 2" xfId="80"/>
    <cellStyle name="Normal 2 2 2 2 2" xfId="4"/>
    <cellStyle name="Normal 2 2 3" xfId="33"/>
    <cellStyle name="Normal 2 2 5 2 2 2" xfId="34"/>
    <cellStyle name="Normal 2 3" xfId="35"/>
    <cellStyle name="Normal 3" xfId="19"/>
    <cellStyle name="Normal 3 2" xfId="26"/>
    <cellStyle name="Normal 3 3" xfId="38"/>
    <cellStyle name="Normal 3 3 2" xfId="61"/>
    <cellStyle name="Normal 3 4" xfId="57"/>
    <cellStyle name="Normal 4" xfId="24"/>
    <cellStyle name="Normal 4 2" xfId="22"/>
    <cellStyle name="Normal 4 3" xfId="58"/>
    <cellStyle name="Normal 5" xfId="36"/>
    <cellStyle name="Normal 6" xfId="40"/>
    <cellStyle name="Normal 6 2" xfId="51"/>
    <cellStyle name="Normal 6 2 2" xfId="70"/>
    <cellStyle name="Normal 6 3" xfId="62"/>
    <cellStyle name="Normal 7" xfId="37"/>
    <cellStyle name="Normal 8" xfId="44"/>
    <cellStyle name="Normal 8 2" xfId="65"/>
    <cellStyle name="Normal 9" xfId="48"/>
    <cellStyle name="Normal 9 2" xfId="68"/>
    <cellStyle name="Normal_CONSOLIDADO  EVALUACIÓN LP 53 OBRA ADECUACIÓN Y MANTENIMIENTO DEL TEATRO LIDO" xfId="2"/>
    <cellStyle name="Normal_FORM20_1 2" xfId="85"/>
    <cellStyle name="Normal_SEGUROS FENIX 2" xfId="86"/>
    <cellStyle name="Porcentaje" xfId="91" builtinId="5"/>
    <cellStyle name="Porcentaje 2" xfId="9"/>
    <cellStyle name="Porcentaje 3" xfId="42"/>
    <cellStyle name="Porcentaje 3 2" xfId="64"/>
    <cellStyle name="Porcentaje 4" xfId="46"/>
    <cellStyle name="Porcentaje 4 2" xfId="67"/>
    <cellStyle name="Porcentual 2" xfId="20"/>
    <cellStyle name="Porcentual 2 2" xfId="21"/>
    <cellStyle name="Porcentual 2 2 2" xfId="47"/>
    <cellStyle name="Porcentual 2 2 2 3" xfId="94"/>
    <cellStyle name="Porcentual 2 3" xfId="39"/>
  </cellStyles>
  <dxfs count="40">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jpeg"/><Relationship Id="rId7" Type="http://schemas.openxmlformats.org/officeDocument/2006/relationships/image" Target="../media/image8.png"/><Relationship Id="rId2" Type="http://schemas.openxmlformats.org/officeDocument/2006/relationships/image" Target="../media/image3.jpg"/><Relationship Id="rId1" Type="http://schemas.openxmlformats.org/officeDocument/2006/relationships/image" Target="../media/image2.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0</xdr:col>
      <xdr:colOff>820154</xdr:colOff>
      <xdr:row>2</xdr:row>
      <xdr:rowOff>19050</xdr:rowOff>
    </xdr:to>
    <xdr:pic>
      <xdr:nvPicPr>
        <xdr:cNvPr id="2"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0</xdr:row>
      <xdr:rowOff>66675</xdr:rowOff>
    </xdr:from>
    <xdr:to>
      <xdr:col>0</xdr:col>
      <xdr:colOff>820154</xdr:colOff>
      <xdr:row>2</xdr:row>
      <xdr:rowOff>19050</xdr:rowOff>
    </xdr:to>
    <xdr:pic>
      <xdr:nvPicPr>
        <xdr:cNvPr id="3"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66675"/>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15875</xdr:colOff>
      <xdr:row>0</xdr:row>
      <xdr:rowOff>15875</xdr:rowOff>
    </xdr:from>
    <xdr:to>
      <xdr:col>1</xdr:col>
      <xdr:colOff>49737</xdr:colOff>
      <xdr:row>2</xdr:row>
      <xdr:rowOff>164041</xdr:rowOff>
    </xdr:to>
    <xdr:pic>
      <xdr:nvPicPr>
        <xdr:cNvPr id="3" name="3 Imagen" descr="log-udea2.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5" y="15875"/>
          <a:ext cx="805387" cy="995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442230</xdr:colOff>
      <xdr:row>3</xdr:row>
      <xdr:rowOff>89782</xdr:rowOff>
    </xdr:from>
    <xdr:to>
      <xdr:col>2</xdr:col>
      <xdr:colOff>3730625</xdr:colOff>
      <xdr:row>8</xdr:row>
      <xdr:rowOff>124852</xdr:rowOff>
    </xdr:to>
    <xdr:pic>
      <xdr:nvPicPr>
        <xdr:cNvPr id="14"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337" y="962907"/>
          <a:ext cx="3288395" cy="1339088"/>
        </a:xfrm>
        <a:prstGeom prst="rect">
          <a:avLst/>
        </a:prstGeom>
      </xdr:spPr>
    </xdr:pic>
    <xdr:clientData/>
  </xdr:twoCellAnchor>
  <xdr:twoCellAnchor>
    <xdr:from>
      <xdr:col>35</xdr:col>
      <xdr:colOff>333445</xdr:colOff>
      <xdr:row>2</xdr:row>
      <xdr:rowOff>90989</xdr:rowOff>
    </xdr:from>
    <xdr:to>
      <xdr:col>35</xdr:col>
      <xdr:colOff>1806601</xdr:colOff>
      <xdr:row>8</xdr:row>
      <xdr:rowOff>77301</xdr:rowOff>
    </xdr:to>
    <xdr:sp macro="" textlink="">
      <xdr:nvSpPr>
        <xdr:cNvPr id="6" name="WordArt 1"/>
        <xdr:cNvSpPr>
          <a:spLocks noChangeArrowheads="1" noChangeShapeType="1" noTextEdit="1"/>
        </xdr:cNvSpPr>
      </xdr:nvSpPr>
      <xdr:spPr bwMode="auto">
        <a:xfrm rot="-1620041">
          <a:off x="24136420" y="481514"/>
          <a:ext cx="1473156" cy="1043587"/>
        </a:xfrm>
        <a:prstGeom prst="rect">
          <a:avLst/>
        </a:prstGeom>
      </xdr:spPr>
      <xdr:txBody>
        <a:bodyPr wrap="none" fromWordArt="1">
          <a:prstTxWarp prst="textPlain">
            <a:avLst>
              <a:gd name="adj" fmla="val 55523"/>
            </a:avLst>
          </a:prstTxWarp>
        </a:bodyPr>
        <a:lstStyle/>
        <a:p>
          <a:pPr algn="ctr" rtl="0"/>
          <a:r>
            <a:rPr lang="es-CO" sz="800" kern="10" spc="0">
              <a:ln w="3175">
                <a:solidFill>
                  <a:srgbClr val="99CC00"/>
                </a:solidFill>
                <a:round/>
                <a:headEnd/>
                <a:tailEnd/>
              </a:ln>
              <a:noFill/>
              <a:effectLst/>
              <a:latin typeface="Trebuchet MS"/>
            </a:rPr>
            <a:t> hernán darío</a:t>
          </a:r>
        </a:p>
        <a:p>
          <a:pPr algn="ctr" rtl="0"/>
          <a:r>
            <a:rPr lang="es-CO" sz="800" kern="10" spc="0">
              <a:ln w="3175">
                <a:solidFill>
                  <a:srgbClr val="99CC00"/>
                </a:solidFill>
                <a:round/>
                <a:headEnd/>
                <a:tailEnd/>
              </a:ln>
              <a:noFill/>
              <a:effectLst/>
              <a:latin typeface="Trebuchet MS"/>
            </a:rPr>
            <a:t> triana otálora</a:t>
          </a:r>
        </a:p>
        <a:p>
          <a:pPr algn="ctr" rtl="0"/>
          <a:r>
            <a:rPr lang="es-CO" sz="800" kern="10" spc="0">
              <a:ln w="3175">
                <a:solidFill>
                  <a:srgbClr val="99CC00"/>
                </a:solidFill>
                <a:round/>
                <a:headEnd/>
                <a:tailEnd/>
              </a:ln>
              <a:noFill/>
              <a:effectLst/>
              <a:latin typeface="Trebuchet MS"/>
            </a:rPr>
            <a:t>ingeniero  civil</a:t>
          </a:r>
        </a:p>
      </xdr:txBody>
    </xdr:sp>
    <xdr:clientData/>
  </xdr:twoCellAnchor>
  <xdr:twoCellAnchor editAs="oneCell">
    <xdr:from>
      <xdr:col>45</xdr:col>
      <xdr:colOff>525359</xdr:colOff>
      <xdr:row>3</xdr:row>
      <xdr:rowOff>215447</xdr:rowOff>
    </xdr:from>
    <xdr:to>
      <xdr:col>46</xdr:col>
      <xdr:colOff>5170714</xdr:colOff>
      <xdr:row>8</xdr:row>
      <xdr:rowOff>113392</xdr:rowOff>
    </xdr:to>
    <xdr:pic>
      <xdr:nvPicPr>
        <xdr:cNvPr id="7"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152502" y="1088572"/>
          <a:ext cx="5234998" cy="1201963"/>
        </a:xfrm>
        <a:prstGeom prst="rect">
          <a:avLst/>
        </a:prstGeom>
      </xdr:spPr>
    </xdr:pic>
    <xdr:clientData/>
  </xdr:twoCellAnchor>
  <xdr:twoCellAnchor>
    <xdr:from>
      <xdr:col>56</xdr:col>
      <xdr:colOff>202009</xdr:colOff>
      <xdr:row>3</xdr:row>
      <xdr:rowOff>168276</xdr:rowOff>
    </xdr:from>
    <xdr:to>
      <xdr:col>56</xdr:col>
      <xdr:colOff>3363515</xdr:colOff>
      <xdr:row>8</xdr:row>
      <xdr:rowOff>115239</xdr:rowOff>
    </xdr:to>
    <xdr:pic>
      <xdr:nvPicPr>
        <xdr:cNvPr id="8" name="Imagen 3" descr="Descripción: D:\EDO\ARQTECH\Logo empresa.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369684" y="711201"/>
          <a:ext cx="3161506" cy="8518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66</xdr:col>
      <xdr:colOff>354354</xdr:colOff>
      <xdr:row>3</xdr:row>
      <xdr:rowOff>195602</xdr:rowOff>
    </xdr:from>
    <xdr:to>
      <xdr:col>67</xdr:col>
      <xdr:colOff>5318126</xdr:colOff>
      <xdr:row>8</xdr:row>
      <xdr:rowOff>0</xdr:rowOff>
    </xdr:to>
    <xdr:pic>
      <xdr:nvPicPr>
        <xdr:cNvPr id="9" name="Imagen 8"/>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36752"/>
        <a:stretch/>
      </xdr:blipFill>
      <xdr:spPr bwMode="auto">
        <a:xfrm>
          <a:off x="56687925" y="1068727"/>
          <a:ext cx="5553415" cy="1108416"/>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77</xdr:col>
      <xdr:colOff>111126</xdr:colOff>
      <xdr:row>3</xdr:row>
      <xdr:rowOff>49892</xdr:rowOff>
    </xdr:from>
    <xdr:to>
      <xdr:col>78</xdr:col>
      <xdr:colOff>5930446</xdr:colOff>
      <xdr:row>8</xdr:row>
      <xdr:rowOff>177043</xdr:rowOff>
    </xdr:to>
    <xdr:pic>
      <xdr:nvPicPr>
        <xdr:cNvPr id="10" name="Imagen 9"/>
        <xdr:cNvPicPr>
          <a:picLocks noChangeAspect="1"/>
        </xdr:cNvPicPr>
      </xdr:nvPicPr>
      <xdr:blipFill>
        <a:blip xmlns:r="http://schemas.openxmlformats.org/officeDocument/2006/relationships" r:embed="rId5"/>
        <a:stretch>
          <a:fillRect/>
        </a:stretch>
      </xdr:blipFill>
      <xdr:spPr>
        <a:xfrm>
          <a:off x="98071215" y="923017"/>
          <a:ext cx="6408963" cy="1431169"/>
        </a:xfrm>
        <a:prstGeom prst="rect">
          <a:avLst/>
        </a:prstGeom>
      </xdr:spPr>
    </xdr:pic>
    <xdr:clientData/>
  </xdr:twoCellAnchor>
  <xdr:twoCellAnchor editAs="oneCell">
    <xdr:from>
      <xdr:col>89</xdr:col>
      <xdr:colOff>748393</xdr:colOff>
      <xdr:row>4</xdr:row>
      <xdr:rowOff>103227</xdr:rowOff>
    </xdr:from>
    <xdr:to>
      <xdr:col>89</xdr:col>
      <xdr:colOff>4402825</xdr:colOff>
      <xdr:row>7</xdr:row>
      <xdr:rowOff>328840</xdr:rowOff>
    </xdr:to>
    <xdr:pic>
      <xdr:nvPicPr>
        <xdr:cNvPr id="11" name="Imagen 10"/>
        <xdr:cNvPicPr>
          <a:picLocks noChangeAspect="1"/>
        </xdr:cNvPicPr>
      </xdr:nvPicPr>
      <xdr:blipFill>
        <a:blip xmlns:r="http://schemas.openxmlformats.org/officeDocument/2006/relationships" r:embed="rId6"/>
        <a:stretch>
          <a:fillRect/>
        </a:stretch>
      </xdr:blipFill>
      <xdr:spPr>
        <a:xfrm>
          <a:off x="82334554" y="1225816"/>
          <a:ext cx="3654432" cy="905970"/>
        </a:xfrm>
        <a:prstGeom prst="rect">
          <a:avLst/>
        </a:prstGeom>
      </xdr:spPr>
    </xdr:pic>
    <xdr:clientData/>
  </xdr:twoCellAnchor>
  <xdr:twoCellAnchor>
    <xdr:from>
      <xdr:col>100</xdr:col>
      <xdr:colOff>1074965</xdr:colOff>
      <xdr:row>3</xdr:row>
      <xdr:rowOff>108856</xdr:rowOff>
    </xdr:from>
    <xdr:to>
      <xdr:col>100</xdr:col>
      <xdr:colOff>4159533</xdr:colOff>
      <xdr:row>8</xdr:row>
      <xdr:rowOff>136070</xdr:rowOff>
    </xdr:to>
    <xdr:pic>
      <xdr:nvPicPr>
        <xdr:cNvPr id="12" name="Imagen 11"/>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6448" t="29639" r="5804" b="33710"/>
        <a:stretch>
          <a:fillRect/>
        </a:stretch>
      </xdr:blipFill>
      <xdr:spPr bwMode="auto">
        <a:xfrm>
          <a:off x="94162790" y="661306"/>
          <a:ext cx="3084568" cy="922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132</xdr:col>
      <xdr:colOff>725715</xdr:colOff>
      <xdr:row>4</xdr:row>
      <xdr:rowOff>102789</xdr:rowOff>
    </xdr:from>
    <xdr:to>
      <xdr:col>132</xdr:col>
      <xdr:colOff>4526902</xdr:colOff>
      <xdr:row>7</xdr:row>
      <xdr:rowOff>283483</xdr:rowOff>
    </xdr:to>
    <xdr:pic>
      <xdr:nvPicPr>
        <xdr:cNvPr id="13" name="2 Imagen"/>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99" t="25664" r="4598" b="25376"/>
        <a:stretch/>
      </xdr:blipFill>
      <xdr:spPr>
        <a:xfrm>
          <a:off x="115297858" y="1225378"/>
          <a:ext cx="3801187" cy="861051"/>
        </a:xfrm>
        <a:prstGeom prst="rect">
          <a:avLst/>
        </a:prstGeom>
      </xdr:spPr>
    </xdr:pic>
    <xdr:clientData/>
  </xdr:twoCellAnchor>
  <xdr:twoCellAnchor editAs="oneCell">
    <xdr:from>
      <xdr:col>153</xdr:col>
      <xdr:colOff>320265</xdr:colOff>
      <xdr:row>3</xdr:row>
      <xdr:rowOff>65714</xdr:rowOff>
    </xdr:from>
    <xdr:to>
      <xdr:col>154</xdr:col>
      <xdr:colOff>5442858</xdr:colOff>
      <xdr:row>8</xdr:row>
      <xdr:rowOff>158750</xdr:rowOff>
    </xdr:to>
    <xdr:pic>
      <xdr:nvPicPr>
        <xdr:cNvPr id="16" name="Imagen 15"/>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92271694" y="938839"/>
          <a:ext cx="5712235" cy="1397054"/>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ROPUESTA%20ECONOMICA%20JULIO%20QUESAD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20181127%20Formulario%20propuesta%20economica.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INVITACI&#211;N/Formulario%20propuesta%20economicaHDTOnov.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DIF-272-2018%20_%20UdeA\1.%20Formulario%20propuesta%20economica%20UdeA%20_%20CP%20Arq%20(22-11-2018).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res%20u%20de%20a%20bogota%20JUAN%20SIERR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res%20u%20de%20a%20bogota%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Formulario%20propuesta%20economica%20ecohabitat.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INVITACI&#211;N/Formulario%20propuesta%20economica%20Grupo%20Vasquez.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ROPUESTA%20ECONOMICA%20DIF272-2018_HECTOR%20BARRAGAN\12.Formulario%20Propuesta%20Econ&#243;mic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Formulario%20propuesta%20economica%20himhe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20Bloque_09\Laboratorio%20de%20Psicologia-%20Bloque%209\Presupuesto%20Oficial\Presupuesto%20Oficial_B09_Lab.Psicologia_V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Formulario%20propuesta%20economica%20JRTI.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BACKUP%20DARANGO\Descargas\anexo-21260002-002-2017%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1.Marle\ayudas\varios%20presupuestos\GP-617%20-%20Ppto%20La%20Victoria%20V17%20(1)ca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IMULACI&#211;NEDIFICIO.ok.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valuaci&#243;n_Bogot&#22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tto%20Infraest%20Region\Downloads\Evaluaci&#243;n%20DIF-204-2018_obra_Civil_el&#233;ctrica_aula%2014%20112_facultad_Derech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INVITACI&#211;N/ANEXOS%20INVITACI&#211;N%20DIF-272-2018/ANEXOS%20INVITACI&#211;N%20DIF-272-2018/ANEXO%201%20Formulario%20Propuesta%20Ecnon&#243;mica/Formulario%20propuesta%20economic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INVITACI&#211;N/ARQTECH%20Formulario%20propuesta%20economic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INVITACI&#211;N/Formulario%20propuesta%20economica%20BAL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sheetData sheetId="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Consolidado"/>
      <sheetName val="Analisis A.I.U."/>
    </sheetNames>
    <definedNames>
      <definedName name="B326.1" sheetId="0"/>
    </defined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 Polizas"/>
      <sheetName val="F.P. Profesional Nivel 1"/>
      <sheetName val="F.P. Profesional Nivel 2"/>
      <sheetName val="F.P. Profesional Nivel 3"/>
      <sheetName val="F.P. Mano de Obra"/>
      <sheetName val="Analisis A.I.U."/>
      <sheetName val="A.P.U."/>
      <sheetName val="Presupuesto Consolidado"/>
      <sheetName val="Memorias de Calculo Cantidades"/>
      <sheetName val="F.P. Profesionales"/>
      <sheetName val="MA"/>
      <sheetName val="EQ"/>
    </sheetNames>
    <sheetDataSet>
      <sheetData sheetId="0">
        <row r="18">
          <cell r="H18">
            <v>2071262.3695850959</v>
          </cell>
        </row>
      </sheetData>
      <sheetData sheetId="1"/>
      <sheetData sheetId="2"/>
      <sheetData sheetId="3"/>
      <sheetData sheetId="4">
        <row r="1">
          <cell r="G1">
            <v>737717</v>
          </cell>
        </row>
      </sheetData>
      <sheetData sheetId="5">
        <row r="3">
          <cell r="D3" t="str">
            <v>Andamio  multidireccional certificado de( 1.4 x1.4 m, altura de plataforma 2 m)</v>
          </cell>
        </row>
      </sheetData>
      <sheetData sheetId="6">
        <row r="2">
          <cell r="H2">
            <v>0</v>
          </cell>
        </row>
        <row r="3">
          <cell r="H3">
            <v>0</v>
          </cell>
        </row>
        <row r="4">
          <cell r="H4">
            <v>0</v>
          </cell>
        </row>
        <row r="5">
          <cell r="H5">
            <v>0</v>
          </cell>
        </row>
        <row r="6">
          <cell r="H6" t="str">
            <v>Consumo (HM)</v>
          </cell>
        </row>
        <row r="7">
          <cell r="H7">
            <v>0.05</v>
          </cell>
        </row>
        <row r="8">
          <cell r="H8">
            <v>1</v>
          </cell>
        </row>
        <row r="9">
          <cell r="H9">
            <v>0</v>
          </cell>
        </row>
        <row r="10">
          <cell r="H10">
            <v>0</v>
          </cell>
        </row>
        <row r="11">
          <cell r="H11" t="str">
            <v>Sub-total</v>
          </cell>
        </row>
        <row r="12">
          <cell r="H12">
            <v>0</v>
          </cell>
        </row>
        <row r="13">
          <cell r="H13" t="str">
            <v>Cantidad (se considera desperdicio del 3%)</v>
          </cell>
        </row>
        <row r="14">
          <cell r="H14">
            <v>0</v>
          </cell>
        </row>
        <row r="15">
          <cell r="H15">
            <v>0</v>
          </cell>
        </row>
        <row r="16">
          <cell r="H16" t="str">
            <v>Sub-total</v>
          </cell>
        </row>
        <row r="17">
          <cell r="H17">
            <v>0</v>
          </cell>
        </row>
        <row r="18">
          <cell r="H18" t="str">
            <v>Consumo</v>
          </cell>
        </row>
        <row r="19">
          <cell r="H19">
            <v>0.3</v>
          </cell>
        </row>
        <row r="20">
          <cell r="H20" t="str">
            <v>Sub-total</v>
          </cell>
        </row>
        <row r="21">
          <cell r="H21">
            <v>0</v>
          </cell>
        </row>
        <row r="22">
          <cell r="H22" t="str">
            <v>Consumo (HC)</v>
          </cell>
        </row>
        <row r="23">
          <cell r="H23">
            <v>0</v>
          </cell>
        </row>
        <row r="24">
          <cell r="H24">
            <v>2</v>
          </cell>
        </row>
        <row r="25">
          <cell r="H25">
            <v>0</v>
          </cell>
        </row>
        <row r="26">
          <cell r="H26">
            <v>0</v>
          </cell>
        </row>
        <row r="27">
          <cell r="H27">
            <v>0</v>
          </cell>
        </row>
        <row r="28">
          <cell r="H28">
            <v>0</v>
          </cell>
        </row>
        <row r="29">
          <cell r="H29" t="str">
            <v>Consumo (HM)</v>
          </cell>
        </row>
        <row r="30">
          <cell r="H30">
            <v>0.05</v>
          </cell>
        </row>
        <row r="31">
          <cell r="H31">
            <v>0</v>
          </cell>
        </row>
        <row r="32">
          <cell r="H32">
            <v>0</v>
          </cell>
        </row>
        <row r="33">
          <cell r="H33">
            <v>0</v>
          </cell>
        </row>
        <row r="34">
          <cell r="H34" t="str">
            <v>Sub-total</v>
          </cell>
        </row>
        <row r="35">
          <cell r="H35">
            <v>0</v>
          </cell>
        </row>
        <row r="36">
          <cell r="H36" t="str">
            <v>Cantidad (se considera desperdicio del 3%)</v>
          </cell>
        </row>
        <row r="37">
          <cell r="H37">
            <v>0</v>
          </cell>
        </row>
        <row r="38">
          <cell r="H38">
            <v>0</v>
          </cell>
        </row>
        <row r="39">
          <cell r="H39" t="str">
            <v>Sub-total</v>
          </cell>
        </row>
        <row r="40">
          <cell r="H40">
            <v>0</v>
          </cell>
        </row>
        <row r="41">
          <cell r="H41" t="str">
            <v>Consumo</v>
          </cell>
        </row>
        <row r="42">
          <cell r="H42">
            <v>1</v>
          </cell>
        </row>
        <row r="43">
          <cell r="H43" t="str">
            <v>Sub-total</v>
          </cell>
        </row>
        <row r="44">
          <cell r="H44">
            <v>0</v>
          </cell>
        </row>
        <row r="45">
          <cell r="H45" t="str">
            <v>Consumo (HC)</v>
          </cell>
        </row>
        <row r="46">
          <cell r="H46">
            <v>1.8</v>
          </cell>
        </row>
        <row r="47">
          <cell r="H47">
            <v>1.8</v>
          </cell>
        </row>
        <row r="48">
          <cell r="H48">
            <v>0</v>
          </cell>
        </row>
        <row r="49">
          <cell r="H49">
            <v>0</v>
          </cell>
        </row>
        <row r="50">
          <cell r="H50">
            <v>0</v>
          </cell>
        </row>
        <row r="51">
          <cell r="H51">
            <v>0</v>
          </cell>
        </row>
        <row r="52">
          <cell r="H52" t="str">
            <v>Consumo (HM)</v>
          </cell>
        </row>
        <row r="53">
          <cell r="H53">
            <v>0.05</v>
          </cell>
        </row>
        <row r="54">
          <cell r="H54">
            <v>0</v>
          </cell>
        </row>
        <row r="55">
          <cell r="H55">
            <v>0</v>
          </cell>
        </row>
        <row r="56">
          <cell r="H56">
            <v>0</v>
          </cell>
        </row>
        <row r="57">
          <cell r="H57" t="str">
            <v>Sub-total</v>
          </cell>
        </row>
        <row r="58">
          <cell r="H58">
            <v>0</v>
          </cell>
        </row>
        <row r="59">
          <cell r="H59" t="str">
            <v>Cantidad (se considera desperdicio del 3%)</v>
          </cell>
        </row>
        <row r="60">
          <cell r="H60">
            <v>0</v>
          </cell>
        </row>
        <row r="61">
          <cell r="H61">
            <v>0</v>
          </cell>
        </row>
        <row r="62">
          <cell r="H62" t="str">
            <v>Sub-total</v>
          </cell>
        </row>
        <row r="63">
          <cell r="H63">
            <v>0</v>
          </cell>
        </row>
        <row r="64">
          <cell r="H64" t="str">
            <v>Consumo</v>
          </cell>
        </row>
        <row r="65">
          <cell r="H65">
            <v>1</v>
          </cell>
        </row>
        <row r="66">
          <cell r="H66" t="str">
            <v>Sub-total</v>
          </cell>
        </row>
        <row r="67">
          <cell r="H67">
            <v>0</v>
          </cell>
        </row>
        <row r="68">
          <cell r="H68" t="str">
            <v>Consumo (HC)</v>
          </cell>
        </row>
        <row r="69">
          <cell r="H69">
            <v>1</v>
          </cell>
        </row>
        <row r="70">
          <cell r="H70">
            <v>1</v>
          </cell>
        </row>
        <row r="71">
          <cell r="H71">
            <v>0</v>
          </cell>
        </row>
        <row r="72">
          <cell r="H72">
            <v>0</v>
          </cell>
        </row>
        <row r="73">
          <cell r="H73">
            <v>0</v>
          </cell>
        </row>
        <row r="74">
          <cell r="H74">
            <v>0</v>
          </cell>
        </row>
        <row r="75">
          <cell r="H75" t="str">
            <v>Consumo (HM)</v>
          </cell>
        </row>
        <row r="76">
          <cell r="H76">
            <v>0.05</v>
          </cell>
        </row>
        <row r="77">
          <cell r="H77">
            <v>0</v>
          </cell>
        </row>
        <row r="78">
          <cell r="H78">
            <v>0</v>
          </cell>
        </row>
        <row r="79">
          <cell r="H79" t="str">
            <v>Sub-total</v>
          </cell>
        </row>
        <row r="80">
          <cell r="H80">
            <v>0</v>
          </cell>
        </row>
        <row r="81">
          <cell r="H81" t="str">
            <v>Cantidad (se considera desperdicio del 3%)</v>
          </cell>
        </row>
        <row r="82">
          <cell r="H82">
            <v>0</v>
          </cell>
        </row>
        <row r="83">
          <cell r="H83">
            <v>0</v>
          </cell>
        </row>
        <row r="84">
          <cell r="H84" t="str">
            <v>Sub-total</v>
          </cell>
        </row>
        <row r="85">
          <cell r="H85">
            <v>0</v>
          </cell>
        </row>
        <row r="86">
          <cell r="H86" t="str">
            <v>Consumo</v>
          </cell>
        </row>
        <row r="87">
          <cell r="H87">
            <v>1</v>
          </cell>
        </row>
        <row r="88">
          <cell r="H88" t="str">
            <v>Sub-total</v>
          </cell>
        </row>
        <row r="89">
          <cell r="H89">
            <v>0</v>
          </cell>
        </row>
        <row r="90">
          <cell r="H90" t="str">
            <v>Consumo (HC)</v>
          </cell>
        </row>
        <row r="91">
          <cell r="H91">
            <v>1.5</v>
          </cell>
        </row>
        <row r="92">
          <cell r="H92">
            <v>1.5</v>
          </cell>
        </row>
        <row r="93">
          <cell r="H93">
            <v>0</v>
          </cell>
        </row>
        <row r="94">
          <cell r="H94">
            <v>0</v>
          </cell>
        </row>
        <row r="95">
          <cell r="H95">
            <v>0</v>
          </cell>
        </row>
        <row r="96">
          <cell r="H96">
            <v>0</v>
          </cell>
        </row>
        <row r="97">
          <cell r="H97" t="str">
            <v>Consumo (HM)</v>
          </cell>
        </row>
        <row r="98">
          <cell r="H98">
            <v>0.05</v>
          </cell>
        </row>
        <row r="99">
          <cell r="H99">
            <v>0</v>
          </cell>
        </row>
        <row r="100">
          <cell r="H100">
            <v>0</v>
          </cell>
        </row>
        <row r="101">
          <cell r="H101" t="str">
            <v>Sub-total</v>
          </cell>
        </row>
        <row r="102">
          <cell r="H102">
            <v>0</v>
          </cell>
        </row>
        <row r="103">
          <cell r="H103" t="str">
            <v>Cantidad (se considera desperdicio del 3%)</v>
          </cell>
        </row>
        <row r="104">
          <cell r="H104">
            <v>0</v>
          </cell>
        </row>
        <row r="105">
          <cell r="H105">
            <v>0</v>
          </cell>
        </row>
        <row r="106">
          <cell r="H106" t="str">
            <v>Sub-total</v>
          </cell>
        </row>
        <row r="107">
          <cell r="H107">
            <v>0</v>
          </cell>
        </row>
        <row r="108">
          <cell r="H108" t="str">
            <v>Consumo</v>
          </cell>
        </row>
        <row r="109">
          <cell r="H109">
            <v>1</v>
          </cell>
        </row>
        <row r="110">
          <cell r="H110" t="str">
            <v>Sub-total</v>
          </cell>
        </row>
        <row r="111">
          <cell r="H111">
            <v>0</v>
          </cell>
        </row>
        <row r="112">
          <cell r="H112" t="str">
            <v>Consumo (HC)</v>
          </cell>
        </row>
        <row r="113">
          <cell r="H113">
            <v>1.5</v>
          </cell>
        </row>
        <row r="114">
          <cell r="H114">
            <v>1.5</v>
          </cell>
        </row>
        <row r="115">
          <cell r="H115">
            <v>0</v>
          </cell>
        </row>
        <row r="116">
          <cell r="H116">
            <v>0</v>
          </cell>
        </row>
        <row r="117">
          <cell r="H117">
            <v>0</v>
          </cell>
        </row>
        <row r="118">
          <cell r="H118">
            <v>0</v>
          </cell>
        </row>
        <row r="119">
          <cell r="H119" t="str">
            <v>Consumo (HM)</v>
          </cell>
        </row>
        <row r="120">
          <cell r="H120">
            <v>0.05</v>
          </cell>
        </row>
        <row r="121">
          <cell r="H121">
            <v>0</v>
          </cell>
        </row>
        <row r="122">
          <cell r="H122">
            <v>0</v>
          </cell>
        </row>
        <row r="123">
          <cell r="H123" t="str">
            <v>Sub-total</v>
          </cell>
        </row>
        <row r="124">
          <cell r="H124">
            <v>0</v>
          </cell>
        </row>
        <row r="125">
          <cell r="H125" t="str">
            <v>Cantidad (se considera desperdicio del 3%)</v>
          </cell>
        </row>
        <row r="126">
          <cell r="H126">
            <v>0</v>
          </cell>
        </row>
        <row r="127">
          <cell r="H127">
            <v>0</v>
          </cell>
        </row>
        <row r="128">
          <cell r="H128" t="str">
            <v>Sub-total</v>
          </cell>
        </row>
        <row r="129">
          <cell r="H129">
            <v>0</v>
          </cell>
        </row>
        <row r="130">
          <cell r="H130" t="str">
            <v>Consumo</v>
          </cell>
        </row>
        <row r="131">
          <cell r="H131">
            <v>1</v>
          </cell>
        </row>
        <row r="132">
          <cell r="H132" t="str">
            <v>Sub-total</v>
          </cell>
        </row>
        <row r="133">
          <cell r="H133">
            <v>0</v>
          </cell>
        </row>
        <row r="134">
          <cell r="H134" t="str">
            <v>Consumo (HC)</v>
          </cell>
        </row>
        <row r="135">
          <cell r="H135">
            <v>1.5</v>
          </cell>
        </row>
        <row r="136">
          <cell r="H136">
            <v>1.5</v>
          </cell>
        </row>
        <row r="137">
          <cell r="H137">
            <v>0</v>
          </cell>
        </row>
        <row r="138">
          <cell r="H138">
            <v>0</v>
          </cell>
        </row>
        <row r="139">
          <cell r="H139">
            <v>0</v>
          </cell>
        </row>
        <row r="140">
          <cell r="H140">
            <v>0</v>
          </cell>
        </row>
        <row r="141">
          <cell r="H141" t="str">
            <v>Consumo (HM)</v>
          </cell>
        </row>
        <row r="142">
          <cell r="H142">
            <v>0.05</v>
          </cell>
        </row>
        <row r="143">
          <cell r="H143">
            <v>0</v>
          </cell>
        </row>
        <row r="144">
          <cell r="H144">
            <v>0</v>
          </cell>
        </row>
        <row r="145">
          <cell r="H145" t="str">
            <v>Sub-total</v>
          </cell>
        </row>
        <row r="146">
          <cell r="H146">
            <v>0</v>
          </cell>
        </row>
        <row r="147">
          <cell r="H147" t="str">
            <v>Cantidad (se considera desperdicio del 3%)</v>
          </cell>
        </row>
        <row r="148">
          <cell r="H148">
            <v>0</v>
          </cell>
        </row>
        <row r="149">
          <cell r="H149">
            <v>0</v>
          </cell>
        </row>
        <row r="150">
          <cell r="H150" t="str">
            <v>Sub-total</v>
          </cell>
        </row>
        <row r="151">
          <cell r="H151">
            <v>0</v>
          </cell>
        </row>
        <row r="152">
          <cell r="H152" t="str">
            <v>Consumo</v>
          </cell>
        </row>
        <row r="153">
          <cell r="H153">
            <v>0.5</v>
          </cell>
        </row>
        <row r="154">
          <cell r="H154" t="str">
            <v>Sub-total</v>
          </cell>
        </row>
        <row r="155">
          <cell r="H155">
            <v>0</v>
          </cell>
        </row>
        <row r="156">
          <cell r="H156" t="str">
            <v>Consumo (HC)</v>
          </cell>
        </row>
        <row r="157">
          <cell r="H157">
            <v>1.5</v>
          </cell>
        </row>
        <row r="158">
          <cell r="H158">
            <v>1.5</v>
          </cell>
        </row>
        <row r="159">
          <cell r="H159">
            <v>0</v>
          </cell>
        </row>
        <row r="160">
          <cell r="H160">
            <v>0</v>
          </cell>
        </row>
        <row r="161">
          <cell r="H161">
            <v>0</v>
          </cell>
        </row>
        <row r="162">
          <cell r="H162">
            <v>0</v>
          </cell>
        </row>
        <row r="163">
          <cell r="H163" t="str">
            <v>Consumo (HM)</v>
          </cell>
        </row>
        <row r="164">
          <cell r="H164">
            <v>0.05</v>
          </cell>
        </row>
        <row r="165">
          <cell r="H165">
            <v>0</v>
          </cell>
        </row>
        <row r="166">
          <cell r="H166">
            <v>0</v>
          </cell>
        </row>
        <row r="167">
          <cell r="H167" t="str">
            <v>Sub-total</v>
          </cell>
        </row>
        <row r="168">
          <cell r="H168">
            <v>0</v>
          </cell>
        </row>
        <row r="169">
          <cell r="H169" t="str">
            <v>Cantidad (se considera desperdicio del 3%)</v>
          </cell>
        </row>
        <row r="170">
          <cell r="H170">
            <v>0</v>
          </cell>
        </row>
        <row r="171">
          <cell r="H171">
            <v>0</v>
          </cell>
        </row>
        <row r="172">
          <cell r="H172" t="str">
            <v>Sub-total</v>
          </cell>
        </row>
        <row r="173">
          <cell r="H173">
            <v>0</v>
          </cell>
        </row>
        <row r="174">
          <cell r="H174" t="str">
            <v>Consumo</v>
          </cell>
        </row>
        <row r="175">
          <cell r="H175">
            <v>0.5</v>
          </cell>
        </row>
        <row r="176">
          <cell r="H176" t="str">
            <v>Sub-total</v>
          </cell>
        </row>
        <row r="177">
          <cell r="H177">
            <v>0</v>
          </cell>
        </row>
        <row r="178">
          <cell r="H178" t="str">
            <v>Consumo (HC)</v>
          </cell>
        </row>
        <row r="179">
          <cell r="H179">
            <v>1.2</v>
          </cell>
        </row>
        <row r="180">
          <cell r="H180">
            <v>1.2</v>
          </cell>
        </row>
        <row r="181">
          <cell r="H181">
            <v>0</v>
          </cell>
        </row>
        <row r="182">
          <cell r="H182">
            <v>0</v>
          </cell>
        </row>
        <row r="183">
          <cell r="H183">
            <v>0</v>
          </cell>
        </row>
        <row r="184">
          <cell r="H184">
            <v>0</v>
          </cell>
        </row>
        <row r="185">
          <cell r="H185" t="str">
            <v>Consumo (HM)</v>
          </cell>
        </row>
        <row r="186">
          <cell r="H186">
            <v>0.05</v>
          </cell>
        </row>
        <row r="187">
          <cell r="H187">
            <v>0</v>
          </cell>
        </row>
        <row r="188">
          <cell r="H188">
            <v>0</v>
          </cell>
        </row>
        <row r="189">
          <cell r="H189" t="str">
            <v>Sub-total</v>
          </cell>
        </row>
        <row r="190">
          <cell r="H190">
            <v>0</v>
          </cell>
        </row>
        <row r="191">
          <cell r="H191" t="str">
            <v>Cantidad (se considera desperdicio del 3%)</v>
          </cell>
        </row>
        <row r="192">
          <cell r="H192">
            <v>0</v>
          </cell>
        </row>
        <row r="193">
          <cell r="H193">
            <v>0</v>
          </cell>
        </row>
        <row r="194">
          <cell r="H194" t="str">
            <v>Sub-total</v>
          </cell>
        </row>
        <row r="195">
          <cell r="H195">
            <v>0</v>
          </cell>
        </row>
        <row r="196">
          <cell r="H196" t="str">
            <v>Consumo</v>
          </cell>
        </row>
        <row r="197">
          <cell r="H197">
            <v>1</v>
          </cell>
        </row>
        <row r="198">
          <cell r="H198" t="str">
            <v>Sub-total</v>
          </cell>
        </row>
        <row r="199">
          <cell r="H199">
            <v>0</v>
          </cell>
        </row>
        <row r="200">
          <cell r="H200" t="str">
            <v>Consumo (HC)</v>
          </cell>
        </row>
        <row r="201">
          <cell r="H201">
            <v>0</v>
          </cell>
        </row>
        <row r="202">
          <cell r="H202">
            <v>1</v>
          </cell>
        </row>
        <row r="203">
          <cell r="H203">
            <v>0</v>
          </cell>
        </row>
        <row r="204">
          <cell r="H204">
            <v>0</v>
          </cell>
        </row>
        <row r="205">
          <cell r="H205">
            <v>0</v>
          </cell>
        </row>
        <row r="206">
          <cell r="H206">
            <v>0</v>
          </cell>
        </row>
        <row r="207">
          <cell r="H207" t="str">
            <v>Consumo (HM)</v>
          </cell>
        </row>
        <row r="208">
          <cell r="H208">
            <v>0.05</v>
          </cell>
        </row>
        <row r="209">
          <cell r="H209">
            <v>0</v>
          </cell>
        </row>
        <row r="210">
          <cell r="H210">
            <v>0</v>
          </cell>
        </row>
        <row r="211">
          <cell r="H211" t="str">
            <v>Sub-total</v>
          </cell>
        </row>
        <row r="212">
          <cell r="H212">
            <v>0</v>
          </cell>
        </row>
        <row r="213">
          <cell r="H213" t="str">
            <v>Cantidad (se considera desperdicio del 3%)</v>
          </cell>
        </row>
        <row r="214">
          <cell r="H214">
            <v>0</v>
          </cell>
        </row>
        <row r="215">
          <cell r="H215">
            <v>0</v>
          </cell>
        </row>
        <row r="216">
          <cell r="H216" t="str">
            <v>Sub-total</v>
          </cell>
        </row>
        <row r="217">
          <cell r="H217">
            <v>0</v>
          </cell>
        </row>
        <row r="218">
          <cell r="H218" t="str">
            <v>Consumo</v>
          </cell>
        </row>
        <row r="219">
          <cell r="H219">
            <v>1</v>
          </cell>
        </row>
        <row r="220">
          <cell r="H220" t="str">
            <v>Sub-total</v>
          </cell>
        </row>
        <row r="221">
          <cell r="H221">
            <v>0</v>
          </cell>
        </row>
        <row r="222">
          <cell r="H222" t="str">
            <v>Consumo (HC)</v>
          </cell>
        </row>
        <row r="223">
          <cell r="H223">
            <v>1.2</v>
          </cell>
        </row>
        <row r="224">
          <cell r="H224">
            <v>1.2</v>
          </cell>
        </row>
        <row r="225">
          <cell r="H225">
            <v>0</v>
          </cell>
        </row>
        <row r="226">
          <cell r="H226">
            <v>0</v>
          </cell>
        </row>
        <row r="227">
          <cell r="H227">
            <v>0</v>
          </cell>
        </row>
        <row r="228">
          <cell r="H228">
            <v>0</v>
          </cell>
        </row>
        <row r="229">
          <cell r="H229" t="str">
            <v>Consumo (HM)</v>
          </cell>
        </row>
        <row r="230">
          <cell r="H230">
            <v>0.05</v>
          </cell>
        </row>
        <row r="231">
          <cell r="H231">
            <v>0</v>
          </cell>
        </row>
        <row r="232">
          <cell r="H232">
            <v>0</v>
          </cell>
        </row>
        <row r="233">
          <cell r="H233" t="str">
            <v>Sub-total</v>
          </cell>
        </row>
        <row r="234">
          <cell r="H234">
            <v>0</v>
          </cell>
        </row>
        <row r="235">
          <cell r="H235" t="str">
            <v>Cantidad (se considera desperdicio del 3%)</v>
          </cell>
        </row>
        <row r="236">
          <cell r="H236">
            <v>0</v>
          </cell>
        </row>
        <row r="237">
          <cell r="H237">
            <v>0</v>
          </cell>
        </row>
        <row r="238">
          <cell r="H238" t="str">
            <v>Sub-total</v>
          </cell>
        </row>
        <row r="239">
          <cell r="H239">
            <v>0</v>
          </cell>
        </row>
        <row r="240">
          <cell r="H240" t="str">
            <v>Consumo</v>
          </cell>
        </row>
        <row r="241">
          <cell r="H241">
            <v>1</v>
          </cell>
        </row>
        <row r="242">
          <cell r="H242" t="str">
            <v>Sub-total</v>
          </cell>
        </row>
        <row r="243">
          <cell r="H243">
            <v>0</v>
          </cell>
        </row>
        <row r="244">
          <cell r="H244" t="str">
            <v>Consumo (HC)</v>
          </cell>
        </row>
        <row r="245">
          <cell r="H245">
            <v>1.5</v>
          </cell>
        </row>
        <row r="246">
          <cell r="H246">
            <v>1.5</v>
          </cell>
        </row>
        <row r="247">
          <cell r="H247">
            <v>0</v>
          </cell>
        </row>
        <row r="248">
          <cell r="H248">
            <v>0</v>
          </cell>
        </row>
        <row r="249">
          <cell r="H249">
            <v>0</v>
          </cell>
        </row>
        <row r="250">
          <cell r="H250">
            <v>0</v>
          </cell>
        </row>
        <row r="251">
          <cell r="H251" t="str">
            <v>Consumo (HM)</v>
          </cell>
        </row>
        <row r="252">
          <cell r="H252">
            <v>0.05</v>
          </cell>
        </row>
        <row r="253">
          <cell r="H253">
            <v>0</v>
          </cell>
        </row>
        <row r="254">
          <cell r="H254">
            <v>0</v>
          </cell>
        </row>
        <row r="255">
          <cell r="H255" t="str">
            <v>Sub-total</v>
          </cell>
        </row>
        <row r="256">
          <cell r="H256">
            <v>0</v>
          </cell>
        </row>
        <row r="257">
          <cell r="H257" t="str">
            <v>Cantidad (se considera desperdicio del 3%)</v>
          </cell>
        </row>
        <row r="258">
          <cell r="H258">
            <v>0</v>
          </cell>
        </row>
        <row r="259">
          <cell r="H259">
            <v>0</v>
          </cell>
        </row>
        <row r="260">
          <cell r="H260" t="str">
            <v>Sub-total</v>
          </cell>
        </row>
        <row r="261">
          <cell r="H261">
            <v>0</v>
          </cell>
        </row>
        <row r="262">
          <cell r="H262" t="str">
            <v>Consumo</v>
          </cell>
        </row>
        <row r="263">
          <cell r="H263">
            <v>1</v>
          </cell>
        </row>
        <row r="264">
          <cell r="H264" t="str">
            <v>Sub-total</v>
          </cell>
        </row>
        <row r="265">
          <cell r="H265">
            <v>0</v>
          </cell>
        </row>
        <row r="266">
          <cell r="H266" t="str">
            <v>Consumo (HC)</v>
          </cell>
        </row>
        <row r="267">
          <cell r="H267">
            <v>1</v>
          </cell>
        </row>
        <row r="268">
          <cell r="H268">
            <v>1</v>
          </cell>
        </row>
        <row r="269">
          <cell r="H269">
            <v>0</v>
          </cell>
        </row>
        <row r="270">
          <cell r="H270">
            <v>0</v>
          </cell>
        </row>
        <row r="271">
          <cell r="H271">
            <v>0</v>
          </cell>
        </row>
        <row r="272">
          <cell r="H272">
            <v>0</v>
          </cell>
        </row>
        <row r="273">
          <cell r="H273" t="str">
            <v>Consumo (HM)</v>
          </cell>
        </row>
        <row r="274">
          <cell r="H274">
            <v>0.05</v>
          </cell>
        </row>
        <row r="275">
          <cell r="H275">
            <v>0</v>
          </cell>
        </row>
        <row r="276">
          <cell r="H276">
            <v>0</v>
          </cell>
        </row>
        <row r="277">
          <cell r="H277" t="str">
            <v>Sub-total</v>
          </cell>
        </row>
        <row r="278">
          <cell r="H278">
            <v>0</v>
          </cell>
        </row>
        <row r="279">
          <cell r="H279" t="str">
            <v>Cantidad (se considera desperdicio del 3%)</v>
          </cell>
        </row>
        <row r="280">
          <cell r="H280">
            <v>0</v>
          </cell>
        </row>
        <row r="281">
          <cell r="H281">
            <v>0</v>
          </cell>
        </row>
        <row r="282">
          <cell r="H282" t="str">
            <v>Sub-total</v>
          </cell>
        </row>
        <row r="283">
          <cell r="H283">
            <v>0</v>
          </cell>
        </row>
        <row r="284">
          <cell r="H284" t="str">
            <v>Consumo</v>
          </cell>
        </row>
        <row r="285">
          <cell r="H285">
            <v>1</v>
          </cell>
        </row>
        <row r="286">
          <cell r="H286" t="str">
            <v>Sub-total</v>
          </cell>
        </row>
        <row r="287">
          <cell r="H287">
            <v>0</v>
          </cell>
        </row>
        <row r="288">
          <cell r="H288" t="str">
            <v>Consumo (HC)</v>
          </cell>
        </row>
        <row r="289">
          <cell r="H289">
            <v>1</v>
          </cell>
        </row>
        <row r="290">
          <cell r="H290">
            <v>1</v>
          </cell>
        </row>
        <row r="291">
          <cell r="H291">
            <v>0</v>
          </cell>
        </row>
        <row r="292">
          <cell r="H292">
            <v>0</v>
          </cell>
        </row>
        <row r="293">
          <cell r="H293">
            <v>0</v>
          </cell>
        </row>
        <row r="294">
          <cell r="H294">
            <v>0</v>
          </cell>
        </row>
        <row r="295">
          <cell r="H295" t="str">
            <v>Consumo (HM)</v>
          </cell>
        </row>
        <row r="296">
          <cell r="H296">
            <v>0.05</v>
          </cell>
        </row>
        <row r="297">
          <cell r="H297">
            <v>1</v>
          </cell>
        </row>
        <row r="298">
          <cell r="H298">
            <v>0</v>
          </cell>
        </row>
        <row r="299">
          <cell r="H299" t="str">
            <v>Sub-total</v>
          </cell>
        </row>
        <row r="300">
          <cell r="H300">
            <v>0</v>
          </cell>
        </row>
        <row r="301">
          <cell r="H301" t="str">
            <v>Cantidad (se considera desperdicio del 3%)</v>
          </cell>
        </row>
        <row r="302">
          <cell r="H302">
            <v>0</v>
          </cell>
        </row>
        <row r="303">
          <cell r="H303">
            <v>0</v>
          </cell>
        </row>
        <row r="304">
          <cell r="H304" t="str">
            <v>Sub-total</v>
          </cell>
        </row>
        <row r="305">
          <cell r="H305">
            <v>0</v>
          </cell>
        </row>
        <row r="306">
          <cell r="H306" t="str">
            <v>Consumo</v>
          </cell>
        </row>
        <row r="307">
          <cell r="H307">
            <v>1</v>
          </cell>
        </row>
        <row r="308">
          <cell r="H308" t="str">
            <v>Sub-total</v>
          </cell>
        </row>
        <row r="309">
          <cell r="H309">
            <v>0</v>
          </cell>
        </row>
        <row r="310">
          <cell r="H310" t="str">
            <v>Consumo (HC)</v>
          </cell>
        </row>
        <row r="311">
          <cell r="H311">
            <v>0</v>
          </cell>
        </row>
        <row r="312">
          <cell r="H312">
            <v>1.5</v>
          </cell>
        </row>
        <row r="313">
          <cell r="H313">
            <v>0</v>
          </cell>
        </row>
        <row r="314">
          <cell r="H314">
            <v>0</v>
          </cell>
        </row>
        <row r="315">
          <cell r="H315">
            <v>0</v>
          </cell>
        </row>
        <row r="316">
          <cell r="H316">
            <v>0</v>
          </cell>
        </row>
        <row r="317">
          <cell r="H317" t="str">
            <v>Consumo (HM)</v>
          </cell>
        </row>
        <row r="318">
          <cell r="H318">
            <v>0.05</v>
          </cell>
        </row>
        <row r="319">
          <cell r="H319">
            <v>0</v>
          </cell>
        </row>
        <row r="320">
          <cell r="H320">
            <v>0</v>
          </cell>
        </row>
        <row r="321">
          <cell r="H321" t="str">
            <v>Sub-total</v>
          </cell>
        </row>
        <row r="322">
          <cell r="H322">
            <v>0</v>
          </cell>
        </row>
        <row r="323">
          <cell r="H323" t="str">
            <v>Cantidad (se considera desperdicio del 3%)</v>
          </cell>
        </row>
        <row r="324">
          <cell r="H324">
            <v>0</v>
          </cell>
        </row>
        <row r="325">
          <cell r="H325">
            <v>0</v>
          </cell>
        </row>
        <row r="326">
          <cell r="H326" t="str">
            <v>Sub-total</v>
          </cell>
        </row>
        <row r="327">
          <cell r="H327">
            <v>0</v>
          </cell>
        </row>
        <row r="328">
          <cell r="H328" t="str">
            <v>Consumo</v>
          </cell>
        </row>
        <row r="329">
          <cell r="H329">
            <v>1.3</v>
          </cell>
        </row>
        <row r="330">
          <cell r="H330" t="str">
            <v>Sub-total</v>
          </cell>
        </row>
        <row r="331">
          <cell r="H331">
            <v>0</v>
          </cell>
        </row>
        <row r="332">
          <cell r="H332" t="str">
            <v>Consumo (HC)</v>
          </cell>
        </row>
        <row r="333">
          <cell r="H333">
            <v>0</v>
          </cell>
        </row>
        <row r="334">
          <cell r="H334">
            <v>0.1</v>
          </cell>
        </row>
        <row r="335">
          <cell r="H335">
            <v>0</v>
          </cell>
        </row>
        <row r="336">
          <cell r="H336">
            <v>0</v>
          </cell>
        </row>
        <row r="337">
          <cell r="H337">
            <v>0</v>
          </cell>
        </row>
        <row r="338">
          <cell r="H338">
            <v>0</v>
          </cell>
        </row>
        <row r="339">
          <cell r="H339" t="str">
            <v>Consumo (HM)</v>
          </cell>
        </row>
        <row r="340">
          <cell r="H340">
            <v>0.05</v>
          </cell>
        </row>
        <row r="341">
          <cell r="H341">
            <v>0</v>
          </cell>
        </row>
        <row r="342">
          <cell r="H342">
            <v>0</v>
          </cell>
        </row>
        <row r="343">
          <cell r="H343" t="str">
            <v>Sub-total</v>
          </cell>
        </row>
        <row r="344">
          <cell r="H344">
            <v>0</v>
          </cell>
        </row>
        <row r="345">
          <cell r="H345" t="str">
            <v>Cantidad (se considera desperdicio del 3%)</v>
          </cell>
        </row>
        <row r="346">
          <cell r="H346">
            <v>0.73904999999999998</v>
          </cell>
        </row>
        <row r="347">
          <cell r="H347">
            <v>2.5819700000000001</v>
          </cell>
        </row>
        <row r="348">
          <cell r="H348">
            <v>0.86065999999999998</v>
          </cell>
        </row>
        <row r="349">
          <cell r="H349">
            <v>2.625</v>
          </cell>
        </row>
        <row r="350">
          <cell r="H350">
            <v>24</v>
          </cell>
        </row>
        <row r="351">
          <cell r="H351">
            <v>2</v>
          </cell>
        </row>
        <row r="352">
          <cell r="H352">
            <v>3</v>
          </cell>
        </row>
        <row r="353">
          <cell r="H353">
            <v>5.1869999999999999E-2</v>
          </cell>
        </row>
        <row r="354">
          <cell r="H354">
            <v>0.03</v>
          </cell>
        </row>
        <row r="355">
          <cell r="H355">
            <v>0.2</v>
          </cell>
        </row>
        <row r="356">
          <cell r="H356">
            <v>0.05</v>
          </cell>
        </row>
        <row r="357">
          <cell r="H357" t="str">
            <v>Sub-total</v>
          </cell>
        </row>
        <row r="358">
          <cell r="H358">
            <v>0</v>
          </cell>
        </row>
        <row r="359">
          <cell r="H359" t="str">
            <v>Consumo</v>
          </cell>
        </row>
        <row r="360">
          <cell r="H360">
            <v>0.5</v>
          </cell>
        </row>
        <row r="361">
          <cell r="H361" t="str">
            <v>Sub-total</v>
          </cell>
        </row>
        <row r="362">
          <cell r="H362">
            <v>0</v>
          </cell>
        </row>
        <row r="363">
          <cell r="H363" t="str">
            <v>Consumo (HC)</v>
          </cell>
        </row>
        <row r="364">
          <cell r="H364">
            <v>1.5</v>
          </cell>
        </row>
        <row r="365">
          <cell r="H365">
            <v>1.5</v>
          </cell>
        </row>
        <row r="366">
          <cell r="H366">
            <v>0</v>
          </cell>
        </row>
        <row r="367">
          <cell r="H367">
            <v>0</v>
          </cell>
        </row>
        <row r="368">
          <cell r="H368">
            <v>0</v>
          </cell>
        </row>
        <row r="369">
          <cell r="H369">
            <v>0</v>
          </cell>
        </row>
        <row r="370">
          <cell r="H370" t="str">
            <v>Consumo (HM)</v>
          </cell>
        </row>
        <row r="371">
          <cell r="H371">
            <v>0.05</v>
          </cell>
        </row>
        <row r="372">
          <cell r="H372">
            <v>0</v>
          </cell>
        </row>
        <row r="373">
          <cell r="H373">
            <v>0</v>
          </cell>
        </row>
        <row r="374">
          <cell r="H374" t="str">
            <v>Sub-total</v>
          </cell>
        </row>
        <row r="375">
          <cell r="H375">
            <v>0</v>
          </cell>
        </row>
        <row r="376">
          <cell r="H376" t="str">
            <v>Cantidad (se considera desperdicio del 3%)</v>
          </cell>
        </row>
        <row r="377">
          <cell r="H377">
            <v>0.36952499999999999</v>
          </cell>
        </row>
        <row r="378">
          <cell r="H378">
            <v>1.290985</v>
          </cell>
        </row>
        <row r="379">
          <cell r="H379">
            <v>0.86065999999999998</v>
          </cell>
        </row>
        <row r="380">
          <cell r="H380">
            <v>2.625</v>
          </cell>
        </row>
        <row r="381">
          <cell r="H381">
            <v>24</v>
          </cell>
        </row>
        <row r="382">
          <cell r="H382">
            <v>2</v>
          </cell>
        </row>
        <row r="383">
          <cell r="H383">
            <v>3</v>
          </cell>
        </row>
        <row r="384">
          <cell r="H384">
            <v>5.1869999999999999E-2</v>
          </cell>
        </row>
        <row r="385">
          <cell r="H385">
            <v>0.03</v>
          </cell>
        </row>
        <row r="386">
          <cell r="H386">
            <v>0.2</v>
          </cell>
        </row>
        <row r="387">
          <cell r="H387">
            <v>0.05</v>
          </cell>
        </row>
        <row r="388">
          <cell r="H388" t="str">
            <v>Sub-total</v>
          </cell>
        </row>
        <row r="389">
          <cell r="H389">
            <v>0</v>
          </cell>
        </row>
        <row r="390">
          <cell r="H390" t="str">
            <v>Consumo</v>
          </cell>
        </row>
        <row r="391">
          <cell r="H391">
            <v>0.5</v>
          </cell>
        </row>
        <row r="392">
          <cell r="H392" t="str">
            <v>Sub-total</v>
          </cell>
        </row>
        <row r="393">
          <cell r="H393">
            <v>0</v>
          </cell>
        </row>
        <row r="394">
          <cell r="H394" t="str">
            <v>Consumo (HC)</v>
          </cell>
        </row>
        <row r="395">
          <cell r="H395">
            <v>1.2</v>
          </cell>
        </row>
        <row r="396">
          <cell r="H396">
            <v>1.2</v>
          </cell>
        </row>
        <row r="397">
          <cell r="H397">
            <v>0</v>
          </cell>
        </row>
        <row r="398">
          <cell r="H398">
            <v>0</v>
          </cell>
        </row>
        <row r="399">
          <cell r="H399">
            <v>0</v>
          </cell>
        </row>
        <row r="400">
          <cell r="H400">
            <v>0</v>
          </cell>
        </row>
        <row r="401">
          <cell r="H401" t="str">
            <v>Consumo (HM)</v>
          </cell>
        </row>
        <row r="402">
          <cell r="H402">
            <v>0.05</v>
          </cell>
        </row>
        <row r="403">
          <cell r="H403">
            <v>0</v>
          </cell>
        </row>
        <row r="404">
          <cell r="H404" t="str">
            <v>Sub-total</v>
          </cell>
        </row>
        <row r="405">
          <cell r="H405">
            <v>0</v>
          </cell>
        </row>
        <row r="406">
          <cell r="H406" t="str">
            <v>Cantidad (se considera desperdicio del 3%)</v>
          </cell>
        </row>
        <row r="407">
          <cell r="H407">
            <v>1.03</v>
          </cell>
        </row>
        <row r="408">
          <cell r="H408">
            <v>0</v>
          </cell>
        </row>
        <row r="409">
          <cell r="H409" t="str">
            <v>Sub-total</v>
          </cell>
        </row>
        <row r="410">
          <cell r="H410">
            <v>0</v>
          </cell>
        </row>
        <row r="411">
          <cell r="H411" t="str">
            <v>Consumo</v>
          </cell>
        </row>
        <row r="412">
          <cell r="H412">
            <v>0.15</v>
          </cell>
        </row>
        <row r="413">
          <cell r="H413" t="str">
            <v>Sub-total</v>
          </cell>
        </row>
        <row r="414">
          <cell r="H414">
            <v>0</v>
          </cell>
        </row>
        <row r="415">
          <cell r="H415" t="str">
            <v>Consumo (HC)</v>
          </cell>
        </row>
        <row r="416">
          <cell r="H416">
            <v>0.3</v>
          </cell>
        </row>
        <row r="417">
          <cell r="H417">
            <v>0.3</v>
          </cell>
        </row>
        <row r="418">
          <cell r="H418">
            <v>0</v>
          </cell>
        </row>
        <row r="419">
          <cell r="H419">
            <v>0</v>
          </cell>
        </row>
        <row r="420">
          <cell r="H420">
            <v>0</v>
          </cell>
        </row>
        <row r="421">
          <cell r="H421">
            <v>0</v>
          </cell>
        </row>
        <row r="422">
          <cell r="H422" t="str">
            <v>Consumo (HM)</v>
          </cell>
        </row>
        <row r="423">
          <cell r="H423">
            <v>0.05</v>
          </cell>
        </row>
        <row r="424">
          <cell r="H424">
            <v>0</v>
          </cell>
        </row>
        <row r="425">
          <cell r="H425" t="str">
            <v>Sub-total</v>
          </cell>
        </row>
        <row r="426">
          <cell r="H426">
            <v>0</v>
          </cell>
        </row>
        <row r="427">
          <cell r="H427" t="str">
            <v>Cantidad (se considera desperdicio del 3%)</v>
          </cell>
        </row>
        <row r="428">
          <cell r="H428">
            <v>0.36952000000000002</v>
          </cell>
        </row>
        <row r="429">
          <cell r="H429">
            <v>1.03</v>
          </cell>
        </row>
        <row r="430">
          <cell r="H430">
            <v>11</v>
          </cell>
        </row>
        <row r="431">
          <cell r="H431">
            <v>1.29098</v>
          </cell>
        </row>
        <row r="432">
          <cell r="H432">
            <v>2.5819700000000001</v>
          </cell>
        </row>
        <row r="433">
          <cell r="H433">
            <v>3.15</v>
          </cell>
        </row>
        <row r="434">
          <cell r="H434">
            <v>30</v>
          </cell>
        </row>
        <row r="435">
          <cell r="H435">
            <v>10</v>
          </cell>
        </row>
        <row r="436">
          <cell r="H436">
            <v>5.1869999999999999E-2</v>
          </cell>
        </row>
        <row r="437">
          <cell r="H437">
            <v>0.3</v>
          </cell>
        </row>
        <row r="438">
          <cell r="H438">
            <v>0.28999999999999998</v>
          </cell>
        </row>
        <row r="439">
          <cell r="H439">
            <v>0.2</v>
          </cell>
        </row>
        <row r="440">
          <cell r="H440">
            <v>0.05</v>
          </cell>
        </row>
        <row r="441">
          <cell r="H441" t="str">
            <v>Sub-total</v>
          </cell>
        </row>
        <row r="442">
          <cell r="H442">
            <v>0</v>
          </cell>
        </row>
        <row r="443">
          <cell r="H443" t="str">
            <v>Consumo</v>
          </cell>
        </row>
        <row r="444">
          <cell r="H444">
            <v>0.8</v>
          </cell>
        </row>
        <row r="445">
          <cell r="H445" t="str">
            <v>Sub-total</v>
          </cell>
        </row>
        <row r="446">
          <cell r="H446">
            <v>0</v>
          </cell>
        </row>
        <row r="447">
          <cell r="H447" t="str">
            <v>Consumo (HC)</v>
          </cell>
        </row>
        <row r="448">
          <cell r="H448">
            <v>1</v>
          </cell>
        </row>
        <row r="449">
          <cell r="H449">
            <v>1</v>
          </cell>
        </row>
        <row r="450">
          <cell r="H450">
            <v>0</v>
          </cell>
        </row>
        <row r="451">
          <cell r="H451">
            <v>0</v>
          </cell>
        </row>
        <row r="452">
          <cell r="H452">
            <v>0</v>
          </cell>
        </row>
        <row r="453">
          <cell r="H453">
            <v>0</v>
          </cell>
        </row>
        <row r="454">
          <cell r="H454" t="str">
            <v>Consumo (HM)</v>
          </cell>
        </row>
        <row r="455">
          <cell r="H455">
            <v>0.05</v>
          </cell>
        </row>
        <row r="456">
          <cell r="H456">
            <v>0</v>
          </cell>
        </row>
        <row r="457">
          <cell r="H457" t="str">
            <v>Sub-total</v>
          </cell>
        </row>
        <row r="458">
          <cell r="H458">
            <v>0</v>
          </cell>
        </row>
        <row r="459">
          <cell r="H459" t="str">
            <v>Cantidad (se considera desperdicio del 3%)</v>
          </cell>
        </row>
        <row r="460">
          <cell r="H460">
            <v>2.9561999999999999</v>
          </cell>
        </row>
        <row r="461">
          <cell r="H461">
            <v>5.1639400000000002</v>
          </cell>
        </row>
        <row r="462">
          <cell r="H462">
            <v>1.72132</v>
          </cell>
        </row>
        <row r="463">
          <cell r="H463">
            <v>5.25</v>
          </cell>
        </row>
        <row r="464">
          <cell r="H464">
            <v>48</v>
          </cell>
        </row>
        <row r="465">
          <cell r="H465">
            <v>4</v>
          </cell>
        </row>
        <row r="466">
          <cell r="H466">
            <v>6</v>
          </cell>
        </row>
        <row r="467">
          <cell r="H467">
            <v>0.10374</v>
          </cell>
        </row>
        <row r="468">
          <cell r="H468">
            <v>0.06</v>
          </cell>
        </row>
        <row r="469">
          <cell r="H469">
            <v>0.4</v>
          </cell>
        </row>
        <row r="470">
          <cell r="H470">
            <v>0.1</v>
          </cell>
        </row>
        <row r="471">
          <cell r="H471" t="str">
            <v>Sub-total</v>
          </cell>
        </row>
        <row r="472">
          <cell r="H472">
            <v>0</v>
          </cell>
        </row>
        <row r="473">
          <cell r="H473" t="str">
            <v>Consumo</v>
          </cell>
        </row>
        <row r="474">
          <cell r="H474">
            <v>0.5</v>
          </cell>
        </row>
        <row r="475">
          <cell r="H475" t="str">
            <v>Sub-total</v>
          </cell>
        </row>
        <row r="476">
          <cell r="H476">
            <v>0</v>
          </cell>
        </row>
        <row r="477">
          <cell r="H477" t="str">
            <v>Consumo (HC)</v>
          </cell>
        </row>
        <row r="478">
          <cell r="H478">
            <v>1.8</v>
          </cell>
        </row>
        <row r="479">
          <cell r="H479">
            <v>1.8</v>
          </cell>
        </row>
        <row r="480">
          <cell r="H480">
            <v>0</v>
          </cell>
        </row>
        <row r="481">
          <cell r="H481">
            <v>0</v>
          </cell>
        </row>
        <row r="482">
          <cell r="H482">
            <v>0</v>
          </cell>
        </row>
        <row r="483">
          <cell r="H483">
            <v>0</v>
          </cell>
        </row>
        <row r="484">
          <cell r="H484" t="str">
            <v>Consumo (HM)</v>
          </cell>
        </row>
        <row r="485">
          <cell r="H485">
            <v>0.05</v>
          </cell>
        </row>
        <row r="486">
          <cell r="H486">
            <v>0</v>
          </cell>
        </row>
        <row r="487">
          <cell r="H487">
            <v>0</v>
          </cell>
        </row>
        <row r="488">
          <cell r="H488" t="str">
            <v>Sub-total</v>
          </cell>
        </row>
        <row r="489">
          <cell r="H489">
            <v>0</v>
          </cell>
        </row>
        <row r="490">
          <cell r="H490" t="str">
            <v>Cantidad (se considera desperdicio del 3%)</v>
          </cell>
        </row>
        <row r="491">
          <cell r="H491">
            <v>0.36952499999999999</v>
          </cell>
        </row>
        <row r="492">
          <cell r="H492">
            <v>1.45</v>
          </cell>
        </row>
        <row r="493">
          <cell r="H493">
            <v>0.86065999999999998</v>
          </cell>
        </row>
        <row r="494">
          <cell r="H494">
            <v>1.34</v>
          </cell>
        </row>
        <row r="495">
          <cell r="H495">
            <v>6</v>
          </cell>
        </row>
        <row r="496">
          <cell r="H496">
            <v>2</v>
          </cell>
        </row>
        <row r="497">
          <cell r="H497">
            <v>3</v>
          </cell>
        </row>
        <row r="498">
          <cell r="H498">
            <v>5.1869999999999999E-2</v>
          </cell>
        </row>
        <row r="499">
          <cell r="H499">
            <v>0.03</v>
          </cell>
        </row>
        <row r="500">
          <cell r="H500">
            <v>0.2</v>
          </cell>
        </row>
        <row r="501">
          <cell r="H501">
            <v>0.05</v>
          </cell>
        </row>
        <row r="502">
          <cell r="H502" t="str">
            <v>Sub-total</v>
          </cell>
        </row>
        <row r="503">
          <cell r="H503">
            <v>0</v>
          </cell>
        </row>
        <row r="504">
          <cell r="H504" t="str">
            <v>Consumo</v>
          </cell>
        </row>
        <row r="505">
          <cell r="H505">
            <v>0.5</v>
          </cell>
        </row>
        <row r="506">
          <cell r="H506" t="str">
            <v>Sub-total</v>
          </cell>
        </row>
        <row r="507">
          <cell r="H507">
            <v>0</v>
          </cell>
        </row>
        <row r="508">
          <cell r="H508" t="str">
            <v>Consumo (HC)</v>
          </cell>
        </row>
        <row r="509">
          <cell r="H509">
            <v>1</v>
          </cell>
        </row>
        <row r="510">
          <cell r="H510">
            <v>1</v>
          </cell>
        </row>
        <row r="511">
          <cell r="H511">
            <v>0</v>
          </cell>
        </row>
        <row r="512">
          <cell r="H512">
            <v>0</v>
          </cell>
        </row>
        <row r="513">
          <cell r="H513">
            <v>0</v>
          </cell>
        </row>
        <row r="514">
          <cell r="H514">
            <v>0</v>
          </cell>
        </row>
        <row r="515">
          <cell r="H515" t="str">
            <v>Consumo (HM)</v>
          </cell>
        </row>
        <row r="516">
          <cell r="H516">
            <v>0.05</v>
          </cell>
        </row>
        <row r="517">
          <cell r="H517">
            <v>94500</v>
          </cell>
        </row>
        <row r="518">
          <cell r="H518">
            <v>0</v>
          </cell>
        </row>
        <row r="519">
          <cell r="H519" t="str">
            <v>Sub-total</v>
          </cell>
        </row>
        <row r="520">
          <cell r="H520">
            <v>0</v>
          </cell>
        </row>
        <row r="521">
          <cell r="H521" t="str">
            <v>Cantidad (se considera desperdicio del 3%)</v>
          </cell>
        </row>
        <row r="522">
          <cell r="H522">
            <v>24.390239999999999</v>
          </cell>
        </row>
        <row r="523">
          <cell r="H523">
            <v>3.2399999999999998E-2</v>
          </cell>
        </row>
        <row r="524">
          <cell r="H524">
            <v>0</v>
          </cell>
        </row>
        <row r="525">
          <cell r="H525">
            <v>0</v>
          </cell>
        </row>
        <row r="526">
          <cell r="H526" t="str">
            <v>Sub-total</v>
          </cell>
        </row>
        <row r="527">
          <cell r="H527">
            <v>0</v>
          </cell>
        </row>
        <row r="528">
          <cell r="H528" t="str">
            <v>Consumo</v>
          </cell>
        </row>
        <row r="529">
          <cell r="H529">
            <v>0.05</v>
          </cell>
        </row>
        <row r="530">
          <cell r="H530" t="str">
            <v>Sub-total</v>
          </cell>
        </row>
        <row r="531">
          <cell r="H531">
            <v>0</v>
          </cell>
        </row>
        <row r="532">
          <cell r="H532" t="str">
            <v>Consumo (HC)</v>
          </cell>
        </row>
        <row r="533">
          <cell r="H533">
            <v>0.3</v>
          </cell>
        </row>
        <row r="534">
          <cell r="H534">
            <v>0.3</v>
          </cell>
        </row>
        <row r="535">
          <cell r="H535">
            <v>0</v>
          </cell>
        </row>
        <row r="536">
          <cell r="H536">
            <v>0</v>
          </cell>
        </row>
        <row r="537">
          <cell r="H537">
            <v>0</v>
          </cell>
        </row>
        <row r="538">
          <cell r="H538">
            <v>0</v>
          </cell>
        </row>
        <row r="539">
          <cell r="H539" t="str">
            <v>Consumo (HM)</v>
          </cell>
        </row>
        <row r="540">
          <cell r="H540">
            <v>0.05</v>
          </cell>
        </row>
        <row r="541">
          <cell r="H541">
            <v>0</v>
          </cell>
        </row>
        <row r="542">
          <cell r="H542" t="str">
            <v>Sub-total</v>
          </cell>
        </row>
        <row r="543">
          <cell r="H543">
            <v>0</v>
          </cell>
        </row>
        <row r="544">
          <cell r="H544" t="str">
            <v>Cantidad (se considera desperdicio del 3%)</v>
          </cell>
        </row>
        <row r="545">
          <cell r="H545">
            <v>7.0000000000000007E-2</v>
          </cell>
        </row>
        <row r="546">
          <cell r="H546">
            <v>0.11</v>
          </cell>
        </row>
        <row r="547">
          <cell r="H547">
            <v>5.5E-2</v>
          </cell>
        </row>
        <row r="548">
          <cell r="H548" t="str">
            <v>Sub-total</v>
          </cell>
        </row>
        <row r="549">
          <cell r="H549">
            <v>0</v>
          </cell>
        </row>
        <row r="550">
          <cell r="H550" t="str">
            <v>Consumo</v>
          </cell>
        </row>
        <row r="551">
          <cell r="H551">
            <v>0.05</v>
          </cell>
        </row>
        <row r="552">
          <cell r="H552" t="str">
            <v>Sub-total</v>
          </cell>
        </row>
        <row r="553">
          <cell r="H553">
            <v>0</v>
          </cell>
        </row>
        <row r="554">
          <cell r="H554" t="str">
            <v>Consumo (HC)</v>
          </cell>
        </row>
        <row r="555">
          <cell r="H555">
            <v>0.41</v>
          </cell>
        </row>
        <row r="556">
          <cell r="H556">
            <v>0</v>
          </cell>
        </row>
        <row r="557">
          <cell r="H557">
            <v>0</v>
          </cell>
        </row>
        <row r="558">
          <cell r="H558">
            <v>0</v>
          </cell>
        </row>
        <row r="559">
          <cell r="H559">
            <v>0</v>
          </cell>
        </row>
        <row r="560">
          <cell r="H560">
            <v>0</v>
          </cell>
        </row>
        <row r="561">
          <cell r="H561" t="str">
            <v>Consumo (HM)</v>
          </cell>
        </row>
        <row r="562">
          <cell r="H562">
            <v>0.05</v>
          </cell>
        </row>
        <row r="563">
          <cell r="H563">
            <v>0</v>
          </cell>
        </row>
        <row r="564">
          <cell r="H564" t="str">
            <v>Sub-total</v>
          </cell>
        </row>
        <row r="565">
          <cell r="H565">
            <v>0</v>
          </cell>
        </row>
        <row r="566">
          <cell r="H566" t="str">
            <v>Cantidad (se considera desperdicio del 3%)</v>
          </cell>
        </row>
        <row r="567">
          <cell r="H567">
            <v>0.03</v>
          </cell>
        </row>
        <row r="568">
          <cell r="H568">
            <v>1.2999999999999999E-2</v>
          </cell>
        </row>
        <row r="569">
          <cell r="H569">
            <v>1.2999999999999999E-2</v>
          </cell>
        </row>
        <row r="570">
          <cell r="H570">
            <v>0.25</v>
          </cell>
        </row>
        <row r="571">
          <cell r="H571">
            <v>0.05</v>
          </cell>
        </row>
        <row r="572">
          <cell r="H572">
            <v>4.0000000000000001E-3</v>
          </cell>
        </row>
        <row r="573">
          <cell r="H573" t="str">
            <v>Sub-total</v>
          </cell>
        </row>
        <row r="574">
          <cell r="H574">
            <v>0</v>
          </cell>
        </row>
        <row r="575">
          <cell r="H575" t="str">
            <v>Consumo</v>
          </cell>
        </row>
        <row r="576">
          <cell r="H576">
            <v>0.05</v>
          </cell>
        </row>
        <row r="577">
          <cell r="H577" t="str">
            <v>Sub-total</v>
          </cell>
        </row>
        <row r="578">
          <cell r="H578">
            <v>0</v>
          </cell>
        </row>
        <row r="579">
          <cell r="H579" t="str">
            <v>Consumo (HC)</v>
          </cell>
        </row>
        <row r="580">
          <cell r="H580">
            <v>0.65</v>
          </cell>
        </row>
        <row r="581">
          <cell r="H581">
            <v>0</v>
          </cell>
        </row>
        <row r="582">
          <cell r="H582">
            <v>0</v>
          </cell>
        </row>
        <row r="583">
          <cell r="H583">
            <v>0</v>
          </cell>
        </row>
        <row r="584">
          <cell r="H584">
            <v>0</v>
          </cell>
        </row>
        <row r="585">
          <cell r="H585">
            <v>0</v>
          </cell>
        </row>
        <row r="586">
          <cell r="H586" t="str">
            <v>Consumo (HM)</v>
          </cell>
        </row>
        <row r="587">
          <cell r="H587">
            <v>0.05</v>
          </cell>
        </row>
        <row r="588">
          <cell r="H588">
            <v>0</v>
          </cell>
        </row>
        <row r="589">
          <cell r="H589" t="str">
            <v>Sub-total</v>
          </cell>
        </row>
        <row r="590">
          <cell r="H590">
            <v>0</v>
          </cell>
        </row>
        <row r="591">
          <cell r="H591" t="str">
            <v>Cantidad (se considera desperdicio del 3%)</v>
          </cell>
        </row>
        <row r="592">
          <cell r="H592">
            <v>0.03</v>
          </cell>
        </row>
        <row r="593">
          <cell r="H593">
            <v>1.2999999999999999E-2</v>
          </cell>
        </row>
        <row r="594">
          <cell r="H594">
            <v>1.2999999999999999E-2</v>
          </cell>
        </row>
        <row r="595">
          <cell r="H595">
            <v>0.25</v>
          </cell>
        </row>
        <row r="596">
          <cell r="H596">
            <v>0.05</v>
          </cell>
        </row>
        <row r="597">
          <cell r="H597">
            <v>4.0000000000000001E-3</v>
          </cell>
        </row>
        <row r="598">
          <cell r="H598" t="str">
            <v>Sub-total</v>
          </cell>
        </row>
        <row r="599">
          <cell r="H599">
            <v>0</v>
          </cell>
        </row>
        <row r="600">
          <cell r="H600" t="str">
            <v>Consumo</v>
          </cell>
        </row>
        <row r="601">
          <cell r="H601">
            <v>0.05</v>
          </cell>
        </row>
        <row r="602">
          <cell r="H602" t="str">
            <v>Sub-total</v>
          </cell>
        </row>
        <row r="603">
          <cell r="H603">
            <v>0</v>
          </cell>
        </row>
        <row r="604">
          <cell r="H604" t="str">
            <v>Consumo (HC)</v>
          </cell>
        </row>
        <row r="605">
          <cell r="H605">
            <v>0.65</v>
          </cell>
        </row>
        <row r="606">
          <cell r="H606">
            <v>0</v>
          </cell>
        </row>
        <row r="607">
          <cell r="H607">
            <v>0</v>
          </cell>
        </row>
        <row r="608">
          <cell r="H608">
            <v>0</v>
          </cell>
        </row>
        <row r="609">
          <cell r="H609">
            <v>0</v>
          </cell>
        </row>
        <row r="610">
          <cell r="H610">
            <v>0</v>
          </cell>
        </row>
        <row r="611">
          <cell r="H611" t="str">
            <v>Consumo (HM)</v>
          </cell>
        </row>
        <row r="612">
          <cell r="H612">
            <v>0.05</v>
          </cell>
        </row>
        <row r="613">
          <cell r="H613">
            <v>0</v>
          </cell>
        </row>
        <row r="614">
          <cell r="H614" t="str">
            <v>Sub-total</v>
          </cell>
        </row>
        <row r="615">
          <cell r="H615">
            <v>0</v>
          </cell>
        </row>
        <row r="616">
          <cell r="H616" t="str">
            <v>Cantidad (se considera desperdicio del 3%)</v>
          </cell>
        </row>
        <row r="617">
          <cell r="H617">
            <v>9.2999999999999992E-3</v>
          </cell>
        </row>
        <row r="618">
          <cell r="H618">
            <v>0</v>
          </cell>
        </row>
        <row r="619">
          <cell r="H619">
            <v>0</v>
          </cell>
        </row>
        <row r="620">
          <cell r="H620">
            <v>0</v>
          </cell>
        </row>
        <row r="621">
          <cell r="H621">
            <v>0</v>
          </cell>
        </row>
        <row r="622">
          <cell r="H622">
            <v>0</v>
          </cell>
        </row>
        <row r="623">
          <cell r="H623" t="str">
            <v>Sub-total</v>
          </cell>
        </row>
        <row r="624">
          <cell r="H624">
            <v>0</v>
          </cell>
        </row>
        <row r="625">
          <cell r="H625" t="str">
            <v>Consumo</v>
          </cell>
        </row>
        <row r="626">
          <cell r="H626">
            <v>0.1</v>
          </cell>
        </row>
        <row r="627">
          <cell r="H627" t="str">
            <v>Sub-total</v>
          </cell>
        </row>
        <row r="628">
          <cell r="H628">
            <v>0</v>
          </cell>
        </row>
        <row r="629">
          <cell r="H629" t="str">
            <v>Consumo (HC)</v>
          </cell>
        </row>
        <row r="630">
          <cell r="H630">
            <v>1</v>
          </cell>
        </row>
        <row r="631">
          <cell r="H631">
            <v>1</v>
          </cell>
        </row>
        <row r="632">
          <cell r="H632">
            <v>0</v>
          </cell>
        </row>
        <row r="633">
          <cell r="H633">
            <v>0</v>
          </cell>
        </row>
        <row r="634">
          <cell r="H634">
            <v>0</v>
          </cell>
        </row>
        <row r="635">
          <cell r="H635">
            <v>0</v>
          </cell>
        </row>
        <row r="636">
          <cell r="H636" t="str">
            <v>Consumo (HM)</v>
          </cell>
        </row>
        <row r="637">
          <cell r="H637">
            <v>0.05</v>
          </cell>
        </row>
        <row r="638">
          <cell r="H638">
            <v>1.2</v>
          </cell>
        </row>
        <row r="639">
          <cell r="H639" t="str">
            <v>Sub-total</v>
          </cell>
        </row>
        <row r="640">
          <cell r="H640">
            <v>0</v>
          </cell>
        </row>
        <row r="641">
          <cell r="H641" t="str">
            <v>Cantidad (se considera desperdicio del 3%)</v>
          </cell>
        </row>
        <row r="642">
          <cell r="H642">
            <v>4.12</v>
          </cell>
        </row>
        <row r="643">
          <cell r="H643">
            <v>1.6</v>
          </cell>
        </row>
        <row r="644">
          <cell r="H644">
            <v>0.10300000000000001</v>
          </cell>
        </row>
        <row r="645">
          <cell r="H645">
            <v>0.41200000000000003</v>
          </cell>
        </row>
        <row r="646">
          <cell r="H646" t="str">
            <v>Sub-total</v>
          </cell>
        </row>
        <row r="647">
          <cell r="H647">
            <v>0</v>
          </cell>
        </row>
        <row r="648">
          <cell r="H648" t="str">
            <v>Consumo</v>
          </cell>
        </row>
        <row r="649">
          <cell r="H649">
            <v>0.15</v>
          </cell>
        </row>
        <row r="650">
          <cell r="H650" t="str">
            <v>Sub-total</v>
          </cell>
        </row>
        <row r="651">
          <cell r="H651">
            <v>0</v>
          </cell>
        </row>
        <row r="652">
          <cell r="H652" t="str">
            <v>Consumo (HC)</v>
          </cell>
        </row>
        <row r="653">
          <cell r="H653">
            <v>1.5</v>
          </cell>
        </row>
        <row r="654">
          <cell r="H654">
            <v>1.5</v>
          </cell>
        </row>
        <row r="655">
          <cell r="H655">
            <v>0</v>
          </cell>
        </row>
        <row r="656">
          <cell r="H656">
            <v>0</v>
          </cell>
        </row>
        <row r="657">
          <cell r="H657">
            <v>0</v>
          </cell>
        </row>
        <row r="658">
          <cell r="H658">
            <v>0</v>
          </cell>
        </row>
      </sheetData>
      <sheetData sheetId="7">
        <row r="14">
          <cell r="C14" t="str">
            <v>Demolición manual de muros internos divisorios en ladrillo y/ó Bloque de concreto, revocado y/ó estucado, y/ó enchapado  hasta un espesor de 25 cm,  Incluye corte con pulidora, retiro de refuerzo y cualquier tipo instalaciones embebidas, o sobrepuestas en el muro, acarreo interno hasta el punto de acopio de escombros, además recuperación de los materiales aprovechables o su transporte hasta el sitio que lo indique la interventoría.</v>
          </cell>
        </row>
      </sheetData>
      <sheetData sheetId="8"/>
      <sheetData sheetId="9" refreshError="1"/>
      <sheetData sheetId="10" refreshError="1"/>
      <sheetData sheetId="1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efreshError="1"/>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sheetNames>
    <sheetDataSet>
      <sheetData sheetId="0" refreshError="1"/>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pto"/>
      <sheetName val="Apu"/>
      <sheetName val="Aux"/>
      <sheetName val="Insumos"/>
      <sheetName val="CO Edificio"/>
      <sheetName val="CO Urbanismo"/>
      <sheetName val="CANT ZAPATAS"/>
      <sheetName val="CANT VIGAS FUND"/>
      <sheetName val="CANT COLUMNAS"/>
      <sheetName val="CANT VIGAS AEREAS"/>
      <sheetName val="CANT MUROS"/>
      <sheetName val="CANT-REF"/>
      <sheetName val="PPTO-ELE"/>
      <sheetName val="PPTO-HID"/>
      <sheetName val="cantacad"/>
      <sheetName val="Sectores"/>
    </sheetNames>
    <sheetDataSet>
      <sheetData sheetId="0">
        <row r="1">
          <cell r="E1">
            <v>866130091.93409562</v>
          </cell>
          <cell r="F1">
            <v>0</v>
          </cell>
          <cell r="G1">
            <v>1534548.9031821971</v>
          </cell>
          <cell r="H1">
            <v>0</v>
          </cell>
          <cell r="I1">
            <v>733783955.99153006</v>
          </cell>
          <cell r="J1">
            <v>0</v>
          </cell>
          <cell r="K1">
            <v>865469940</v>
          </cell>
          <cell r="L1">
            <v>564.41999999999996</v>
          </cell>
          <cell r="M1">
            <v>587.79499999999996</v>
          </cell>
          <cell r="O1">
            <v>0</v>
          </cell>
        </row>
        <row r="2">
          <cell r="D2" t="str">
            <v xml:space="preserve"> </v>
          </cell>
          <cell r="E2">
            <v>0</v>
          </cell>
          <cell r="F2">
            <v>0</v>
          </cell>
          <cell r="G2">
            <v>0</v>
          </cell>
          <cell r="H2">
            <v>0</v>
          </cell>
          <cell r="I2">
            <v>0</v>
          </cell>
          <cell r="J2">
            <v>0</v>
          </cell>
          <cell r="K2">
            <v>0</v>
          </cell>
          <cell r="L2">
            <v>0</v>
          </cell>
          <cell r="M2">
            <v>0</v>
          </cell>
          <cell r="N2">
            <v>0</v>
          </cell>
          <cell r="O2">
            <v>0</v>
          </cell>
          <cell r="P2">
            <v>0</v>
          </cell>
        </row>
        <row r="3">
          <cell r="D3">
            <v>0</v>
          </cell>
          <cell r="E3" t="str">
            <v>FONDO ADAPTACION
ESTIMATIVO PRESUPUESTAL
I.E. LA VICTORIA - MUNICIPIO DE CAUCASIA - ANTIOQUIA</v>
          </cell>
          <cell r="F3">
            <v>0</v>
          </cell>
          <cell r="G3">
            <v>0</v>
          </cell>
          <cell r="H3">
            <v>0</v>
          </cell>
          <cell r="I3">
            <v>0</v>
          </cell>
          <cell r="J3">
            <v>0</v>
          </cell>
          <cell r="K3">
            <v>0</v>
          </cell>
          <cell r="L3">
            <v>0</v>
          </cell>
          <cell r="M3">
            <v>0</v>
          </cell>
          <cell r="N3">
            <v>0</v>
          </cell>
          <cell r="O3">
            <v>0</v>
          </cell>
          <cell r="P3">
            <v>0</v>
          </cell>
        </row>
        <row r="4">
          <cell r="D4">
            <v>0</v>
          </cell>
          <cell r="E4">
            <v>0</v>
          </cell>
          <cell r="F4">
            <v>0</v>
          </cell>
          <cell r="G4" t="str">
            <v>VR UNITARIO</v>
          </cell>
          <cell r="H4">
            <v>0</v>
          </cell>
          <cell r="I4">
            <v>0</v>
          </cell>
          <cell r="J4">
            <v>0</v>
          </cell>
          <cell r="K4">
            <v>0</v>
          </cell>
          <cell r="L4">
            <v>0</v>
          </cell>
          <cell r="M4">
            <v>0</v>
          </cell>
          <cell r="N4" t="str">
            <v>CANT TOTAL</v>
          </cell>
          <cell r="O4" t="str">
            <v>SUBTOTAL</v>
          </cell>
          <cell r="P4" t="str">
            <v>VR CAPITULO</v>
          </cell>
        </row>
        <row r="5">
          <cell r="D5" t="str">
            <v>ITEM</v>
          </cell>
          <cell r="E5" t="str">
            <v>DESCRIPCION</v>
          </cell>
          <cell r="F5" t="str">
            <v>UN</v>
          </cell>
          <cell r="G5">
            <v>0</v>
          </cell>
          <cell r="H5" t="str">
            <v>Edificacion</v>
          </cell>
          <cell r="I5">
            <v>0</v>
          </cell>
          <cell r="J5" t="str">
            <v>Urbanismo</v>
          </cell>
          <cell r="K5">
            <v>0</v>
          </cell>
          <cell r="L5" t="str">
            <v>Mitigación</v>
          </cell>
          <cell r="M5">
            <v>0</v>
          </cell>
          <cell r="N5">
            <v>0</v>
          </cell>
          <cell r="O5">
            <v>0</v>
          </cell>
          <cell r="P5">
            <v>0</v>
          </cell>
        </row>
        <row r="6">
          <cell r="D6" t="str">
            <v>01</v>
          </cell>
          <cell r="E6" t="str">
            <v>PRELIMINARES</v>
          </cell>
          <cell r="F6">
            <v>0</v>
          </cell>
          <cell r="G6" t="str">
            <v/>
          </cell>
          <cell r="H6">
            <v>0</v>
          </cell>
          <cell r="I6">
            <v>1975149.6916499997</v>
          </cell>
          <cell r="J6">
            <v>0</v>
          </cell>
          <cell r="K6">
            <v>5079304.8136536563</v>
          </cell>
          <cell r="L6">
            <v>0</v>
          </cell>
          <cell r="M6">
            <v>0</v>
          </cell>
          <cell r="N6">
            <v>0</v>
          </cell>
          <cell r="O6" t="str">
            <v/>
          </cell>
          <cell r="P6">
            <v>7054454.5053036558</v>
          </cell>
        </row>
        <row r="7">
          <cell r="D7" t="str">
            <v>01-01</v>
          </cell>
          <cell r="E7" t="str">
            <v>INSTALACIONES PROVISIONALES</v>
          </cell>
          <cell r="F7">
            <v>0</v>
          </cell>
          <cell r="G7">
            <v>0</v>
          </cell>
          <cell r="H7">
            <v>0</v>
          </cell>
          <cell r="I7">
            <v>0</v>
          </cell>
          <cell r="J7">
            <v>0</v>
          </cell>
          <cell r="K7">
            <v>5054688.3228036566</v>
          </cell>
          <cell r="L7">
            <v>0</v>
          </cell>
          <cell r="M7">
            <v>0</v>
          </cell>
          <cell r="N7">
            <v>0</v>
          </cell>
          <cell r="O7">
            <v>5054688.3228036566</v>
          </cell>
          <cell r="P7" t="str">
            <v/>
          </cell>
        </row>
        <row r="8">
          <cell r="D8" t="str">
            <v>01-01-010</v>
          </cell>
          <cell r="E8" t="str">
            <v>CERRAMIENTO PROVISIONAL EN TELA DE CERRAMIENTO VERDE H: 2.10 M. INCLUYE ESTRUCTURA DE MADERA COMUN, ANCLAJES DE PARALES AL PISO Y TELA VERDE</v>
          </cell>
          <cell r="F8" t="str">
            <v>M</v>
          </cell>
          <cell r="G8">
            <v>22348.078180226617</v>
          </cell>
          <cell r="H8">
            <v>0</v>
          </cell>
          <cell r="I8">
            <v>0</v>
          </cell>
          <cell r="J8">
            <v>226.18</v>
          </cell>
          <cell r="K8">
            <v>5054688.3228036566</v>
          </cell>
          <cell r="L8">
            <v>0</v>
          </cell>
          <cell r="M8">
            <v>0</v>
          </cell>
          <cell r="N8">
            <v>226.18</v>
          </cell>
          <cell r="O8">
            <v>5054688.3228036566</v>
          </cell>
          <cell r="P8" t="str">
            <v/>
          </cell>
        </row>
        <row r="9">
          <cell r="D9" t="str">
            <v>01-02</v>
          </cell>
          <cell r="E9" t="str">
            <v>LOCALIZACION Y REPLANTEO</v>
          </cell>
          <cell r="F9">
            <v>0</v>
          </cell>
          <cell r="G9">
            <v>0</v>
          </cell>
          <cell r="H9">
            <v>0</v>
          </cell>
          <cell r="I9">
            <v>1975149.6916499997</v>
          </cell>
          <cell r="J9">
            <v>0</v>
          </cell>
          <cell r="K9">
            <v>24616.490849999998</v>
          </cell>
          <cell r="L9">
            <v>0</v>
          </cell>
          <cell r="M9">
            <v>0</v>
          </cell>
          <cell r="N9">
            <v>0</v>
          </cell>
          <cell r="O9">
            <v>1999766.1824999996</v>
          </cell>
          <cell r="P9" t="str">
            <v/>
          </cell>
        </row>
        <row r="10">
          <cell r="D10" t="str">
            <v>01-02-010</v>
          </cell>
          <cell r="E10" t="str">
            <v>LOCALIZACION Y REPLANTEO DE EDIFICACIONES. INCLUYE HILADEROS Y SEÑALIZACION NECESARIA</v>
          </cell>
          <cell r="F10" t="str">
            <v>M2</v>
          </cell>
          <cell r="G10">
            <v>3499.4324999999999</v>
          </cell>
          <cell r="H10">
            <v>564.41999999999996</v>
          </cell>
          <cell r="I10">
            <v>1975149.6916499997</v>
          </cell>
          <cell r="J10">
            <v>0</v>
          </cell>
          <cell r="K10">
            <v>0</v>
          </cell>
          <cell r="L10">
            <v>0</v>
          </cell>
          <cell r="M10">
            <v>0</v>
          </cell>
          <cell r="N10">
            <v>564.41999999999996</v>
          </cell>
          <cell r="O10">
            <v>1975149.6916499997</v>
          </cell>
          <cell r="P10" t="str">
            <v/>
          </cell>
        </row>
        <row r="11">
          <cell r="D11" t="str">
            <v>01-02-020</v>
          </cell>
          <cell r="E11" t="str">
            <v>LOCALIZACION Y REPLANTEO DE URBANISMO. INCLUYE HILADEROS Y SEÑALIZACION NECESARIA</v>
          </cell>
          <cell r="F11" t="str">
            <v>M2</v>
          </cell>
          <cell r="G11">
            <v>1005.165</v>
          </cell>
          <cell r="H11">
            <v>0</v>
          </cell>
          <cell r="I11">
            <v>0</v>
          </cell>
          <cell r="J11">
            <v>24.49</v>
          </cell>
          <cell r="K11">
            <v>24616.490849999998</v>
          </cell>
          <cell r="L11">
            <v>0</v>
          </cell>
          <cell r="M11">
            <v>0</v>
          </cell>
          <cell r="N11">
            <v>24.49</v>
          </cell>
          <cell r="O11">
            <v>24616.490849999998</v>
          </cell>
          <cell r="P11" t="str">
            <v/>
          </cell>
        </row>
        <row r="12">
          <cell r="D12" t="str">
            <v>02</v>
          </cell>
          <cell r="E12" t="str">
            <v>RETIROS Y DEMOLICIONES</v>
          </cell>
          <cell r="F12">
            <v>0</v>
          </cell>
          <cell r="G12" t="str">
            <v/>
          </cell>
          <cell r="H12">
            <v>0</v>
          </cell>
          <cell r="I12">
            <v>0</v>
          </cell>
          <cell r="J12">
            <v>0</v>
          </cell>
          <cell r="K12">
            <v>0</v>
          </cell>
          <cell r="L12">
            <v>0</v>
          </cell>
          <cell r="M12">
            <v>0</v>
          </cell>
          <cell r="N12">
            <v>0</v>
          </cell>
          <cell r="O12" t="str">
            <v/>
          </cell>
          <cell r="P12">
            <v>0</v>
          </cell>
        </row>
        <row r="13">
          <cell r="D13" t="str">
            <v>02-01</v>
          </cell>
          <cell r="E13" t="str">
            <v>TALAS DE ARBOLES</v>
          </cell>
          <cell r="F13">
            <v>0</v>
          </cell>
          <cell r="G13">
            <v>0</v>
          </cell>
          <cell r="H13">
            <v>0</v>
          </cell>
          <cell r="I13">
            <v>0</v>
          </cell>
          <cell r="J13">
            <v>0</v>
          </cell>
          <cell r="K13">
            <v>0</v>
          </cell>
          <cell r="L13">
            <v>0</v>
          </cell>
          <cell r="M13">
            <v>0</v>
          </cell>
          <cell r="N13">
            <v>0</v>
          </cell>
          <cell r="O13">
            <v>0</v>
          </cell>
          <cell r="P13" t="str">
            <v/>
          </cell>
        </row>
        <row r="14">
          <cell r="D14" t="str">
            <v>02-02</v>
          </cell>
          <cell r="E14" t="str">
            <v>DEMOLICIONES</v>
          </cell>
          <cell r="F14">
            <v>0</v>
          </cell>
          <cell r="G14">
            <v>0</v>
          </cell>
          <cell r="H14">
            <v>0</v>
          </cell>
          <cell r="I14">
            <v>0</v>
          </cell>
          <cell r="J14">
            <v>0</v>
          </cell>
          <cell r="K14">
            <v>0</v>
          </cell>
          <cell r="L14">
            <v>0</v>
          </cell>
          <cell r="M14">
            <v>0</v>
          </cell>
          <cell r="N14">
            <v>0</v>
          </cell>
          <cell r="O14">
            <v>0</v>
          </cell>
          <cell r="P14" t="str">
            <v/>
          </cell>
        </row>
        <row r="15">
          <cell r="D15" t="str">
            <v>03</v>
          </cell>
          <cell r="E15" t="str">
            <v>MOVIMIENTOS DE TIERRA</v>
          </cell>
          <cell r="F15">
            <v>0</v>
          </cell>
          <cell r="G15" t="str">
            <v/>
          </cell>
          <cell r="H15">
            <v>0</v>
          </cell>
          <cell r="I15">
            <v>10521354.391651817</v>
          </cell>
          <cell r="J15">
            <v>0</v>
          </cell>
          <cell r="K15">
            <v>0</v>
          </cell>
          <cell r="L15">
            <v>0</v>
          </cell>
          <cell r="M15">
            <v>87044561.855248868</v>
          </cell>
          <cell r="N15">
            <v>0</v>
          </cell>
          <cell r="O15" t="str">
            <v/>
          </cell>
          <cell r="P15">
            <v>97565916.246900693</v>
          </cell>
        </row>
        <row r="16">
          <cell r="D16" t="str">
            <v>03-01</v>
          </cell>
          <cell r="E16" t="str">
            <v>CORTES</v>
          </cell>
          <cell r="F16">
            <v>0</v>
          </cell>
          <cell r="G16">
            <v>0</v>
          </cell>
          <cell r="H16">
            <v>0</v>
          </cell>
          <cell r="I16">
            <v>7623282.3851793893</v>
          </cell>
          <cell r="J16">
            <v>0</v>
          </cell>
          <cell r="K16">
            <v>0</v>
          </cell>
          <cell r="L16">
            <v>0</v>
          </cell>
          <cell r="M16">
            <v>28558279.502307691</v>
          </cell>
          <cell r="N16">
            <v>0</v>
          </cell>
          <cell r="O16">
            <v>36181561.887487084</v>
          </cell>
          <cell r="P16" t="str">
            <v/>
          </cell>
        </row>
        <row r="17">
          <cell r="D17" t="str">
            <v>03-01-005</v>
          </cell>
          <cell r="E17" t="str">
            <v>EXCAVACIONES MASIVAS PARA TERRACEO LOTE. INCLUYE CARGUE, TRANSPORTE Y DISPOSICION FINAL DE MATERIAL SOBRANTE EN BOTADEROS OFICIALES. MEDIDO EN PLANOS</v>
          </cell>
          <cell r="F17" t="str">
            <v>M3</v>
          </cell>
          <cell r="G17">
            <v>25831.038461538461</v>
          </cell>
          <cell r="H17">
            <v>0</v>
          </cell>
          <cell r="I17">
            <v>0</v>
          </cell>
          <cell r="J17">
            <v>0</v>
          </cell>
          <cell r="K17">
            <v>0</v>
          </cell>
          <cell r="L17">
            <v>1105.58</v>
          </cell>
          <cell r="M17">
            <v>28558279.502307691</v>
          </cell>
          <cell r="N17">
            <v>1105.58</v>
          </cell>
          <cell r="O17">
            <v>28558279.502307691</v>
          </cell>
          <cell r="P17" t="str">
            <v/>
          </cell>
        </row>
        <row r="18">
          <cell r="D18" t="str">
            <v>03-01-010</v>
          </cell>
          <cell r="E18" t="str">
            <v>EXCAVACIONES MANUALES PARA FUNDACIONES. INCLUYE ACARREO INTERNO, CARGUE, TRANSPORTE Y DISPOSICION FINAL DE MATERIAL SOBRANTE EN BOTADEROS OFICIALES. MEDIDO EN PLANOS</v>
          </cell>
          <cell r="F18" t="str">
            <v>M3</v>
          </cell>
          <cell r="G18">
            <v>55927.032599999999</v>
          </cell>
          <cell r="H18">
            <v>136.30765</v>
          </cell>
          <cell r="I18">
            <v>7623282.3851793893</v>
          </cell>
          <cell r="J18">
            <v>0</v>
          </cell>
          <cell r="K18">
            <v>0</v>
          </cell>
          <cell r="L18">
            <v>0</v>
          </cell>
          <cell r="M18">
            <v>0</v>
          </cell>
          <cell r="N18">
            <v>136.30765</v>
          </cell>
          <cell r="O18">
            <v>7623282.3851793893</v>
          </cell>
          <cell r="P18" t="str">
            <v/>
          </cell>
        </row>
        <row r="19">
          <cell r="D19" t="str">
            <v>03-02</v>
          </cell>
          <cell r="E19" t="str">
            <v>LLENOS</v>
          </cell>
          <cell r="F19">
            <v>0</v>
          </cell>
          <cell r="G19">
            <v>0</v>
          </cell>
          <cell r="H19">
            <v>0</v>
          </cell>
          <cell r="I19">
            <v>2898072.0064724269</v>
          </cell>
          <cell r="J19">
            <v>0</v>
          </cell>
          <cell r="K19">
            <v>0</v>
          </cell>
          <cell r="L19">
            <v>0</v>
          </cell>
          <cell r="M19">
            <v>58486282.352941178</v>
          </cell>
          <cell r="N19">
            <v>0</v>
          </cell>
          <cell r="O19">
            <v>61384354.359413601</v>
          </cell>
          <cell r="P19" t="str">
            <v/>
          </cell>
        </row>
        <row r="20">
          <cell r="D20" t="str">
            <v>03-02-005</v>
          </cell>
          <cell r="E20" t="str">
            <v>LLENOS MASIVOS COMPACTADOS PARA TERRACEO LOTE. INCLUYE SUMINISTRO DE MATERIAL DE PRESTAMO, TRANSPORTE INTERNO Y COMPACTACION. MEDIDO EN PLANOS</v>
          </cell>
          <cell r="F20" t="str">
            <v>M3</v>
          </cell>
          <cell r="G20">
            <v>45019.922988593185</v>
          </cell>
          <cell r="H20">
            <v>0</v>
          </cell>
          <cell r="I20">
            <v>0</v>
          </cell>
          <cell r="J20">
            <v>0</v>
          </cell>
          <cell r="K20">
            <v>0</v>
          </cell>
          <cell r="L20">
            <v>1299.1199999999999</v>
          </cell>
          <cell r="M20">
            <v>58486282.352941178</v>
          </cell>
          <cell r="N20">
            <v>1299.1199999999999</v>
          </cell>
          <cell r="O20">
            <v>58486282.352941178</v>
          </cell>
          <cell r="P20" t="str">
            <v/>
          </cell>
        </row>
        <row r="21">
          <cell r="D21" t="str">
            <v>03-02-010</v>
          </cell>
          <cell r="E21" t="str">
            <v>LLENOS COMPACTADOS EN MATERIAL DE PRESTAMO ALREDEDOR DE ESTRUCTURAS. INCLUYE SUMINISTRO, TRANSPORTE INTERNO Y COMPACTACION.</v>
          </cell>
          <cell r="F21" t="str">
            <v>M3</v>
          </cell>
          <cell r="G21">
            <v>42378.225130151899</v>
          </cell>
          <cell r="H21">
            <v>68.385875000000013</v>
          </cell>
          <cell r="I21">
            <v>2898072.0064724269</v>
          </cell>
          <cell r="J21">
            <v>0</v>
          </cell>
          <cell r="K21">
            <v>0</v>
          </cell>
          <cell r="L21">
            <v>0</v>
          </cell>
          <cell r="M21">
            <v>0</v>
          </cell>
          <cell r="N21">
            <v>68.385875000000013</v>
          </cell>
          <cell r="O21">
            <v>2898072.0064724269</v>
          </cell>
          <cell r="P21" t="str">
            <v/>
          </cell>
        </row>
        <row r="22">
          <cell r="D22" t="str">
            <v>04</v>
          </cell>
          <cell r="E22" t="str">
            <v>CONCRETOS ESTRUCTURALES</v>
          </cell>
          <cell r="F22">
            <v>0</v>
          </cell>
          <cell r="G22" t="str">
            <v/>
          </cell>
          <cell r="H22">
            <v>0</v>
          </cell>
          <cell r="I22">
            <v>102127719.93310952</v>
          </cell>
          <cell r="J22">
            <v>0</v>
          </cell>
          <cell r="K22">
            <v>0</v>
          </cell>
          <cell r="L22">
            <v>0</v>
          </cell>
          <cell r="M22">
            <v>0</v>
          </cell>
          <cell r="N22">
            <v>0</v>
          </cell>
          <cell r="O22" t="str">
            <v/>
          </cell>
          <cell r="P22">
            <v>102127719.93310952</v>
          </cell>
        </row>
        <row r="23">
          <cell r="D23" t="str">
            <v>04-02</v>
          </cell>
          <cell r="E23" t="str">
            <v>ZAPATAS Y DADOS</v>
          </cell>
          <cell r="F23">
            <v>0</v>
          </cell>
          <cell r="G23">
            <v>0</v>
          </cell>
          <cell r="H23">
            <v>0</v>
          </cell>
          <cell r="I23">
            <v>18310132.806687891</v>
          </cell>
          <cell r="J23">
            <v>0</v>
          </cell>
          <cell r="K23">
            <v>0</v>
          </cell>
          <cell r="L23">
            <v>0</v>
          </cell>
          <cell r="M23">
            <v>0</v>
          </cell>
          <cell r="N23">
            <v>0</v>
          </cell>
          <cell r="O23">
            <v>18310132.806687891</v>
          </cell>
          <cell r="P23" t="str">
            <v/>
          </cell>
        </row>
        <row r="24">
          <cell r="D24" t="str">
            <v>04-02-010</v>
          </cell>
          <cell r="E24" t="str">
            <v>ARMADO Y VACIADO DE ZAPATAS AISLADAS Y/O CORRIDAS EN CONCRETO F'C 21 MPA</v>
          </cell>
          <cell r="F24" t="str">
            <v>M3</v>
          </cell>
          <cell r="G24">
            <v>582419.4867552967</v>
          </cell>
          <cell r="H24">
            <v>27.703499999999998</v>
          </cell>
          <cell r="I24">
            <v>16135058.251325361</v>
          </cell>
          <cell r="J24">
            <v>0</v>
          </cell>
          <cell r="K24">
            <v>0</v>
          </cell>
          <cell r="L24">
            <v>0</v>
          </cell>
          <cell r="M24">
            <v>0</v>
          </cell>
          <cell r="N24">
            <v>27.703499999999998</v>
          </cell>
          <cell r="O24">
            <v>16135058.251325361</v>
          </cell>
          <cell r="P24" t="str">
            <v/>
          </cell>
        </row>
        <row r="25">
          <cell r="D25" t="str">
            <v>04-02-100</v>
          </cell>
          <cell r="E25" t="str">
            <v>VACIADO DE SOLADO E: 0.10 M. - F'C 14 MPA</v>
          </cell>
          <cell r="F25" t="str">
            <v>M2</v>
          </cell>
          <cell r="G25">
            <v>37013.095471156783</v>
          </cell>
          <cell r="H25">
            <v>58.765000000000001</v>
          </cell>
          <cell r="I25">
            <v>2175074.5553625282</v>
          </cell>
          <cell r="J25">
            <v>0</v>
          </cell>
          <cell r="K25">
            <v>0</v>
          </cell>
          <cell r="L25">
            <v>0</v>
          </cell>
          <cell r="M25">
            <v>0</v>
          </cell>
          <cell r="N25">
            <v>58.765000000000001</v>
          </cell>
          <cell r="O25">
            <v>2175074.5553625282</v>
          </cell>
          <cell r="P25" t="str">
            <v/>
          </cell>
        </row>
        <row r="26">
          <cell r="D26" t="str">
            <v>04-03</v>
          </cell>
          <cell r="E26" t="str">
            <v>VIGAS DE FUNDACION</v>
          </cell>
          <cell r="F26">
            <v>0</v>
          </cell>
          <cell r="G26">
            <v>0</v>
          </cell>
          <cell r="H26">
            <v>0</v>
          </cell>
          <cell r="I26">
            <v>23423907.083683375</v>
          </cell>
          <cell r="J26">
            <v>0</v>
          </cell>
          <cell r="K26">
            <v>0</v>
          </cell>
          <cell r="L26">
            <v>0</v>
          </cell>
          <cell r="M26">
            <v>0</v>
          </cell>
          <cell r="N26">
            <v>0</v>
          </cell>
          <cell r="O26">
            <v>23423907.083683375</v>
          </cell>
          <cell r="P26" t="str">
            <v/>
          </cell>
        </row>
        <row r="27">
          <cell r="D27" t="str">
            <v>04-03-010</v>
          </cell>
          <cell r="E27" t="str">
            <v>ARMADO Y VACIADO DE VIGAS DE FUNDACION EN CONCRETO F'C 21 MPA</v>
          </cell>
          <cell r="F27" t="str">
            <v>M3</v>
          </cell>
          <cell r="G27">
            <v>582419.4867552967</v>
          </cell>
          <cell r="H27">
            <v>40.218274999999991</v>
          </cell>
          <cell r="I27">
            <v>23423907.083683375</v>
          </cell>
          <cell r="J27">
            <v>0</v>
          </cell>
          <cell r="K27">
            <v>0</v>
          </cell>
          <cell r="L27">
            <v>0</v>
          </cell>
          <cell r="M27">
            <v>0</v>
          </cell>
          <cell r="N27">
            <v>40.218274999999991</v>
          </cell>
          <cell r="O27">
            <v>23423907.083683375</v>
          </cell>
          <cell r="P27" t="str">
            <v/>
          </cell>
        </row>
        <row r="28">
          <cell r="D28" t="str">
            <v>04-05</v>
          </cell>
          <cell r="E28" t="str">
            <v>LOSAS DE FUNDACIÓN</v>
          </cell>
          <cell r="F28">
            <v>0</v>
          </cell>
          <cell r="G28">
            <v>0</v>
          </cell>
          <cell r="H28">
            <v>0</v>
          </cell>
          <cell r="I28">
            <v>35085057.341048427</v>
          </cell>
          <cell r="J28">
            <v>0</v>
          </cell>
          <cell r="K28">
            <v>0</v>
          </cell>
          <cell r="L28">
            <v>0</v>
          </cell>
          <cell r="M28">
            <v>0</v>
          </cell>
          <cell r="N28">
            <v>0</v>
          </cell>
          <cell r="O28">
            <v>35085057.341048427</v>
          </cell>
          <cell r="P28" t="str">
            <v/>
          </cell>
        </row>
        <row r="29">
          <cell r="D29" t="str">
            <v>04-05-010</v>
          </cell>
          <cell r="E29" t="str">
            <v>LOSA DE CONTRAPISO PARA EDIFICACION EN CONCRETO F'C 21 MPA. - E: 0.08 M.</v>
          </cell>
          <cell r="F29" t="str">
            <v>M2</v>
          </cell>
          <cell r="G29">
            <v>63376.187393512329</v>
          </cell>
          <cell r="H29">
            <v>553.6</v>
          </cell>
          <cell r="I29">
            <v>35085057.341048427</v>
          </cell>
          <cell r="J29">
            <v>0</v>
          </cell>
          <cell r="K29">
            <v>0</v>
          </cell>
          <cell r="L29">
            <v>0</v>
          </cell>
          <cell r="M29">
            <v>0</v>
          </cell>
          <cell r="N29">
            <v>553.6</v>
          </cell>
          <cell r="O29">
            <v>35085057.341048427</v>
          </cell>
          <cell r="P29" t="str">
            <v/>
          </cell>
        </row>
        <row r="30">
          <cell r="D30" t="str">
            <v>04-07</v>
          </cell>
          <cell r="E30" t="str">
            <v>COLUMNAS Y PANTALLAS</v>
          </cell>
          <cell r="F30">
            <v>0</v>
          </cell>
          <cell r="G30">
            <v>0</v>
          </cell>
          <cell r="H30">
            <v>0</v>
          </cell>
          <cell r="I30">
            <v>5910193.5255564013</v>
          </cell>
          <cell r="J30">
            <v>0</v>
          </cell>
          <cell r="K30">
            <v>0</v>
          </cell>
          <cell r="L30">
            <v>0</v>
          </cell>
          <cell r="M30">
            <v>0</v>
          </cell>
          <cell r="N30">
            <v>0</v>
          </cell>
          <cell r="O30">
            <v>5910193.5255564013</v>
          </cell>
          <cell r="P30" t="str">
            <v/>
          </cell>
        </row>
        <row r="31">
          <cell r="D31" t="str">
            <v>04-07-020</v>
          </cell>
          <cell r="E31" t="str">
            <v>COLUMNAS CUADRADAS 0.35 M. x 0.35 M. EN CONCRETO VISTO F'C 21 MPA.</v>
          </cell>
          <cell r="F31" t="str">
            <v>M3</v>
          </cell>
          <cell r="G31">
            <v>704533.84578919527</v>
          </cell>
          <cell r="H31">
            <v>8.3887999999999998</v>
          </cell>
          <cell r="I31">
            <v>5910193.5255564013</v>
          </cell>
          <cell r="J31">
            <v>0</v>
          </cell>
          <cell r="K31">
            <v>0</v>
          </cell>
          <cell r="L31">
            <v>0</v>
          </cell>
          <cell r="M31">
            <v>0</v>
          </cell>
          <cell r="N31">
            <v>8.3887999999999998</v>
          </cell>
          <cell r="O31">
            <v>5910193.5255564013</v>
          </cell>
          <cell r="P31" t="str">
            <v/>
          </cell>
        </row>
        <row r="32">
          <cell r="D32" t="str">
            <v>04-09</v>
          </cell>
          <cell r="E32" t="str">
            <v>VIGAS AEREAS</v>
          </cell>
          <cell r="F32">
            <v>0</v>
          </cell>
          <cell r="G32">
            <v>0</v>
          </cell>
          <cell r="H32">
            <v>0</v>
          </cell>
          <cell r="I32">
            <v>19398429.176133439</v>
          </cell>
          <cell r="J32">
            <v>0</v>
          </cell>
          <cell r="K32">
            <v>0</v>
          </cell>
          <cell r="L32">
            <v>0</v>
          </cell>
          <cell r="M32">
            <v>0</v>
          </cell>
          <cell r="N32">
            <v>0</v>
          </cell>
          <cell r="O32">
            <v>19398429.176133439</v>
          </cell>
          <cell r="P32" t="str">
            <v/>
          </cell>
        </row>
        <row r="33">
          <cell r="D33" t="str">
            <v>04-09-030</v>
          </cell>
          <cell r="E33" t="str">
            <v>VIGAS AEREAS EN CONCRETO VISTO F'C 21 MPA - 0.35 M. x 0.35 M.</v>
          </cell>
          <cell r="F33" t="str">
            <v>M3</v>
          </cell>
          <cell r="G33">
            <v>741498.98804459453</v>
          </cell>
          <cell r="H33">
            <v>26.161099999999998</v>
          </cell>
          <cell r="I33">
            <v>19398429.176133439</v>
          </cell>
          <cell r="J33">
            <v>0</v>
          </cell>
          <cell r="K33">
            <v>0</v>
          </cell>
          <cell r="L33">
            <v>0</v>
          </cell>
          <cell r="M33">
            <v>0</v>
          </cell>
          <cell r="N33">
            <v>26.161099999999998</v>
          </cell>
          <cell r="O33">
            <v>19398429.176133439</v>
          </cell>
          <cell r="P33" t="str">
            <v/>
          </cell>
        </row>
        <row r="34">
          <cell r="D34" t="str">
            <v>05</v>
          </cell>
          <cell r="E34" t="str">
            <v>ACERO DE REFUERZO</v>
          </cell>
          <cell r="F34">
            <v>0</v>
          </cell>
          <cell r="G34" t="str">
            <v/>
          </cell>
          <cell r="H34">
            <v>0</v>
          </cell>
          <cell r="I34">
            <v>60502943.351899199</v>
          </cell>
          <cell r="J34">
            <v>0</v>
          </cell>
          <cell r="K34">
            <v>0</v>
          </cell>
          <cell r="L34">
            <v>0</v>
          </cell>
          <cell r="M34">
            <v>0</v>
          </cell>
          <cell r="N34">
            <v>0</v>
          </cell>
          <cell r="O34" t="str">
            <v/>
          </cell>
          <cell r="P34">
            <v>60502943.351899199</v>
          </cell>
        </row>
        <row r="35">
          <cell r="D35" t="str">
            <v>05-01</v>
          </cell>
          <cell r="E35" t="str">
            <v>ACERO DE REFUERZO PARA ESTRUCTURAS</v>
          </cell>
          <cell r="F35">
            <v>0</v>
          </cell>
          <cell r="G35">
            <v>0</v>
          </cell>
          <cell r="H35">
            <v>0</v>
          </cell>
          <cell r="I35">
            <v>57193602.398457356</v>
          </cell>
          <cell r="J35">
            <v>0</v>
          </cell>
          <cell r="K35">
            <v>0</v>
          </cell>
          <cell r="L35">
            <v>0</v>
          </cell>
          <cell r="M35">
            <v>0</v>
          </cell>
          <cell r="N35">
            <v>0</v>
          </cell>
          <cell r="O35">
            <v>57193602.398457356</v>
          </cell>
          <cell r="P35" t="str">
            <v/>
          </cell>
        </row>
        <row r="36">
          <cell r="D36" t="str">
            <v>05-01-010</v>
          </cell>
          <cell r="E36" t="str">
            <v>ACERO DE REFUERZO FY 420 MPA - BARRAS DE REFUERZO</v>
          </cell>
          <cell r="F36" t="str">
            <v>KG</v>
          </cell>
          <cell r="G36">
            <v>4099.9879852941176</v>
          </cell>
          <cell r="H36">
            <v>13949.7</v>
          </cell>
          <cell r="I36">
            <v>57193602.398457356</v>
          </cell>
          <cell r="J36">
            <v>0</v>
          </cell>
          <cell r="K36">
            <v>0</v>
          </cell>
          <cell r="L36">
            <v>0</v>
          </cell>
          <cell r="M36">
            <v>0</v>
          </cell>
          <cell r="N36">
            <v>13949.7</v>
          </cell>
          <cell r="O36">
            <v>57193602.398457356</v>
          </cell>
          <cell r="P36" t="str">
            <v/>
          </cell>
        </row>
        <row r="37">
          <cell r="D37" t="str">
            <v>05-02</v>
          </cell>
          <cell r="E37" t="str">
            <v>MALLAS ELECTROSOLDADAS</v>
          </cell>
          <cell r="F37">
            <v>0</v>
          </cell>
          <cell r="G37">
            <v>0</v>
          </cell>
          <cell r="H37">
            <v>0</v>
          </cell>
          <cell r="I37">
            <v>3309340.9534418467</v>
          </cell>
          <cell r="J37">
            <v>0</v>
          </cell>
          <cell r="K37">
            <v>0</v>
          </cell>
          <cell r="L37">
            <v>0</v>
          </cell>
          <cell r="M37">
            <v>0</v>
          </cell>
          <cell r="N37">
            <v>0</v>
          </cell>
          <cell r="O37">
            <v>3309340.9534418467</v>
          </cell>
          <cell r="P37" t="str">
            <v/>
          </cell>
        </row>
        <row r="38">
          <cell r="D38" t="str">
            <v>05-02-040</v>
          </cell>
          <cell r="E38" t="str">
            <v>MALLA ELECTROSOLDADA F'Y 490 MPA - D-106</v>
          </cell>
          <cell r="F38" t="str">
            <v>M2</v>
          </cell>
          <cell r="G38">
            <v>5977.8557685004453</v>
          </cell>
          <cell r="H38">
            <v>553.6</v>
          </cell>
          <cell r="I38">
            <v>3309340.9534418467</v>
          </cell>
          <cell r="J38">
            <v>0</v>
          </cell>
          <cell r="K38">
            <v>0</v>
          </cell>
          <cell r="L38">
            <v>0</v>
          </cell>
          <cell r="M38">
            <v>0</v>
          </cell>
          <cell r="N38">
            <v>553.6</v>
          </cell>
          <cell r="O38">
            <v>3309340.9534418467</v>
          </cell>
          <cell r="P38" t="str">
            <v/>
          </cell>
        </row>
        <row r="39">
          <cell r="D39" t="str">
            <v>06</v>
          </cell>
          <cell r="E39" t="str">
            <v>ESTRUCTURAS METALICAS</v>
          </cell>
          <cell r="F39">
            <v>0</v>
          </cell>
          <cell r="G39" t="str">
            <v/>
          </cell>
          <cell r="H39">
            <v>0</v>
          </cell>
          <cell r="I39">
            <v>86370913.833319232</v>
          </cell>
          <cell r="J39">
            <v>0</v>
          </cell>
          <cell r="K39">
            <v>0</v>
          </cell>
          <cell r="L39">
            <v>0</v>
          </cell>
          <cell r="M39">
            <v>0</v>
          </cell>
          <cell r="N39">
            <v>0</v>
          </cell>
          <cell r="O39" t="str">
            <v/>
          </cell>
          <cell r="P39">
            <v>86370913.833319232</v>
          </cell>
        </row>
        <row r="40">
          <cell r="D40" t="str">
            <v>06-01</v>
          </cell>
          <cell r="E40" t="str">
            <v>ESTRUCTURAS METALICAS</v>
          </cell>
          <cell r="F40">
            <v>0</v>
          </cell>
          <cell r="G40">
            <v>0</v>
          </cell>
          <cell r="H40">
            <v>0</v>
          </cell>
          <cell r="I40">
            <v>86370913.833319232</v>
          </cell>
          <cell r="J40">
            <v>0</v>
          </cell>
          <cell r="K40">
            <v>0</v>
          </cell>
          <cell r="L40">
            <v>0</v>
          </cell>
          <cell r="M40">
            <v>0</v>
          </cell>
          <cell r="N40">
            <v>0</v>
          </cell>
          <cell r="O40">
            <v>86370913.833319232</v>
          </cell>
          <cell r="P40" t="str">
            <v/>
          </cell>
        </row>
        <row r="41">
          <cell r="D41" t="str">
            <v>06-01-010</v>
          </cell>
          <cell r="E41" t="str">
            <v>ESTRUCTURA METALICA DE CUBIERTA. PERFILES, ACCESORIOS Y ACABADOS SEGÚN PLANOS ESTRUCTURALES</v>
          </cell>
          <cell r="F41" t="str">
            <v>KG</v>
          </cell>
          <cell r="G41">
            <v>7831.1487134837425</v>
          </cell>
          <cell r="H41">
            <v>6853.0000000000009</v>
          </cell>
          <cell r="I41">
            <v>53666862.133504093</v>
          </cell>
          <cell r="J41">
            <v>0</v>
          </cell>
          <cell r="K41">
            <v>0</v>
          </cell>
          <cell r="L41">
            <v>0</v>
          </cell>
          <cell r="M41">
            <v>0</v>
          </cell>
          <cell r="N41">
            <v>6853.0000000000009</v>
          </cell>
          <cell r="O41">
            <v>53666862.133504093</v>
          </cell>
          <cell r="P41" t="str">
            <v/>
          </cell>
        </row>
        <row r="42">
          <cell r="D42" t="str">
            <v>06-01-020</v>
          </cell>
          <cell r="E42" t="str">
            <v>ESTRUCTURA METALICA PARA PERGOLAS EN CIRCULACIONES. PERFILES, ACCESORIOS Y ACABADOS SEGÚN PLANOS ESTRUCTURALES</v>
          </cell>
          <cell r="F42" t="str">
            <v>KG</v>
          </cell>
          <cell r="G42">
            <v>7831.1487134837425</v>
          </cell>
          <cell r="H42">
            <v>4176.1500000000005</v>
          </cell>
          <cell r="I42">
            <v>32704051.699815135</v>
          </cell>
          <cell r="J42">
            <v>0</v>
          </cell>
          <cell r="K42">
            <v>0</v>
          </cell>
          <cell r="L42">
            <v>0</v>
          </cell>
          <cell r="M42">
            <v>0</v>
          </cell>
          <cell r="N42">
            <v>4176.1500000000005</v>
          </cell>
          <cell r="O42">
            <v>32704051.699815135</v>
          </cell>
          <cell r="P42" t="str">
            <v/>
          </cell>
        </row>
        <row r="43">
          <cell r="D43" t="str">
            <v>06-02</v>
          </cell>
          <cell r="E43" t="str">
            <v>LOSAS EN LAMINA COLABORANTE</v>
          </cell>
          <cell r="F43">
            <v>0</v>
          </cell>
          <cell r="G43">
            <v>0</v>
          </cell>
          <cell r="H43">
            <v>0</v>
          </cell>
          <cell r="I43">
            <v>0</v>
          </cell>
          <cell r="J43">
            <v>0</v>
          </cell>
          <cell r="K43">
            <v>0</v>
          </cell>
          <cell r="L43">
            <v>0</v>
          </cell>
          <cell r="M43">
            <v>0</v>
          </cell>
          <cell r="N43">
            <v>0</v>
          </cell>
          <cell r="O43">
            <v>0</v>
          </cell>
          <cell r="P43" t="str">
            <v/>
          </cell>
        </row>
        <row r="44">
          <cell r="D44" t="str">
            <v>06-03</v>
          </cell>
          <cell r="E44" t="str">
            <v>ESTRUCTURAS METALICAS MENORES</v>
          </cell>
          <cell r="F44">
            <v>0</v>
          </cell>
          <cell r="G44">
            <v>0</v>
          </cell>
          <cell r="H44">
            <v>0</v>
          </cell>
          <cell r="I44">
            <v>0</v>
          </cell>
          <cell r="J44">
            <v>0</v>
          </cell>
          <cell r="K44">
            <v>0</v>
          </cell>
          <cell r="L44">
            <v>0</v>
          </cell>
          <cell r="M44">
            <v>0</v>
          </cell>
          <cell r="N44">
            <v>0</v>
          </cell>
          <cell r="O44">
            <v>0</v>
          </cell>
          <cell r="P44" t="str">
            <v/>
          </cell>
        </row>
        <row r="45">
          <cell r="D45" t="str">
            <v>07</v>
          </cell>
          <cell r="E45" t="str">
            <v>MAMPOSTERIAS, DIVISIONES Y ELEMENTOS NO ESTRUCTURALES</v>
          </cell>
          <cell r="F45">
            <v>0</v>
          </cell>
          <cell r="G45" t="str">
            <v/>
          </cell>
          <cell r="H45">
            <v>0</v>
          </cell>
          <cell r="I45">
            <v>137817456.54619929</v>
          </cell>
          <cell r="J45">
            <v>0</v>
          </cell>
          <cell r="K45">
            <v>0</v>
          </cell>
          <cell r="L45">
            <v>0</v>
          </cell>
          <cell r="M45">
            <v>0</v>
          </cell>
          <cell r="N45">
            <v>0</v>
          </cell>
          <cell r="O45" t="str">
            <v/>
          </cell>
          <cell r="P45">
            <v>137817456.54619929</v>
          </cell>
        </row>
        <row r="46">
          <cell r="D46" t="str">
            <v>07-01</v>
          </cell>
          <cell r="E46" t="str">
            <v>MUROS EN BLOQUE DE CONCRETO</v>
          </cell>
          <cell r="F46">
            <v>0</v>
          </cell>
          <cell r="G46">
            <v>0</v>
          </cell>
          <cell r="H46">
            <v>0</v>
          </cell>
          <cell r="I46">
            <v>114175869.54437225</v>
          </cell>
          <cell r="J46">
            <v>0</v>
          </cell>
          <cell r="K46">
            <v>0</v>
          </cell>
          <cell r="L46">
            <v>0</v>
          </cell>
          <cell r="M46">
            <v>0</v>
          </cell>
          <cell r="N46">
            <v>0</v>
          </cell>
          <cell r="O46">
            <v>114175869.54437225</v>
          </cell>
          <cell r="P46" t="str">
            <v/>
          </cell>
        </row>
        <row r="47">
          <cell r="D47" t="str">
            <v>07-01-010</v>
          </cell>
          <cell r="E47" t="str">
            <v>MURO EN BLOQUE DE CONCRETO 12x12x50 -  F'C 13 MPA COLOR ARENA / AMARILLO. INCLUYE REFUERZO HORIZONTAL</v>
          </cell>
          <cell r="F47" t="str">
            <v>M2</v>
          </cell>
          <cell r="G47">
            <v>110909.74394967036</v>
          </cell>
          <cell r="H47">
            <v>1029.4485000000002</v>
          </cell>
          <cell r="I47">
            <v>114175869.54437225</v>
          </cell>
          <cell r="J47">
            <v>0</v>
          </cell>
          <cell r="K47">
            <v>0</v>
          </cell>
          <cell r="L47">
            <v>0</v>
          </cell>
          <cell r="M47">
            <v>0</v>
          </cell>
          <cell r="N47">
            <v>1029.4485000000002</v>
          </cell>
          <cell r="O47">
            <v>114175869.54437225</v>
          </cell>
          <cell r="P47" t="str">
            <v/>
          </cell>
        </row>
        <row r="48">
          <cell r="D48" t="str">
            <v>07-04</v>
          </cell>
          <cell r="E48" t="str">
            <v>ELEMENTOS NO ESTRUCTURALES</v>
          </cell>
          <cell r="F48">
            <v>0</v>
          </cell>
          <cell r="G48">
            <v>0</v>
          </cell>
          <cell r="H48">
            <v>0</v>
          </cell>
          <cell r="I48">
            <v>0</v>
          </cell>
          <cell r="J48">
            <v>0</v>
          </cell>
          <cell r="K48">
            <v>0</v>
          </cell>
          <cell r="L48">
            <v>0</v>
          </cell>
          <cell r="M48">
            <v>0</v>
          </cell>
          <cell r="N48">
            <v>0</v>
          </cell>
          <cell r="O48">
            <v>0</v>
          </cell>
          <cell r="P48" t="str">
            <v/>
          </cell>
        </row>
        <row r="49">
          <cell r="D49" t="str">
            <v>07-04-010</v>
          </cell>
          <cell r="E49" t="str">
            <v>GROUT PARA MUROS EN BLOQUE Y LADRILLO F'C 12 MPA</v>
          </cell>
          <cell r="F49" t="str">
            <v>M</v>
          </cell>
          <cell r="G49">
            <v>14402.786940264714</v>
          </cell>
          <cell r="H49">
            <v>0</v>
          </cell>
          <cell r="I49">
            <v>0</v>
          </cell>
          <cell r="J49">
            <v>0</v>
          </cell>
          <cell r="K49">
            <v>0</v>
          </cell>
          <cell r="L49">
            <v>0</v>
          </cell>
          <cell r="M49">
            <v>0</v>
          </cell>
          <cell r="N49">
            <v>0</v>
          </cell>
          <cell r="O49">
            <v>0</v>
          </cell>
          <cell r="P49" t="str">
            <v/>
          </cell>
        </row>
        <row r="50">
          <cell r="D50" t="str">
            <v>07-04-040</v>
          </cell>
          <cell r="E50" t="str">
            <v>ANCLAJES PARA REFUERZO DOVELAS Ø 1/2" TIPO HIT-RE 500 DE HILTI O EQUIVALENTE</v>
          </cell>
          <cell r="F50" t="str">
            <v>U</v>
          </cell>
          <cell r="G50">
            <v>6370.3690134146682</v>
          </cell>
          <cell r="H50">
            <v>0</v>
          </cell>
          <cell r="I50">
            <v>0</v>
          </cell>
          <cell r="J50">
            <v>0</v>
          </cell>
          <cell r="K50">
            <v>0</v>
          </cell>
          <cell r="L50">
            <v>0</v>
          </cell>
          <cell r="M50">
            <v>0</v>
          </cell>
          <cell r="N50">
            <v>0</v>
          </cell>
          <cell r="O50">
            <v>0</v>
          </cell>
          <cell r="P50" t="str">
            <v/>
          </cell>
        </row>
        <row r="51">
          <cell r="D51" t="str">
            <v>07-05</v>
          </cell>
          <cell r="E51" t="str">
            <v>CONCRETOS MENORES</v>
          </cell>
          <cell r="F51">
            <v>0</v>
          </cell>
          <cell r="G51">
            <v>0</v>
          </cell>
          <cell r="H51">
            <v>0</v>
          </cell>
          <cell r="I51">
            <v>23641587.001827072</v>
          </cell>
          <cell r="J51">
            <v>0</v>
          </cell>
          <cell r="K51">
            <v>0</v>
          </cell>
          <cell r="L51">
            <v>0</v>
          </cell>
          <cell r="M51">
            <v>0</v>
          </cell>
          <cell r="N51">
            <v>0</v>
          </cell>
          <cell r="O51">
            <v>23641587.001827072</v>
          </cell>
          <cell r="P51" t="str">
            <v/>
          </cell>
        </row>
        <row r="52">
          <cell r="D52" t="str">
            <v>07-05-010</v>
          </cell>
          <cell r="E52" t="str">
            <v>CUELGA/DINTEL EN CONCRETO VISTO F'C 21 MPA PARA FACHADAS A: 0.08 M. x H: 0.25 M. INCLUYE ACERO DE REFUERZO.</v>
          </cell>
          <cell r="F52" t="str">
            <v>M</v>
          </cell>
          <cell r="G52">
            <v>52526.318198897352</v>
          </cell>
          <cell r="H52">
            <v>77.830000000000013</v>
          </cell>
          <cell r="I52">
            <v>4088123.3454201818</v>
          </cell>
          <cell r="J52">
            <v>0</v>
          </cell>
          <cell r="K52">
            <v>0</v>
          </cell>
          <cell r="L52">
            <v>0</v>
          </cell>
          <cell r="M52">
            <v>0</v>
          </cell>
          <cell r="N52">
            <v>77.830000000000013</v>
          </cell>
          <cell r="O52">
            <v>4088123.3454201818</v>
          </cell>
          <cell r="P52" t="str">
            <v/>
          </cell>
        </row>
        <row r="53">
          <cell r="D53" t="str">
            <v>07-05-030</v>
          </cell>
          <cell r="E53" t="str">
            <v>LOSETA SILLAR / ESTANTERIA EN CONCRETO VISTO F'C 21 MPA ANCHO VARIABLE A: 0.30 M. A A: 0.40 M. x H: 0.08 M. INCLUYE ACERO DE REFUERZO Y TALON DE BORDE</v>
          </cell>
          <cell r="F53" t="str">
            <v>M</v>
          </cell>
          <cell r="G53">
            <v>60134.516827911095</v>
          </cell>
          <cell r="H53">
            <v>58.960000000000008</v>
          </cell>
          <cell r="I53">
            <v>3545531.1121736388</v>
          </cell>
          <cell r="J53">
            <v>0</v>
          </cell>
          <cell r="K53">
            <v>0</v>
          </cell>
          <cell r="L53">
            <v>0</v>
          </cell>
          <cell r="M53">
            <v>0</v>
          </cell>
          <cell r="N53">
            <v>58.960000000000008</v>
          </cell>
          <cell r="O53">
            <v>3545531.1121736388</v>
          </cell>
          <cell r="P53" t="str">
            <v/>
          </cell>
        </row>
        <row r="54">
          <cell r="D54" t="str">
            <v>07-05-040</v>
          </cell>
          <cell r="E54" t="str">
            <v>PLACA DINTEL EN CONCRETO VISTO F'C 21 MPA.  INCLUYE ACERO DE REFUERZO Y TALON DE BORDE</v>
          </cell>
          <cell r="F54" t="str">
            <v>M2</v>
          </cell>
          <cell r="G54">
            <v>121778.92073830303</v>
          </cell>
          <cell r="H54">
            <v>7.8000000000000007</v>
          </cell>
          <cell r="I54">
            <v>949875.58175876376</v>
          </cell>
          <cell r="J54">
            <v>0</v>
          </cell>
          <cell r="K54">
            <v>0</v>
          </cell>
          <cell r="L54">
            <v>0</v>
          </cell>
          <cell r="M54">
            <v>0</v>
          </cell>
          <cell r="N54">
            <v>7.8000000000000007</v>
          </cell>
          <cell r="O54">
            <v>949875.58175876376</v>
          </cell>
          <cell r="P54" t="str">
            <v/>
          </cell>
        </row>
        <row r="55">
          <cell r="D55" t="str">
            <v>07-05-050</v>
          </cell>
          <cell r="E55" t="str">
            <v>VIGA TALON EN CONCRETO VISTO F'C 21 MPA A: 0.12 M. x H: 0.21 M. BASE MUROS. INCLUYE ACERO DE REFUERZO</v>
          </cell>
          <cell r="F55" t="str">
            <v>M</v>
          </cell>
          <cell r="G55">
            <v>37349.844070036605</v>
          </cell>
          <cell r="H55">
            <v>241.45999999999989</v>
          </cell>
          <cell r="I55">
            <v>9018493.3491510339</v>
          </cell>
          <cell r="J55">
            <v>0</v>
          </cell>
          <cell r="K55">
            <v>0</v>
          </cell>
          <cell r="L55">
            <v>0</v>
          </cell>
          <cell r="M55">
            <v>0</v>
          </cell>
          <cell r="N55">
            <v>241.45999999999989</v>
          </cell>
          <cell r="O55">
            <v>9018493.3491510339</v>
          </cell>
          <cell r="P55" t="str">
            <v/>
          </cell>
        </row>
        <row r="56">
          <cell r="D56" t="str">
            <v>07-05-060</v>
          </cell>
          <cell r="E56" t="str">
            <v>MESON EN CONCRETO F'C 21 MPA - A: 0.35 M. x E: 0.08 M. + TALON LATERAL FORRADO EN GRANO PULIDO. INCLUYE ACERO DE REFUERZO</v>
          </cell>
          <cell r="F56" t="str">
            <v>M</v>
          </cell>
          <cell r="G56">
            <v>125230.05476533581</v>
          </cell>
          <cell r="H56">
            <v>6.69</v>
          </cell>
          <cell r="I56">
            <v>837789.0663800966</v>
          </cell>
          <cell r="J56">
            <v>0</v>
          </cell>
          <cell r="K56">
            <v>0</v>
          </cell>
          <cell r="L56">
            <v>0</v>
          </cell>
          <cell r="M56">
            <v>0</v>
          </cell>
          <cell r="N56">
            <v>6.69</v>
          </cell>
          <cell r="O56">
            <v>837789.0663800966</v>
          </cell>
          <cell r="P56" t="str">
            <v/>
          </cell>
        </row>
        <row r="57">
          <cell r="D57" t="str">
            <v>07-05-070</v>
          </cell>
          <cell r="E57" t="str">
            <v>BEBEDERO / POZUELO EN CONCRETO VISTO F'C 21 MPA ACABADO PULIDO - A: 0.45 M. x E: 0.08 M. SEGÚN DETALLE DE PLANOS. INCLUYE ACERO DE REFUERZO</v>
          </cell>
          <cell r="F57" t="str">
            <v>M</v>
          </cell>
          <cell r="G57">
            <v>147733.5893733578</v>
          </cell>
          <cell r="H57">
            <v>2.12</v>
          </cell>
          <cell r="I57">
            <v>313195.20947151852</v>
          </cell>
          <cell r="J57">
            <v>0</v>
          </cell>
          <cell r="K57">
            <v>0</v>
          </cell>
          <cell r="L57">
            <v>0</v>
          </cell>
          <cell r="M57">
            <v>0</v>
          </cell>
          <cell r="N57">
            <v>2.12</v>
          </cell>
          <cell r="O57">
            <v>313195.20947151852</v>
          </cell>
          <cell r="P57" t="str">
            <v/>
          </cell>
        </row>
        <row r="58">
          <cell r="D58" t="str">
            <v>07-05-080</v>
          </cell>
          <cell r="E58" t="str">
            <v>LOSETA DINTEL / ALERO EN CONCRETO VISTO F'C 21 MPA A: 0.40 M. - 0.50 M. x H: 0.10 M. INCLUYE ACERO DE REFUERZO Y TALON DE BORDE</v>
          </cell>
          <cell r="F58" t="str">
            <v>M</v>
          </cell>
          <cell r="G58">
            <v>76193.462701690776</v>
          </cell>
          <cell r="H58">
            <v>30.48</v>
          </cell>
          <cell r="I58">
            <v>2322376.7431475348</v>
          </cell>
          <cell r="J58">
            <v>0</v>
          </cell>
          <cell r="K58">
            <v>0</v>
          </cell>
          <cell r="L58">
            <v>0</v>
          </cell>
          <cell r="M58">
            <v>0</v>
          </cell>
          <cell r="N58">
            <v>30.48</v>
          </cell>
          <cell r="O58">
            <v>2322376.7431475348</v>
          </cell>
          <cell r="P58" t="str">
            <v/>
          </cell>
        </row>
        <row r="59">
          <cell r="D59" t="str">
            <v>07-05-100</v>
          </cell>
          <cell r="E59" t="str">
            <v>LOSETA + MURETE BANCA EN CONCRETO VISTO F'C 21 MPA A: 0.45 M. x H: 0.52 M. - E: 0.10 M. INCLUYE ACERO DE REFUERZO</v>
          </cell>
          <cell r="F59" t="str">
            <v>M</v>
          </cell>
          <cell r="G59">
            <v>111283.72048240679</v>
          </cell>
          <cell r="H59">
            <v>23.060000000000002</v>
          </cell>
          <cell r="I59">
            <v>2566202.594324301</v>
          </cell>
          <cell r="J59">
            <v>0</v>
          </cell>
          <cell r="K59">
            <v>0</v>
          </cell>
          <cell r="L59">
            <v>0</v>
          </cell>
          <cell r="M59">
            <v>0</v>
          </cell>
          <cell r="N59">
            <v>23.060000000000002</v>
          </cell>
          <cell r="O59">
            <v>2566202.594324301</v>
          </cell>
          <cell r="P59" t="str">
            <v/>
          </cell>
        </row>
        <row r="60">
          <cell r="D60" t="str">
            <v>07-06</v>
          </cell>
          <cell r="E60" t="str">
            <v>ACERO DE REFUERZO PARA MAMPOSTERIAS</v>
          </cell>
          <cell r="F60">
            <v>0</v>
          </cell>
          <cell r="G60">
            <v>0</v>
          </cell>
          <cell r="H60">
            <v>0</v>
          </cell>
          <cell r="I60">
            <v>0</v>
          </cell>
          <cell r="J60">
            <v>0</v>
          </cell>
          <cell r="K60">
            <v>0</v>
          </cell>
          <cell r="L60">
            <v>0</v>
          </cell>
          <cell r="M60">
            <v>0</v>
          </cell>
          <cell r="N60">
            <v>0</v>
          </cell>
          <cell r="O60">
            <v>0</v>
          </cell>
          <cell r="P60" t="str">
            <v/>
          </cell>
        </row>
        <row r="61">
          <cell r="D61" t="str">
            <v>07-06-010</v>
          </cell>
          <cell r="E61" t="str">
            <v>ACERO DE REFUERZO FY 420 MPA PARA MAMPOSTERIAS</v>
          </cell>
          <cell r="F61" t="str">
            <v>KG</v>
          </cell>
          <cell r="G61">
            <v>4099.9879852941176</v>
          </cell>
          <cell r="H61">
            <v>0</v>
          </cell>
          <cell r="I61">
            <v>0</v>
          </cell>
          <cell r="J61">
            <v>0</v>
          </cell>
          <cell r="K61">
            <v>0</v>
          </cell>
          <cell r="L61">
            <v>0</v>
          </cell>
          <cell r="M61">
            <v>0</v>
          </cell>
          <cell r="N61">
            <v>0</v>
          </cell>
          <cell r="O61">
            <v>0</v>
          </cell>
          <cell r="P61" t="str">
            <v/>
          </cell>
        </row>
        <row r="62">
          <cell r="D62" t="str">
            <v>08</v>
          </cell>
          <cell r="E62" t="str">
            <v>CUBIERTAS Y CIELOS</v>
          </cell>
          <cell r="F62">
            <v>0</v>
          </cell>
          <cell r="G62" t="str">
            <v/>
          </cell>
          <cell r="H62">
            <v>0</v>
          </cell>
          <cell r="I62">
            <v>80716307.223664641</v>
          </cell>
          <cell r="J62">
            <v>0</v>
          </cell>
          <cell r="K62">
            <v>0</v>
          </cell>
          <cell r="L62">
            <v>0</v>
          </cell>
          <cell r="M62">
            <v>0</v>
          </cell>
          <cell r="N62">
            <v>0</v>
          </cell>
          <cell r="O62" t="str">
            <v/>
          </cell>
          <cell r="P62">
            <v>80716307.223664641</v>
          </cell>
        </row>
        <row r="63">
          <cell r="D63" t="str">
            <v>08-01</v>
          </cell>
          <cell r="E63" t="str">
            <v>CUBIERTAS</v>
          </cell>
          <cell r="F63">
            <v>0</v>
          </cell>
          <cell r="G63">
            <v>0</v>
          </cell>
          <cell r="H63">
            <v>0</v>
          </cell>
          <cell r="I63">
            <v>72198679.560000002</v>
          </cell>
          <cell r="J63">
            <v>0</v>
          </cell>
          <cell r="K63">
            <v>0</v>
          </cell>
          <cell r="L63">
            <v>0</v>
          </cell>
          <cell r="M63">
            <v>0</v>
          </cell>
          <cell r="N63">
            <v>0</v>
          </cell>
          <cell r="O63">
            <v>72198679.560000002</v>
          </cell>
          <cell r="P63" t="str">
            <v/>
          </cell>
        </row>
        <row r="64">
          <cell r="D64" t="str">
            <v>08-01-010</v>
          </cell>
          <cell r="E64" t="str">
            <v>TEJA DE CUBIERTA TIPO STANDING SEAM ROOF DE CUBIERTEC O EQUIVALENTE. LAMINA DE ALUZINC CAL 26 + AISLAMIENTO TERMOACUSTICO EN POLIURETANO 38 MM. INCLUYE FIJACIONES A ESTRUCTURA METALICA.</v>
          </cell>
          <cell r="F64" t="str">
            <v>M2</v>
          </cell>
          <cell r="G64">
            <v>101094</v>
          </cell>
          <cell r="H64">
            <v>563.34</v>
          </cell>
          <cell r="I64">
            <v>56950293.960000001</v>
          </cell>
          <cell r="J64">
            <v>0</v>
          </cell>
          <cell r="K64">
            <v>0</v>
          </cell>
          <cell r="L64">
            <v>0</v>
          </cell>
          <cell r="M64">
            <v>0</v>
          </cell>
          <cell r="N64">
            <v>563.34</v>
          </cell>
          <cell r="O64">
            <v>56950293.960000001</v>
          </cell>
          <cell r="P64" t="str">
            <v/>
          </cell>
        </row>
        <row r="65">
          <cell r="D65" t="str">
            <v>08-01-020</v>
          </cell>
          <cell r="E65" t="str">
            <v>TEJA DE CUBIERTA PERGOLAS EN POLICARBONATO ALVEOLAR 6 MM. POLISHADE DE ARKOS O EQUIVALENTE. INCLUYE FIJACIONES A ESTRUCTURA METALICA.</v>
          </cell>
          <cell r="F65" t="str">
            <v>M2</v>
          </cell>
          <cell r="G65">
            <v>97440</v>
          </cell>
          <cell r="H65">
            <v>156.49</v>
          </cell>
          <cell r="I65">
            <v>15248385.600000001</v>
          </cell>
          <cell r="J65">
            <v>0</v>
          </cell>
          <cell r="K65">
            <v>0</v>
          </cell>
          <cell r="L65">
            <v>0</v>
          </cell>
          <cell r="M65">
            <v>0</v>
          </cell>
          <cell r="N65">
            <v>156.49</v>
          </cell>
          <cell r="O65">
            <v>15248385.600000001</v>
          </cell>
          <cell r="P65" t="str">
            <v/>
          </cell>
        </row>
        <row r="66">
          <cell r="D66" t="str">
            <v>08-02</v>
          </cell>
          <cell r="E66" t="str">
            <v>CIELO FALSO</v>
          </cell>
          <cell r="F66">
            <v>0</v>
          </cell>
          <cell r="G66">
            <v>0</v>
          </cell>
          <cell r="H66">
            <v>0</v>
          </cell>
          <cell r="I66">
            <v>0</v>
          </cell>
          <cell r="J66">
            <v>0</v>
          </cell>
          <cell r="K66">
            <v>0</v>
          </cell>
          <cell r="L66">
            <v>0</v>
          </cell>
          <cell r="M66">
            <v>0</v>
          </cell>
          <cell r="N66">
            <v>0</v>
          </cell>
          <cell r="O66">
            <v>0</v>
          </cell>
          <cell r="P66" t="str">
            <v/>
          </cell>
        </row>
        <row r="67">
          <cell r="D67" t="str">
            <v>08-04</v>
          </cell>
          <cell r="E67" t="str">
            <v>ACCESORIOS</v>
          </cell>
          <cell r="F67">
            <v>0</v>
          </cell>
          <cell r="G67">
            <v>0</v>
          </cell>
          <cell r="H67">
            <v>0</v>
          </cell>
          <cell r="I67">
            <v>8517627.663664639</v>
          </cell>
          <cell r="J67">
            <v>0</v>
          </cell>
          <cell r="K67">
            <v>0</v>
          </cell>
          <cell r="L67">
            <v>0</v>
          </cell>
          <cell r="M67">
            <v>0</v>
          </cell>
          <cell r="N67">
            <v>0</v>
          </cell>
          <cell r="O67">
            <v>8517627.663664639</v>
          </cell>
          <cell r="P67" t="str">
            <v/>
          </cell>
        </row>
        <row r="68">
          <cell r="D68" t="str">
            <v>08-04-010</v>
          </cell>
          <cell r="E68" t="str">
            <v>RUANA EN LAMINA DE ALUZINC CAL 18. DESARROLLO L: 0.30 M. INCLUYE ANCLAJES A MUROS Y/O ESTRUCTURA Y PINTURA DE ACABADO.</v>
          </cell>
          <cell r="F68" t="str">
            <v>M</v>
          </cell>
          <cell r="G68">
            <v>40107.863704574847</v>
          </cell>
          <cell r="H68">
            <v>118.11000000000001</v>
          </cell>
          <cell r="I68">
            <v>4737139.7821473358</v>
          </cell>
          <cell r="J68">
            <v>0</v>
          </cell>
          <cell r="K68">
            <v>0</v>
          </cell>
          <cell r="L68">
            <v>0</v>
          </cell>
          <cell r="M68">
            <v>0</v>
          </cell>
          <cell r="N68">
            <v>118.11000000000001</v>
          </cell>
          <cell r="O68">
            <v>4737139.7821473358</v>
          </cell>
          <cell r="P68" t="str">
            <v/>
          </cell>
        </row>
        <row r="69">
          <cell r="D69" t="str">
            <v>08-04-030</v>
          </cell>
          <cell r="E69" t="str">
            <v>CANOA EN LAMINA DE ALUZINC CAL 18. DESARROLLO L: 0.70 M. INCLUYE ANCLAJES A MUROS Y/O ESTRUCTURA Y PINTURA DE ACABADO.</v>
          </cell>
          <cell r="F69" t="str">
            <v>M</v>
          </cell>
          <cell r="G69">
            <v>54789.679442279768</v>
          </cell>
          <cell r="H69">
            <v>69</v>
          </cell>
          <cell r="I69">
            <v>3780487.8815173041</v>
          </cell>
          <cell r="J69">
            <v>0</v>
          </cell>
          <cell r="K69">
            <v>0</v>
          </cell>
          <cell r="L69">
            <v>0</v>
          </cell>
          <cell r="M69">
            <v>0</v>
          </cell>
          <cell r="N69">
            <v>69</v>
          </cell>
          <cell r="O69">
            <v>3780487.8815173041</v>
          </cell>
          <cell r="P69" t="str">
            <v/>
          </cell>
        </row>
        <row r="70">
          <cell r="D70" t="str">
            <v>09</v>
          </cell>
          <cell r="E70" t="str">
            <v>RECUBRIMIENTOS</v>
          </cell>
          <cell r="F70">
            <v>0</v>
          </cell>
          <cell r="G70" t="str">
            <v/>
          </cell>
          <cell r="H70">
            <v>0</v>
          </cell>
          <cell r="I70">
            <v>28990540.590956412</v>
          </cell>
          <cell r="J70">
            <v>0</v>
          </cell>
          <cell r="K70">
            <v>0</v>
          </cell>
          <cell r="L70">
            <v>0</v>
          </cell>
          <cell r="M70">
            <v>0</v>
          </cell>
          <cell r="N70">
            <v>0</v>
          </cell>
          <cell r="O70" t="str">
            <v/>
          </cell>
          <cell r="P70">
            <v>28990540.590956412</v>
          </cell>
        </row>
        <row r="71">
          <cell r="D71" t="str">
            <v>09-01</v>
          </cell>
          <cell r="E71" t="str">
            <v>REVOQUES</v>
          </cell>
          <cell r="F71">
            <v>0</v>
          </cell>
          <cell r="G71">
            <v>0</v>
          </cell>
          <cell r="H71">
            <v>0</v>
          </cell>
          <cell r="I71">
            <v>656972.96707885864</v>
          </cell>
          <cell r="J71">
            <v>0</v>
          </cell>
          <cell r="K71">
            <v>0</v>
          </cell>
          <cell r="L71">
            <v>0</v>
          </cell>
          <cell r="M71">
            <v>0</v>
          </cell>
          <cell r="N71">
            <v>0</v>
          </cell>
          <cell r="O71">
            <v>656972.96707885864</v>
          </cell>
          <cell r="P71" t="str">
            <v/>
          </cell>
        </row>
        <row r="72">
          <cell r="D72" t="str">
            <v>09-01-010</v>
          </cell>
          <cell r="E72" t="str">
            <v>REVOQUE PARA MUROS. INCLUYE FAJAS, RANURAS Y FILETES</v>
          </cell>
          <cell r="F72" t="str">
            <v>M2</v>
          </cell>
          <cell r="G72">
            <v>21583.121996598416</v>
          </cell>
          <cell r="H72">
            <v>30.439200000000003</v>
          </cell>
          <cell r="I72">
            <v>656972.96707885864</v>
          </cell>
          <cell r="J72">
            <v>0</v>
          </cell>
          <cell r="K72">
            <v>0</v>
          </cell>
          <cell r="L72">
            <v>0</v>
          </cell>
          <cell r="M72">
            <v>0</v>
          </cell>
          <cell r="N72">
            <v>30.439200000000003</v>
          </cell>
          <cell r="O72">
            <v>656972.96707885864</v>
          </cell>
          <cell r="P72" t="str">
            <v/>
          </cell>
        </row>
        <row r="73">
          <cell r="D73" t="str">
            <v>09-02</v>
          </cell>
          <cell r="E73" t="str">
            <v>ENCHAPES</v>
          </cell>
          <cell r="F73">
            <v>0</v>
          </cell>
          <cell r="G73">
            <v>0</v>
          </cell>
          <cell r="H73">
            <v>0</v>
          </cell>
          <cell r="I73">
            <v>14726115.904298436</v>
          </cell>
          <cell r="J73">
            <v>0</v>
          </cell>
          <cell r="K73">
            <v>0</v>
          </cell>
          <cell r="L73">
            <v>0</v>
          </cell>
          <cell r="M73">
            <v>0</v>
          </cell>
          <cell r="N73">
            <v>0</v>
          </cell>
          <cell r="O73">
            <v>14726115.904298436</v>
          </cell>
          <cell r="P73" t="str">
            <v/>
          </cell>
        </row>
        <row r="74">
          <cell r="D74" t="str">
            <v>09-02-010</v>
          </cell>
          <cell r="E74" t="str">
            <v>ENCHAPE DE BAÑOS EN CERAMICA REF. MIRAFLORES 35x25 DE CORONA O EQUIVALENTE COLOR BLANCO.</v>
          </cell>
          <cell r="F74" t="str">
            <v>M2</v>
          </cell>
          <cell r="G74">
            <v>54307.843925216599</v>
          </cell>
          <cell r="H74">
            <v>248.5575</v>
          </cell>
          <cell r="I74">
            <v>13498621.916442025</v>
          </cell>
          <cell r="J74">
            <v>0</v>
          </cell>
          <cell r="K74">
            <v>0</v>
          </cell>
          <cell r="L74">
            <v>0</v>
          </cell>
          <cell r="M74">
            <v>0</v>
          </cell>
          <cell r="N74">
            <v>248.5575</v>
          </cell>
          <cell r="O74">
            <v>13498621.916442025</v>
          </cell>
          <cell r="P74" t="str">
            <v/>
          </cell>
        </row>
        <row r="75">
          <cell r="D75" t="str">
            <v>09-02-020</v>
          </cell>
          <cell r="E75" t="str">
            <v>REMATE SUPERIOR DE ENCHAPES EN DILATACION DE ALUMINIO 1x2 CM.</v>
          </cell>
          <cell r="F75" t="str">
            <v>M</v>
          </cell>
          <cell r="G75">
            <v>7353.3456410256422</v>
          </cell>
          <cell r="H75">
            <v>104.68</v>
          </cell>
          <cell r="I75">
            <v>769748.22170256427</v>
          </cell>
          <cell r="J75">
            <v>0</v>
          </cell>
          <cell r="K75">
            <v>0</v>
          </cell>
          <cell r="L75">
            <v>0</v>
          </cell>
          <cell r="M75">
            <v>0</v>
          </cell>
          <cell r="N75">
            <v>104.68</v>
          </cell>
          <cell r="O75">
            <v>769748.22170256427</v>
          </cell>
          <cell r="P75" t="str">
            <v/>
          </cell>
        </row>
        <row r="76">
          <cell r="D76" t="str">
            <v>09-02-030</v>
          </cell>
          <cell r="E76" t="str">
            <v>REMATE ESQUINEROS ENCHAPES EN DILATACION DE ALUMINIO</v>
          </cell>
          <cell r="F76" t="str">
            <v>M</v>
          </cell>
          <cell r="G76">
            <v>7353.3456410256422</v>
          </cell>
          <cell r="H76">
            <v>62.25</v>
          </cell>
          <cell r="I76">
            <v>457745.76615384623</v>
          </cell>
          <cell r="J76">
            <v>0</v>
          </cell>
          <cell r="K76">
            <v>0</v>
          </cell>
          <cell r="L76">
            <v>0</v>
          </cell>
          <cell r="M76">
            <v>0</v>
          </cell>
          <cell r="N76">
            <v>62.25</v>
          </cell>
          <cell r="O76">
            <v>457745.76615384623</v>
          </cell>
          <cell r="P76" t="str">
            <v/>
          </cell>
        </row>
        <row r="77">
          <cell r="D77" t="str">
            <v>09-03</v>
          </cell>
          <cell r="E77" t="str">
            <v>ESTUCOS Y PINTURAS</v>
          </cell>
          <cell r="F77">
            <v>0</v>
          </cell>
          <cell r="G77">
            <v>0</v>
          </cell>
          <cell r="H77">
            <v>0</v>
          </cell>
          <cell r="I77">
            <v>352560.59500310366</v>
          </cell>
          <cell r="J77">
            <v>0</v>
          </cell>
          <cell r="K77">
            <v>0</v>
          </cell>
          <cell r="L77">
            <v>0</v>
          </cell>
          <cell r="M77">
            <v>0</v>
          </cell>
          <cell r="N77">
            <v>0</v>
          </cell>
          <cell r="O77">
            <v>352560.59500310366</v>
          </cell>
          <cell r="P77" t="str">
            <v/>
          </cell>
        </row>
        <row r="78">
          <cell r="D78" t="str">
            <v>09-03-010</v>
          </cell>
          <cell r="E78" t="str">
            <v xml:space="preserve">PINTURA ACRILICA PARA MUROS TIPO SIKACOLOR F DE SIKA O EQUIVALENTE - 3 MANOS. </v>
          </cell>
          <cell r="F78" t="str">
            <v>M2</v>
          </cell>
          <cell r="G78">
            <v>11582.452725534955</v>
          </cell>
          <cell r="H78">
            <v>30.439200000000003</v>
          </cell>
          <cell r="I78">
            <v>352560.59500310366</v>
          </cell>
          <cell r="J78">
            <v>0</v>
          </cell>
          <cell r="K78">
            <v>0</v>
          </cell>
          <cell r="L78">
            <v>0</v>
          </cell>
          <cell r="M78">
            <v>0</v>
          </cell>
          <cell r="N78">
            <v>30.439200000000003</v>
          </cell>
          <cell r="O78">
            <v>352560.59500310366</v>
          </cell>
          <cell r="P78" t="str">
            <v/>
          </cell>
        </row>
        <row r="79">
          <cell r="D79" t="str">
            <v>09-04</v>
          </cell>
          <cell r="E79" t="str">
            <v>LAVADO + HIDROFUGO FACHADAS Y/O CONCRETOS</v>
          </cell>
          <cell r="F79">
            <v>0</v>
          </cell>
          <cell r="G79">
            <v>0</v>
          </cell>
          <cell r="H79">
            <v>0</v>
          </cell>
          <cell r="I79">
            <v>13254891.12457601</v>
          </cell>
          <cell r="J79">
            <v>0</v>
          </cell>
          <cell r="K79">
            <v>0</v>
          </cell>
          <cell r="L79">
            <v>0</v>
          </cell>
          <cell r="M79">
            <v>0</v>
          </cell>
          <cell r="N79">
            <v>0</v>
          </cell>
          <cell r="O79">
            <v>13254891.12457601</v>
          </cell>
          <cell r="P79" t="str">
            <v/>
          </cell>
        </row>
        <row r="80">
          <cell r="D80" t="str">
            <v>09-04-010</v>
          </cell>
          <cell r="E80" t="str">
            <v>LAVADO DE MUROS/CONCRETOS CON AGUA A PRESION</v>
          </cell>
          <cell r="F80" t="str">
            <v>M2</v>
          </cell>
          <cell r="G80">
            <v>3307.2</v>
          </cell>
          <cell r="H80">
            <v>2058.8970000000004</v>
          </cell>
          <cell r="I80">
            <v>6809184.158400001</v>
          </cell>
          <cell r="J80">
            <v>0</v>
          </cell>
          <cell r="K80">
            <v>0</v>
          </cell>
          <cell r="L80">
            <v>0</v>
          </cell>
          <cell r="M80">
            <v>0</v>
          </cell>
          <cell r="N80">
            <v>2058.8970000000004</v>
          </cell>
          <cell r="O80">
            <v>6809184.158400001</v>
          </cell>
          <cell r="P80" t="str">
            <v/>
          </cell>
        </row>
        <row r="81">
          <cell r="D81" t="str">
            <v>09-04-020</v>
          </cell>
          <cell r="E81" t="str">
            <v>HIDROFUGO CON SIKA TRANSPARENTE 10 DE SIKA O EQUIVALENTE</v>
          </cell>
          <cell r="F81" t="str">
            <v>M2</v>
          </cell>
          <cell r="G81">
            <v>6261.3204703061965</v>
          </cell>
          <cell r="H81">
            <v>1029.4485000000002</v>
          </cell>
          <cell r="I81">
            <v>6445706.9661760097</v>
          </cell>
          <cell r="J81">
            <v>0</v>
          </cell>
          <cell r="K81">
            <v>0</v>
          </cell>
          <cell r="L81">
            <v>0</v>
          </cell>
          <cell r="M81">
            <v>0</v>
          </cell>
          <cell r="N81">
            <v>1029.4485000000002</v>
          </cell>
          <cell r="O81">
            <v>6445706.9661760097</v>
          </cell>
          <cell r="P81" t="str">
            <v/>
          </cell>
        </row>
        <row r="82">
          <cell r="D82" t="str">
            <v>10</v>
          </cell>
          <cell r="E82" t="str">
            <v>PISOS Y ZOCALOS</v>
          </cell>
          <cell r="F82">
            <v>0</v>
          </cell>
          <cell r="G82" t="str">
            <v/>
          </cell>
          <cell r="H82">
            <v>0</v>
          </cell>
          <cell r="I82">
            <v>60774550.980118699</v>
          </cell>
          <cell r="J82">
            <v>0</v>
          </cell>
          <cell r="K82">
            <v>0</v>
          </cell>
          <cell r="L82">
            <v>0</v>
          </cell>
          <cell r="M82">
            <v>0</v>
          </cell>
          <cell r="N82">
            <v>0</v>
          </cell>
          <cell r="O82" t="str">
            <v/>
          </cell>
          <cell r="P82">
            <v>60774550.980118699</v>
          </cell>
        </row>
        <row r="83">
          <cell r="D83" t="str">
            <v>10-01</v>
          </cell>
          <cell r="E83" t="str">
            <v>ACABADOS DE PISO</v>
          </cell>
          <cell r="F83">
            <v>0</v>
          </cell>
          <cell r="G83">
            <v>0</v>
          </cell>
          <cell r="H83">
            <v>0</v>
          </cell>
          <cell r="I83">
            <v>56098410.014191508</v>
          </cell>
          <cell r="J83">
            <v>0</v>
          </cell>
          <cell r="K83">
            <v>0</v>
          </cell>
          <cell r="L83">
            <v>0</v>
          </cell>
          <cell r="M83">
            <v>0</v>
          </cell>
          <cell r="N83">
            <v>0</v>
          </cell>
          <cell r="O83">
            <v>56098410.014191508</v>
          </cell>
          <cell r="P83" t="str">
            <v/>
          </cell>
        </row>
        <row r="84">
          <cell r="D84" t="str">
            <v>10-01-020</v>
          </cell>
          <cell r="E84" t="str">
            <v>PISO EN BALDOSA DE GRANO FORMATO 30x30 TONALIDADES BLANCO, GRIS, OCRES + GRANO PIEDRA SAN GIL. INCLUYE CONCRETO DE BASE F'C 21 MPA E: 0.04 M., PULIDA Y BRILLADA.</v>
          </cell>
          <cell r="F84" t="str">
            <v>M2</v>
          </cell>
          <cell r="G84">
            <v>119885.12741130406</v>
          </cell>
          <cell r="H84">
            <v>398.78</v>
          </cell>
          <cell r="I84">
            <v>47807791.10907983</v>
          </cell>
          <cell r="J84">
            <v>0</v>
          </cell>
          <cell r="K84">
            <v>0</v>
          </cell>
          <cell r="L84">
            <v>0</v>
          </cell>
          <cell r="M84">
            <v>0</v>
          </cell>
          <cell r="N84">
            <v>398.78</v>
          </cell>
          <cell r="O84">
            <v>47807791.10907983</v>
          </cell>
          <cell r="P84" t="str">
            <v/>
          </cell>
        </row>
        <row r="85">
          <cell r="D85" t="str">
            <v>10-01-300</v>
          </cell>
          <cell r="E85" t="str">
            <v>PISO EN CONCRETO PULIDO Y ENDURECIDO E: 0.10 M. CON SIKAFLOOR 3-QUARTZ TOP DE SIKA O EQUIVALENTE.</v>
          </cell>
          <cell r="F85" t="str">
            <v>M2</v>
          </cell>
          <cell r="G85">
            <v>74475.556100536094</v>
          </cell>
          <cell r="H85">
            <v>111.32</v>
          </cell>
          <cell r="I85">
            <v>8290618.9051116779</v>
          </cell>
          <cell r="J85">
            <v>0</v>
          </cell>
          <cell r="K85">
            <v>0</v>
          </cell>
          <cell r="L85">
            <v>0</v>
          </cell>
          <cell r="M85">
            <v>0</v>
          </cell>
          <cell r="N85">
            <v>111.32</v>
          </cell>
          <cell r="O85">
            <v>8290618.9051116779</v>
          </cell>
          <cell r="P85" t="str">
            <v/>
          </cell>
        </row>
        <row r="86">
          <cell r="D86" t="str">
            <v>10-02</v>
          </cell>
          <cell r="E86" t="str">
            <v>ZOCALOS Y ENCHARQUES</v>
          </cell>
          <cell r="F86">
            <v>0</v>
          </cell>
          <cell r="G86">
            <v>0</v>
          </cell>
          <cell r="H86">
            <v>0</v>
          </cell>
          <cell r="I86">
            <v>4676140.965927192</v>
          </cell>
          <cell r="J86">
            <v>0</v>
          </cell>
          <cell r="K86">
            <v>0</v>
          </cell>
          <cell r="L86">
            <v>0</v>
          </cell>
          <cell r="M86">
            <v>0</v>
          </cell>
          <cell r="N86">
            <v>0</v>
          </cell>
          <cell r="O86">
            <v>4676140.965927192</v>
          </cell>
          <cell r="P86" t="str">
            <v/>
          </cell>
        </row>
        <row r="87">
          <cell r="D87" t="str">
            <v>10-02-020</v>
          </cell>
          <cell r="E87" t="str">
            <v>ZOCALO MEDIA CAÑA EN GRANITO VACIADO, PULIDO Y BRILLADO TONALIDADES BLANCO, GRIS, OCRES + GRANO PIEDRA SAN GIL H: 0.10 M. INCLUYE DILATACIONES EN ALUMINIO</v>
          </cell>
          <cell r="F87" t="str">
            <v>M</v>
          </cell>
          <cell r="G87">
            <v>44670.815494145885</v>
          </cell>
          <cell r="H87">
            <v>104.68</v>
          </cell>
          <cell r="I87">
            <v>4676140.965927192</v>
          </cell>
          <cell r="J87">
            <v>0</v>
          </cell>
          <cell r="K87">
            <v>0</v>
          </cell>
          <cell r="L87">
            <v>0</v>
          </cell>
          <cell r="M87">
            <v>0</v>
          </cell>
          <cell r="N87">
            <v>104.68</v>
          </cell>
          <cell r="O87">
            <v>4676140.965927192</v>
          </cell>
          <cell r="P87" t="str">
            <v/>
          </cell>
        </row>
        <row r="88">
          <cell r="D88" t="str">
            <v>11</v>
          </cell>
          <cell r="E88" t="str">
            <v>CARPINTERIA METALICA / PVC (Todas las puertas y vidrieras incluyen cerraduras y haladeras según los detalles arquitectonicos)</v>
          </cell>
          <cell r="F88">
            <v>0</v>
          </cell>
          <cell r="G88" t="str">
            <v/>
          </cell>
          <cell r="H88">
            <v>0</v>
          </cell>
          <cell r="I88">
            <v>1343106.0000000002</v>
          </cell>
          <cell r="J88">
            <v>0</v>
          </cell>
          <cell r="K88">
            <v>0</v>
          </cell>
          <cell r="L88">
            <v>0</v>
          </cell>
          <cell r="M88">
            <v>0</v>
          </cell>
          <cell r="N88">
            <v>0</v>
          </cell>
          <cell r="O88" t="str">
            <v/>
          </cell>
          <cell r="P88">
            <v>1343106.0000000002</v>
          </cell>
        </row>
        <row r="89">
          <cell r="D89" t="str">
            <v>11-01</v>
          </cell>
          <cell r="E89" t="str">
            <v>VENTANAS</v>
          </cell>
          <cell r="F89">
            <v>0</v>
          </cell>
          <cell r="G89">
            <v>0</v>
          </cell>
          <cell r="H89">
            <v>0</v>
          </cell>
          <cell r="I89">
            <v>0</v>
          </cell>
          <cell r="J89">
            <v>0</v>
          </cell>
          <cell r="K89">
            <v>0</v>
          </cell>
          <cell r="L89">
            <v>0</v>
          </cell>
          <cell r="M89">
            <v>0</v>
          </cell>
          <cell r="N89">
            <v>0</v>
          </cell>
          <cell r="O89">
            <v>0</v>
          </cell>
          <cell r="P89" t="str">
            <v/>
          </cell>
        </row>
        <row r="90">
          <cell r="D90" t="str">
            <v>11-01-010</v>
          </cell>
          <cell r="E90" t="str">
            <v>VENTANA V-1 (3.95x0.50).  MARCO + ALA EN ALUMINIO ANODIZADO NATURAL. VIDRIO TEMPLADO LAMINADO. CUERPOS BASCULANTES</v>
          </cell>
          <cell r="F90" t="str">
            <v>UN</v>
          </cell>
          <cell r="G90">
            <v>0</v>
          </cell>
          <cell r="H90">
            <v>4</v>
          </cell>
          <cell r="I90">
            <v>0</v>
          </cell>
          <cell r="J90">
            <v>0</v>
          </cell>
          <cell r="K90">
            <v>0</v>
          </cell>
          <cell r="L90">
            <v>0</v>
          </cell>
          <cell r="M90">
            <v>0</v>
          </cell>
          <cell r="N90">
            <v>4</v>
          </cell>
          <cell r="O90">
            <v>0</v>
          </cell>
          <cell r="P90" t="str">
            <v/>
          </cell>
        </row>
        <row r="91">
          <cell r="D91" t="str">
            <v>11-01-020</v>
          </cell>
          <cell r="E91" t="str">
            <v>VENTANA V-2 (5.95x0.45).  MARCO + ALA EN ALUMINIO ANODIZADO NATURAL. VIDRIO TEMPLADO LAMINADO. CUERPOS BASCULANTES</v>
          </cell>
          <cell r="F91" t="str">
            <v>UN</v>
          </cell>
          <cell r="G91">
            <v>0</v>
          </cell>
          <cell r="H91">
            <v>4</v>
          </cell>
          <cell r="I91">
            <v>0</v>
          </cell>
          <cell r="J91">
            <v>0</v>
          </cell>
          <cell r="K91">
            <v>0</v>
          </cell>
          <cell r="L91">
            <v>0</v>
          </cell>
          <cell r="M91">
            <v>0</v>
          </cell>
          <cell r="N91">
            <v>4</v>
          </cell>
          <cell r="O91">
            <v>0</v>
          </cell>
          <cell r="P91" t="str">
            <v/>
          </cell>
        </row>
        <row r="92">
          <cell r="D92" t="str">
            <v>11-01-030</v>
          </cell>
          <cell r="E92" t="str">
            <v>VENTANA V-3 (4.17x0.45).  MARCO + ALA EN ALUMINIO ANODIZADO NATURAL. VIDRIO TEMPLADO LAMINADO. CUERPOS BASCULANTES</v>
          </cell>
          <cell r="F92" t="str">
            <v>UN</v>
          </cell>
          <cell r="G92">
            <v>0</v>
          </cell>
          <cell r="H92">
            <v>1</v>
          </cell>
          <cell r="I92">
            <v>0</v>
          </cell>
          <cell r="J92">
            <v>0</v>
          </cell>
          <cell r="K92">
            <v>0</v>
          </cell>
          <cell r="L92">
            <v>0</v>
          </cell>
          <cell r="M92">
            <v>0</v>
          </cell>
          <cell r="N92">
            <v>1</v>
          </cell>
          <cell r="O92">
            <v>0</v>
          </cell>
          <cell r="P92" t="str">
            <v/>
          </cell>
        </row>
        <row r="93">
          <cell r="D93" t="str">
            <v>11-01-040</v>
          </cell>
          <cell r="E93" t="str">
            <v>VENTANA V-4 (5.25x0.50).  MARCO + ALA EN ALUMINIO ANODIZADO NATURAL. VIDRIO TEMPLADO LAMINADO. CUERPOS BASCULANTES</v>
          </cell>
          <cell r="F93" t="str">
            <v>UN</v>
          </cell>
          <cell r="G93">
            <v>0</v>
          </cell>
          <cell r="H93">
            <v>1</v>
          </cell>
          <cell r="I93">
            <v>0</v>
          </cell>
          <cell r="J93">
            <v>0</v>
          </cell>
          <cell r="K93">
            <v>0</v>
          </cell>
          <cell r="L93">
            <v>0</v>
          </cell>
          <cell r="M93">
            <v>0</v>
          </cell>
          <cell r="N93">
            <v>1</v>
          </cell>
          <cell r="O93">
            <v>0</v>
          </cell>
          <cell r="P93" t="str">
            <v/>
          </cell>
        </row>
        <row r="94">
          <cell r="D94" t="str">
            <v>11-01-050</v>
          </cell>
          <cell r="E94" t="str">
            <v>VENTANA V-5 (2.00x0.45).  MARCO + ALA EN ALUMINIO ANODIZADO NATURAL. VIDRIO TEMPLADO LAMINADO. CUERPOS BASCULANTES</v>
          </cell>
          <cell r="F94" t="str">
            <v>UN</v>
          </cell>
          <cell r="G94">
            <v>0</v>
          </cell>
          <cell r="H94">
            <v>1</v>
          </cell>
          <cell r="I94">
            <v>0</v>
          </cell>
          <cell r="J94">
            <v>0</v>
          </cell>
          <cell r="K94">
            <v>0</v>
          </cell>
          <cell r="L94">
            <v>0</v>
          </cell>
          <cell r="M94">
            <v>0</v>
          </cell>
          <cell r="N94">
            <v>1</v>
          </cell>
          <cell r="O94">
            <v>0</v>
          </cell>
          <cell r="P94" t="str">
            <v/>
          </cell>
        </row>
        <row r="95">
          <cell r="D95" t="str">
            <v>11-01-060</v>
          </cell>
          <cell r="E95" t="str">
            <v>VENTANA V-6 (4.85x0.45).  MARCO + ALA EN ALUMINIO ANODIZADO NATURAL. VIDRIO TEMPLADO LAMINADO. CUERPOS BASCULANTES</v>
          </cell>
          <cell r="F95" t="str">
            <v>UN</v>
          </cell>
          <cell r="G95">
            <v>0</v>
          </cell>
          <cell r="H95">
            <v>1</v>
          </cell>
          <cell r="I95">
            <v>0</v>
          </cell>
          <cell r="J95">
            <v>0</v>
          </cell>
          <cell r="K95">
            <v>0</v>
          </cell>
          <cell r="L95">
            <v>0</v>
          </cell>
          <cell r="M95">
            <v>0</v>
          </cell>
          <cell r="N95">
            <v>1</v>
          </cell>
          <cell r="O95">
            <v>0</v>
          </cell>
          <cell r="P95" t="str">
            <v/>
          </cell>
        </row>
        <row r="96">
          <cell r="D96" t="str">
            <v>11-01-070</v>
          </cell>
          <cell r="E96" t="str">
            <v>VENTANA V-7 (5.41x0.45).  MARCO + ALA EN ALUMINIO ANODIZADO NATURAL. VIDRIO TEMPLADO LAMINADO. CUERPOS BASCULANTES</v>
          </cell>
          <cell r="F96" t="str">
            <v>UN</v>
          </cell>
          <cell r="G96">
            <v>0</v>
          </cell>
          <cell r="H96">
            <v>2</v>
          </cell>
          <cell r="I96">
            <v>0</v>
          </cell>
          <cell r="J96">
            <v>0</v>
          </cell>
          <cell r="K96">
            <v>0</v>
          </cell>
          <cell r="L96">
            <v>0</v>
          </cell>
          <cell r="M96">
            <v>0</v>
          </cell>
          <cell r="N96">
            <v>2</v>
          </cell>
          <cell r="O96">
            <v>0</v>
          </cell>
          <cell r="P96" t="str">
            <v/>
          </cell>
        </row>
        <row r="97">
          <cell r="D97" t="str">
            <v>11-01-080</v>
          </cell>
          <cell r="E97" t="str">
            <v>VENTANA V-8 (2.85x0.50).  MARCO + ALA EN ALUMINIO ANODIZADO NATURAL. VIDRIO TEMPLADO LAMINADO. CUERPOS BASCULANTES</v>
          </cell>
          <cell r="F97" t="str">
            <v>UN</v>
          </cell>
          <cell r="G97">
            <v>0</v>
          </cell>
          <cell r="H97">
            <v>1</v>
          </cell>
          <cell r="I97">
            <v>0</v>
          </cell>
          <cell r="J97">
            <v>0</v>
          </cell>
          <cell r="K97">
            <v>0</v>
          </cell>
          <cell r="L97">
            <v>0</v>
          </cell>
          <cell r="M97">
            <v>0</v>
          </cell>
          <cell r="N97">
            <v>1</v>
          </cell>
          <cell r="O97">
            <v>0</v>
          </cell>
          <cell r="P97" t="str">
            <v/>
          </cell>
        </row>
        <row r="98">
          <cell r="D98" t="str">
            <v>11-01-090</v>
          </cell>
          <cell r="E98" t="str">
            <v>VENTANA V-9 (4.41x0.50).  MARCO + ALA EN ALUMINIO ANODIZADO NATURAL. VIDRIO TEMPLADO LAMINADO. CUERPOS BASCULANTES</v>
          </cell>
          <cell r="F98" t="str">
            <v>UN</v>
          </cell>
          <cell r="G98">
            <v>0</v>
          </cell>
          <cell r="H98">
            <v>1</v>
          </cell>
          <cell r="I98">
            <v>0</v>
          </cell>
          <cell r="J98">
            <v>0</v>
          </cell>
          <cell r="K98">
            <v>0</v>
          </cell>
          <cell r="L98">
            <v>0</v>
          </cell>
          <cell r="M98">
            <v>0</v>
          </cell>
          <cell r="N98">
            <v>1</v>
          </cell>
          <cell r="O98">
            <v>0</v>
          </cell>
          <cell r="P98" t="str">
            <v/>
          </cell>
        </row>
        <row r="99">
          <cell r="D99" t="str">
            <v>11-01-100</v>
          </cell>
          <cell r="E99" t="str">
            <v>CORTINA ENROLLABLE  CAFETERIA (3.45x1.60).  CORTINA ENROLLABLE EN FLEJES MICROPERFORADOS. INCLUYE TAPAROLLOS, ANTICORROSIVO + PINTURA DE ACABADO</v>
          </cell>
          <cell r="F99" t="str">
            <v>UN</v>
          </cell>
          <cell r="G99">
            <v>0</v>
          </cell>
          <cell r="H99">
            <v>1</v>
          </cell>
          <cell r="I99">
            <v>0</v>
          </cell>
          <cell r="J99">
            <v>0</v>
          </cell>
          <cell r="K99">
            <v>0</v>
          </cell>
          <cell r="L99">
            <v>0</v>
          </cell>
          <cell r="M99">
            <v>0</v>
          </cell>
          <cell r="N99">
            <v>1</v>
          </cell>
          <cell r="O99">
            <v>0</v>
          </cell>
          <cell r="P99" t="str">
            <v/>
          </cell>
        </row>
        <row r="100">
          <cell r="D100" t="str">
            <v>11-01-110</v>
          </cell>
          <cell r="E100" t="str">
            <v>CORTINA ENROLLABLE  COCINA (1.45x1.60).  CORTINA ENROLLABLE EN FLEJES MICROPERFORADOS. INCLUYE TAPAROLLOS, ANTICORROSIVO + PINTURA DE ACABADO</v>
          </cell>
          <cell r="F100" t="str">
            <v>UN</v>
          </cell>
          <cell r="G100">
            <v>0</v>
          </cell>
          <cell r="H100">
            <v>1</v>
          </cell>
          <cell r="I100">
            <v>0</v>
          </cell>
          <cell r="J100">
            <v>0</v>
          </cell>
          <cell r="K100">
            <v>0</v>
          </cell>
          <cell r="L100">
            <v>0</v>
          </cell>
          <cell r="M100">
            <v>0</v>
          </cell>
          <cell r="N100">
            <v>1</v>
          </cell>
          <cell r="O100">
            <v>0</v>
          </cell>
          <cell r="P100" t="str">
            <v/>
          </cell>
        </row>
        <row r="101">
          <cell r="D101" t="str">
            <v>11-01-120</v>
          </cell>
          <cell r="E101" t="str">
            <v>REJA R-1 (16.56x0.48).  MARCO + CUERPO FIJO EN CELOSIA ALUMINIO ANODIZADO NATURAL. CUERPOS FIJOS</v>
          </cell>
          <cell r="F101" t="str">
            <v>UN</v>
          </cell>
          <cell r="G101">
            <v>0</v>
          </cell>
          <cell r="H101">
            <v>1</v>
          </cell>
          <cell r="I101">
            <v>0</v>
          </cell>
          <cell r="J101">
            <v>0</v>
          </cell>
          <cell r="K101">
            <v>0</v>
          </cell>
          <cell r="L101">
            <v>0</v>
          </cell>
          <cell r="M101">
            <v>0</v>
          </cell>
          <cell r="N101">
            <v>1</v>
          </cell>
          <cell r="O101">
            <v>0</v>
          </cell>
          <cell r="P101" t="str">
            <v/>
          </cell>
        </row>
        <row r="102">
          <cell r="D102" t="str">
            <v>11-01-130</v>
          </cell>
          <cell r="E102" t="str">
            <v>REJA R-2 (20.10x0.48).  MARCO + CUERPO FIJO EN CELOSIA ALUMINIO ANODIZADO NATURAL. CUERPOS FIJOS</v>
          </cell>
          <cell r="F102" t="str">
            <v>UN</v>
          </cell>
          <cell r="G102">
            <v>0</v>
          </cell>
          <cell r="H102">
            <v>1</v>
          </cell>
          <cell r="I102">
            <v>0</v>
          </cell>
          <cell r="J102">
            <v>0</v>
          </cell>
          <cell r="K102">
            <v>0</v>
          </cell>
          <cell r="L102">
            <v>0</v>
          </cell>
          <cell r="M102">
            <v>0</v>
          </cell>
          <cell r="N102">
            <v>1</v>
          </cell>
          <cell r="O102">
            <v>0</v>
          </cell>
          <cell r="P102" t="str">
            <v/>
          </cell>
        </row>
        <row r="103">
          <cell r="D103" t="str">
            <v>11-01-140</v>
          </cell>
          <cell r="E103" t="str">
            <v>REJA R-3 (21.36x0.48).  MARCO + CUERPO FIJO EN CELOSIA ALUMINIO ANODIZADO NATURAL. CUERPOS FIJOS</v>
          </cell>
          <cell r="F103" t="str">
            <v>UN</v>
          </cell>
          <cell r="G103">
            <v>0</v>
          </cell>
          <cell r="H103">
            <v>1</v>
          </cell>
          <cell r="I103">
            <v>0</v>
          </cell>
          <cell r="J103">
            <v>0</v>
          </cell>
          <cell r="K103">
            <v>0</v>
          </cell>
          <cell r="L103">
            <v>0</v>
          </cell>
          <cell r="M103">
            <v>0</v>
          </cell>
          <cell r="N103">
            <v>1</v>
          </cell>
          <cell r="O103">
            <v>0</v>
          </cell>
          <cell r="P103" t="str">
            <v/>
          </cell>
        </row>
        <row r="104">
          <cell r="D104" t="str">
            <v>11-02</v>
          </cell>
          <cell r="E104" t="str">
            <v>PUERTAS VIDRIERAS</v>
          </cell>
          <cell r="F104">
            <v>0</v>
          </cell>
          <cell r="G104">
            <v>0</v>
          </cell>
          <cell r="H104">
            <v>0</v>
          </cell>
          <cell r="I104">
            <v>0</v>
          </cell>
          <cell r="J104">
            <v>0</v>
          </cell>
          <cell r="K104">
            <v>0</v>
          </cell>
          <cell r="L104">
            <v>0</v>
          </cell>
          <cell r="M104">
            <v>0</v>
          </cell>
          <cell r="N104">
            <v>0</v>
          </cell>
          <cell r="O104">
            <v>0</v>
          </cell>
          <cell r="P104" t="str">
            <v/>
          </cell>
        </row>
        <row r="105">
          <cell r="D105" t="str">
            <v>11-03</v>
          </cell>
          <cell r="E105" t="str">
            <v>PUERTAS</v>
          </cell>
          <cell r="F105">
            <v>0</v>
          </cell>
          <cell r="G105">
            <v>0</v>
          </cell>
          <cell r="H105">
            <v>0</v>
          </cell>
          <cell r="I105">
            <v>0</v>
          </cell>
          <cell r="J105">
            <v>0</v>
          </cell>
          <cell r="K105">
            <v>0</v>
          </cell>
          <cell r="L105">
            <v>0</v>
          </cell>
          <cell r="M105">
            <v>0</v>
          </cell>
          <cell r="N105">
            <v>0</v>
          </cell>
          <cell r="O105">
            <v>0</v>
          </cell>
          <cell r="P105" t="str">
            <v/>
          </cell>
        </row>
        <row r="106">
          <cell r="D106" t="str">
            <v>11-03-010</v>
          </cell>
          <cell r="E106" t="str">
            <v>PUERTA P-1 (0.70x2.37). MARCO EN LAMINA CR CAL 16 + ALA ENTAMBORADA EN LAMINA CR CAL 16 CON CELOSIAS INFERIOR Y SUPERIOR. INCLUYE PINTURA ANTICORROSIVA + ACABADO Y CHAPA TIPO MANIJA DE USO INSTITUCIONAL</v>
          </cell>
          <cell r="F106" t="str">
            <v>UN</v>
          </cell>
          <cell r="G106">
            <v>0</v>
          </cell>
          <cell r="H106">
            <v>2</v>
          </cell>
          <cell r="I106">
            <v>0</v>
          </cell>
          <cell r="J106">
            <v>0</v>
          </cell>
          <cell r="K106">
            <v>0</v>
          </cell>
          <cell r="L106">
            <v>0</v>
          </cell>
          <cell r="M106">
            <v>0</v>
          </cell>
          <cell r="N106">
            <v>2</v>
          </cell>
          <cell r="O106">
            <v>0</v>
          </cell>
          <cell r="P106" t="str">
            <v/>
          </cell>
        </row>
        <row r="107">
          <cell r="D107" t="str">
            <v>11-03-020</v>
          </cell>
          <cell r="E107" t="str">
            <v>PUERTA P-2 (0.80x2.37). MARCO EN LAMINA CR CAL 16 + ALA ENTAMBORADA EN LAMINA CR CAL 16 CON CELOSIAS INFERIOR Y SUPERIOR. INCLUYE PINTURA ANTICORROSIVA + ACABADO Y CHAPA TIPO MANIJA DE USO INSTITUCIONAL</v>
          </cell>
          <cell r="F107" t="str">
            <v>UN</v>
          </cell>
          <cell r="G107">
            <v>0</v>
          </cell>
          <cell r="H107">
            <v>1</v>
          </cell>
          <cell r="I107">
            <v>0</v>
          </cell>
          <cell r="J107">
            <v>0</v>
          </cell>
          <cell r="K107">
            <v>0</v>
          </cell>
          <cell r="L107">
            <v>0</v>
          </cell>
          <cell r="M107">
            <v>0</v>
          </cell>
          <cell r="N107">
            <v>1</v>
          </cell>
          <cell r="O107">
            <v>0</v>
          </cell>
          <cell r="P107" t="str">
            <v/>
          </cell>
        </row>
        <row r="108">
          <cell r="D108" t="str">
            <v>11-03-030</v>
          </cell>
          <cell r="E108" t="str">
            <v>PUERTA P-3 (1.00x2.37). MARCO EN LAMINA CR CAL 16 + ALA ENTAMBORADA EN LAMINA CR CAL 16 CON CELOSIAS INFERIOR Y SUPERIOR. INCLUYE PINTURA ANTICORROSIVA + ACABADO Y CHAPA TIPO MANIJA DE USO INSTITUCIONAL</v>
          </cell>
          <cell r="F108" t="str">
            <v>UN</v>
          </cell>
          <cell r="G108">
            <v>0</v>
          </cell>
          <cell r="H108">
            <v>4</v>
          </cell>
          <cell r="I108">
            <v>0</v>
          </cell>
          <cell r="J108">
            <v>0</v>
          </cell>
          <cell r="K108">
            <v>0</v>
          </cell>
          <cell r="L108">
            <v>0</v>
          </cell>
          <cell r="M108">
            <v>0</v>
          </cell>
          <cell r="N108">
            <v>4</v>
          </cell>
          <cell r="O108">
            <v>0</v>
          </cell>
          <cell r="P108" t="str">
            <v/>
          </cell>
        </row>
        <row r="109">
          <cell r="D109" t="str">
            <v>11-03-040</v>
          </cell>
          <cell r="E109" t="str">
            <v>PUERTA P-4 (1.00x2.31). MARCO EN LAMINA CR CAL 16 + ALA ENTAMBORADA EN LAMINA CR CAL 16 Y MIRILLA EN VIDRIO TEMPLADO LAMINADO. INCLUYE PINTURA ANTICORROSIVA + ACABADO Y CHAPA TIPO MANIJA DE USO INSTITUCIONAL</v>
          </cell>
          <cell r="F109" t="str">
            <v>UN</v>
          </cell>
          <cell r="G109">
            <v>0</v>
          </cell>
          <cell r="H109">
            <v>8</v>
          </cell>
          <cell r="I109">
            <v>0</v>
          </cell>
          <cell r="J109">
            <v>0</v>
          </cell>
          <cell r="K109">
            <v>0</v>
          </cell>
          <cell r="L109">
            <v>0</v>
          </cell>
          <cell r="M109">
            <v>0</v>
          </cell>
          <cell r="N109">
            <v>8</v>
          </cell>
          <cell r="O109">
            <v>0</v>
          </cell>
          <cell r="P109" t="str">
            <v/>
          </cell>
        </row>
        <row r="110">
          <cell r="D110" t="str">
            <v>11-03-050</v>
          </cell>
          <cell r="E110" t="str">
            <v>PUERTAS SANITARIOS (0.80x1.80). PUERTA A: 0.70 M. + PARAL LATERAL A: 0.10 M. EN ACERO INOXIDABLE TIPO SOCODA O EQUIVALENTE. INCLUYE ANCLAJES A MUROS</v>
          </cell>
          <cell r="F110" t="str">
            <v>UN</v>
          </cell>
          <cell r="G110">
            <v>0</v>
          </cell>
          <cell r="H110">
            <v>6</v>
          </cell>
          <cell r="I110">
            <v>0</v>
          </cell>
          <cell r="J110">
            <v>0</v>
          </cell>
          <cell r="K110">
            <v>0</v>
          </cell>
          <cell r="L110">
            <v>0</v>
          </cell>
          <cell r="M110">
            <v>0</v>
          </cell>
          <cell r="N110">
            <v>6</v>
          </cell>
          <cell r="O110">
            <v>0</v>
          </cell>
          <cell r="P110" t="str">
            <v/>
          </cell>
        </row>
        <row r="111">
          <cell r="D111" t="str">
            <v>11-04</v>
          </cell>
          <cell r="E111" t="str">
            <v>CERRAMIENTOS</v>
          </cell>
          <cell r="F111">
            <v>0</v>
          </cell>
          <cell r="G111">
            <v>0</v>
          </cell>
          <cell r="H111">
            <v>0</v>
          </cell>
          <cell r="I111">
            <v>1343106.0000000002</v>
          </cell>
          <cell r="J111">
            <v>0</v>
          </cell>
          <cell r="K111">
            <v>0</v>
          </cell>
          <cell r="L111">
            <v>0</v>
          </cell>
          <cell r="M111">
            <v>0</v>
          </cell>
          <cell r="N111">
            <v>0</v>
          </cell>
          <cell r="O111">
            <v>1343106.0000000002</v>
          </cell>
          <cell r="P111" t="str">
            <v/>
          </cell>
        </row>
        <row r="112">
          <cell r="D112" t="str">
            <v>11-04-010</v>
          </cell>
          <cell r="E112" t="str">
            <v>PROVISION PARA CERRAMIENTO DE SEGURIDAD EN VENTANAS DEL CENTRO DE RECURSOS</v>
          </cell>
          <cell r="F112" t="str">
            <v>M2</v>
          </cell>
          <cell r="G112">
            <v>348000</v>
          </cell>
          <cell r="H112">
            <v>3.8595000000000006</v>
          </cell>
          <cell r="I112">
            <v>1343106.0000000002</v>
          </cell>
          <cell r="J112">
            <v>0</v>
          </cell>
          <cell r="K112">
            <v>0</v>
          </cell>
          <cell r="L112">
            <v>0</v>
          </cell>
          <cell r="M112">
            <v>0</v>
          </cell>
          <cell r="N112">
            <v>3.8595000000000006</v>
          </cell>
          <cell r="O112">
            <v>1343106.0000000002</v>
          </cell>
          <cell r="P112" t="str">
            <v/>
          </cell>
        </row>
        <row r="113">
          <cell r="D113" t="str">
            <v>13</v>
          </cell>
          <cell r="E113" t="str">
            <v>APARATOS SANITARIOS, MUEBLES Y GRIFERIAS</v>
          </cell>
          <cell r="F113">
            <v>0</v>
          </cell>
          <cell r="G113" t="str">
            <v/>
          </cell>
          <cell r="H113">
            <v>0</v>
          </cell>
          <cell r="I113">
            <v>10353151.562553551</v>
          </cell>
          <cell r="J113">
            <v>0</v>
          </cell>
          <cell r="K113">
            <v>0</v>
          </cell>
          <cell r="L113">
            <v>0</v>
          </cell>
          <cell r="M113">
            <v>0</v>
          </cell>
          <cell r="N113">
            <v>0</v>
          </cell>
          <cell r="O113" t="str">
            <v/>
          </cell>
          <cell r="P113">
            <v>10353151.562553551</v>
          </cell>
        </row>
        <row r="114">
          <cell r="D114" t="str">
            <v>13-01</v>
          </cell>
          <cell r="E114" t="str">
            <v>APARATOS SANITARIOS</v>
          </cell>
          <cell r="F114">
            <v>0</v>
          </cell>
          <cell r="G114">
            <v>0</v>
          </cell>
          <cell r="H114">
            <v>0</v>
          </cell>
          <cell r="I114">
            <v>2413291.1329411766</v>
          </cell>
          <cell r="J114">
            <v>0</v>
          </cell>
          <cell r="K114">
            <v>0</v>
          </cell>
          <cell r="L114">
            <v>0</v>
          </cell>
          <cell r="M114">
            <v>0</v>
          </cell>
          <cell r="N114">
            <v>0</v>
          </cell>
          <cell r="O114">
            <v>2413291.1329411766</v>
          </cell>
          <cell r="P114" t="str">
            <v/>
          </cell>
        </row>
        <row r="115">
          <cell r="D115" t="str">
            <v>13-01-010</v>
          </cell>
          <cell r="E115" t="str">
            <v>SANITARIO COLOR BLANCO REF. 302431001 ACUARIO DE CORONA O EQUIVALENTE. INCLUYE GRIFERIA COMPLETA + ASIENTO SANITARIO COLOR BLANCO</v>
          </cell>
          <cell r="F115" t="str">
            <v>UN</v>
          </cell>
          <cell r="G115">
            <v>203388.17235294115</v>
          </cell>
          <cell r="H115">
            <v>8</v>
          </cell>
          <cell r="I115">
            <v>1627105.3788235292</v>
          </cell>
          <cell r="J115">
            <v>0</v>
          </cell>
          <cell r="K115">
            <v>0</v>
          </cell>
          <cell r="L115">
            <v>0</v>
          </cell>
          <cell r="M115">
            <v>0</v>
          </cell>
          <cell r="N115">
            <v>8</v>
          </cell>
          <cell r="O115">
            <v>1627105.3788235292</v>
          </cell>
          <cell r="P115" t="str">
            <v/>
          </cell>
        </row>
        <row r="116">
          <cell r="D116" t="str">
            <v>13-01-050</v>
          </cell>
          <cell r="E116" t="str">
            <v>ORINAL INSTITUCIONAL REF. 088611001 DE CORONA O EQUIVALENTE COLOR BLANCO. INCLUYE GRIFERIA.</v>
          </cell>
          <cell r="F116" t="str">
            <v>UN</v>
          </cell>
          <cell r="G116">
            <v>301073.87588235299</v>
          </cell>
          <cell r="H116">
            <v>2</v>
          </cell>
          <cell r="I116">
            <v>602147.75176470599</v>
          </cell>
          <cell r="J116">
            <v>0</v>
          </cell>
          <cell r="K116">
            <v>0</v>
          </cell>
          <cell r="L116">
            <v>0</v>
          </cell>
          <cell r="M116">
            <v>0</v>
          </cell>
          <cell r="N116">
            <v>2</v>
          </cell>
          <cell r="O116">
            <v>602147.75176470599</v>
          </cell>
          <cell r="P116" t="str">
            <v/>
          </cell>
        </row>
        <row r="117">
          <cell r="D117" t="str">
            <v>13-01-100</v>
          </cell>
          <cell r="E117" t="str">
            <v>LAVAMANOS EN CERAMICA REF. MILANO COLOR BLANCO DE  CORONA O EQUIVALENTE.</v>
          </cell>
          <cell r="F117" t="str">
            <v>UN</v>
          </cell>
          <cell r="G117">
            <v>92019.00117647057</v>
          </cell>
          <cell r="H117">
            <v>2</v>
          </cell>
          <cell r="I117">
            <v>184038.00235294114</v>
          </cell>
          <cell r="J117">
            <v>0</v>
          </cell>
          <cell r="K117">
            <v>0</v>
          </cell>
          <cell r="L117">
            <v>0</v>
          </cell>
          <cell r="M117">
            <v>0</v>
          </cell>
          <cell r="N117">
            <v>2</v>
          </cell>
          <cell r="O117">
            <v>184038.00235294114</v>
          </cell>
          <cell r="P117" t="str">
            <v/>
          </cell>
        </row>
        <row r="118">
          <cell r="D118" t="str">
            <v>13-02</v>
          </cell>
          <cell r="E118" t="str">
            <v>GRIFERIAS</v>
          </cell>
          <cell r="F118">
            <v>0</v>
          </cell>
          <cell r="G118">
            <v>0</v>
          </cell>
          <cell r="H118">
            <v>0</v>
          </cell>
          <cell r="I118">
            <v>950495.28941176459</v>
          </cell>
          <cell r="J118">
            <v>0</v>
          </cell>
          <cell r="K118">
            <v>0</v>
          </cell>
          <cell r="L118">
            <v>0</v>
          </cell>
          <cell r="M118">
            <v>0</v>
          </cell>
          <cell r="N118">
            <v>0</v>
          </cell>
          <cell r="O118">
            <v>950495.28941176459</v>
          </cell>
          <cell r="P118" t="str">
            <v/>
          </cell>
        </row>
        <row r="119">
          <cell r="D119" t="str">
            <v>13-02-010</v>
          </cell>
          <cell r="E119" t="str">
            <v>GRIFERIA PARA LAVAMANOS REF. BALTA DE PALANCA DE GRIVAL O EQUIVALENTE. INCLUYE ABASTOS.</v>
          </cell>
          <cell r="F119" t="str">
            <v>UN</v>
          </cell>
          <cell r="G119">
            <v>88842.193529411757</v>
          </cell>
          <cell r="H119">
            <v>6</v>
          </cell>
          <cell r="I119">
            <v>533053.16117647057</v>
          </cell>
          <cell r="J119">
            <v>0</v>
          </cell>
          <cell r="K119">
            <v>0</v>
          </cell>
          <cell r="L119">
            <v>0</v>
          </cell>
          <cell r="M119">
            <v>0</v>
          </cell>
          <cell r="N119">
            <v>6</v>
          </cell>
          <cell r="O119">
            <v>533053.16117647057</v>
          </cell>
          <cell r="P119" t="str">
            <v/>
          </cell>
        </row>
        <row r="120">
          <cell r="D120" t="str">
            <v>13-02-030</v>
          </cell>
          <cell r="E120" t="str">
            <v>GRIFERIA PARA LAVAPLATOS REF. 415040001 PALANCA BALTA 4" DE GRIVAL O EQUIVALENTE. INCLUYE ABASTOS.</v>
          </cell>
          <cell r="F120" t="str">
            <v>UN</v>
          </cell>
          <cell r="G120">
            <v>74147.393529411755</v>
          </cell>
          <cell r="H120">
            <v>4</v>
          </cell>
          <cell r="I120">
            <v>296589.57411764702</v>
          </cell>
          <cell r="J120">
            <v>0</v>
          </cell>
          <cell r="K120">
            <v>0</v>
          </cell>
          <cell r="L120">
            <v>0</v>
          </cell>
          <cell r="M120">
            <v>0</v>
          </cell>
          <cell r="N120">
            <v>4</v>
          </cell>
          <cell r="O120">
            <v>296589.57411764702</v>
          </cell>
          <cell r="P120" t="str">
            <v/>
          </cell>
        </row>
        <row r="121">
          <cell r="D121" t="str">
            <v>13-02-040</v>
          </cell>
          <cell r="E121" t="str">
            <v>LLAVE DE JARDIN PESADA ECONOMICA CROMO REF: 97721000 DE GRIVAL O EQUIVALENTE. PARA LAVAESCOBAS Y BEBEDEROS</v>
          </cell>
          <cell r="F121" t="str">
            <v>UN</v>
          </cell>
          <cell r="G121">
            <v>30213.138529411764</v>
          </cell>
          <cell r="H121">
            <v>4</v>
          </cell>
          <cell r="I121">
            <v>120852.55411764706</v>
          </cell>
          <cell r="J121">
            <v>0</v>
          </cell>
          <cell r="K121">
            <v>0</v>
          </cell>
          <cell r="L121">
            <v>0</v>
          </cell>
          <cell r="M121">
            <v>0</v>
          </cell>
          <cell r="N121">
            <v>4</v>
          </cell>
          <cell r="O121">
            <v>120852.55411764706</v>
          </cell>
          <cell r="P121" t="str">
            <v/>
          </cell>
        </row>
        <row r="122">
          <cell r="D122" t="str">
            <v>13-03</v>
          </cell>
          <cell r="E122" t="str">
            <v>ACCESORIOS</v>
          </cell>
          <cell r="F122">
            <v>0</v>
          </cell>
          <cell r="G122">
            <v>0</v>
          </cell>
          <cell r="H122">
            <v>0</v>
          </cell>
          <cell r="I122">
            <v>900822.26257918542</v>
          </cell>
          <cell r="J122">
            <v>0</v>
          </cell>
          <cell r="K122">
            <v>0</v>
          </cell>
          <cell r="L122">
            <v>0</v>
          </cell>
          <cell r="M122">
            <v>0</v>
          </cell>
          <cell r="N122">
            <v>0</v>
          </cell>
          <cell r="O122">
            <v>900822.26257918542</v>
          </cell>
          <cell r="P122" t="str">
            <v/>
          </cell>
        </row>
        <row r="123">
          <cell r="D123" t="str">
            <v>13-03-010</v>
          </cell>
          <cell r="E123" t="str">
            <v>ACCESORIOS PARA BAÑOS. COMBO 4 PIEZAS REF. 54639888 ALCALÁ DE CORONA O EQUIVALENTE</v>
          </cell>
          <cell r="F123" t="str">
            <v>UN</v>
          </cell>
          <cell r="G123">
            <v>46460.883529411767</v>
          </cell>
          <cell r="H123">
            <v>2</v>
          </cell>
          <cell r="I123">
            <v>92921.767058823534</v>
          </cell>
          <cell r="J123">
            <v>0</v>
          </cell>
          <cell r="K123">
            <v>0</v>
          </cell>
          <cell r="L123">
            <v>0</v>
          </cell>
          <cell r="M123">
            <v>0</v>
          </cell>
          <cell r="N123">
            <v>2</v>
          </cell>
          <cell r="O123">
            <v>92921.767058823534</v>
          </cell>
          <cell r="P123" t="str">
            <v/>
          </cell>
        </row>
        <row r="124">
          <cell r="D124" t="str">
            <v>13-03-020</v>
          </cell>
          <cell r="E124" t="str">
            <v>PORTAROLLO PAPEL HIGIENICO REF. ALCALA DE CORONA O EQUIVALENTE</v>
          </cell>
          <cell r="F124" t="str">
            <v>UN</v>
          </cell>
          <cell r="G124">
            <v>15876.98088235294</v>
          </cell>
          <cell r="H124">
            <v>6</v>
          </cell>
          <cell r="I124">
            <v>95261.885294117645</v>
          </cell>
          <cell r="J124">
            <v>0</v>
          </cell>
          <cell r="K124">
            <v>0</v>
          </cell>
          <cell r="L124">
            <v>0</v>
          </cell>
          <cell r="M124">
            <v>0</v>
          </cell>
          <cell r="N124">
            <v>6</v>
          </cell>
          <cell r="O124">
            <v>95261.885294117645</v>
          </cell>
          <cell r="P124" t="str">
            <v/>
          </cell>
        </row>
        <row r="125">
          <cell r="D125" t="str">
            <v>13-03-030</v>
          </cell>
          <cell r="E125" t="str">
            <v>JABONERA DE BARRA REF. ALCALA DE CORONA O EQUIVALENTE</v>
          </cell>
          <cell r="F125" t="str">
            <v>UN</v>
          </cell>
          <cell r="G125">
            <v>16776.980882352942</v>
          </cell>
          <cell r="H125">
            <v>1</v>
          </cell>
          <cell r="I125">
            <v>16776.980882352942</v>
          </cell>
          <cell r="J125">
            <v>0</v>
          </cell>
          <cell r="K125">
            <v>0</v>
          </cell>
          <cell r="L125">
            <v>0</v>
          </cell>
          <cell r="M125">
            <v>0</v>
          </cell>
          <cell r="N125">
            <v>1</v>
          </cell>
          <cell r="O125">
            <v>16776.980882352942</v>
          </cell>
          <cell r="P125" t="str">
            <v/>
          </cell>
        </row>
        <row r="126">
          <cell r="D126" t="str">
            <v>13-03-040</v>
          </cell>
          <cell r="E126" t="str">
            <v>TOALLERO BARRA REF. ALCALA DE CORONA O EQUIVALENTE</v>
          </cell>
          <cell r="F126" t="str">
            <v>UN</v>
          </cell>
          <cell r="G126">
            <v>21176.980882352942</v>
          </cell>
          <cell r="H126">
            <v>1</v>
          </cell>
          <cell r="I126">
            <v>21176.980882352942</v>
          </cell>
          <cell r="J126">
            <v>0</v>
          </cell>
          <cell r="K126">
            <v>0</v>
          </cell>
          <cell r="L126">
            <v>0</v>
          </cell>
          <cell r="M126">
            <v>0</v>
          </cell>
          <cell r="N126">
            <v>1</v>
          </cell>
          <cell r="O126">
            <v>21176.980882352942</v>
          </cell>
          <cell r="P126" t="str">
            <v/>
          </cell>
        </row>
        <row r="127">
          <cell r="D127" t="str">
            <v>13-03-100</v>
          </cell>
          <cell r="E127" t="str">
            <v>BARRA DE SEGURIDAD EN ACERO INOXIDABLE PARA BAÑOS DISCAPACITADOS REF. 231809 DE SOCODA O EQUIVALENTE</v>
          </cell>
          <cell r="F127" t="str">
            <v>UN</v>
          </cell>
          <cell r="G127">
            <v>120412.78529411765</v>
          </cell>
          <cell r="H127">
            <v>1</v>
          </cell>
          <cell r="I127">
            <v>120412.78529411765</v>
          </cell>
          <cell r="J127">
            <v>0</v>
          </cell>
          <cell r="K127">
            <v>0</v>
          </cell>
          <cell r="L127">
            <v>0</v>
          </cell>
          <cell r="M127">
            <v>0</v>
          </cell>
          <cell r="N127">
            <v>1</v>
          </cell>
          <cell r="O127">
            <v>120412.78529411765</v>
          </cell>
          <cell r="P127" t="str">
            <v/>
          </cell>
        </row>
        <row r="128">
          <cell r="D128" t="str">
            <v>13-03-110</v>
          </cell>
          <cell r="E128" t="str">
            <v>REJILLA DE PISO REDONDA EN PLASTICO + ACERO INOXIDABLE Ø 3" TIPO EASYFLOW O EQUIVALENTE</v>
          </cell>
          <cell r="F128" t="str">
            <v>UN</v>
          </cell>
          <cell r="G128">
            <v>16380.924072398191</v>
          </cell>
          <cell r="H128">
            <v>8</v>
          </cell>
          <cell r="I128">
            <v>131047.39257918553</v>
          </cell>
          <cell r="J128">
            <v>0</v>
          </cell>
          <cell r="K128">
            <v>0</v>
          </cell>
          <cell r="L128">
            <v>0</v>
          </cell>
          <cell r="M128">
            <v>0</v>
          </cell>
          <cell r="N128">
            <v>8</v>
          </cell>
          <cell r="O128">
            <v>131047.39257918553</v>
          </cell>
          <cell r="P128" t="str">
            <v/>
          </cell>
        </row>
        <row r="129">
          <cell r="D129" t="str">
            <v>13-03-120</v>
          </cell>
          <cell r="E129" t="str">
            <v>ESPEJO 4 MM. CALIDAD PELDAR O EQUIVALENTE PULIDO. INCLUYE FIJACIONES A MUROS</v>
          </cell>
          <cell r="F129" t="str">
            <v>M2</v>
          </cell>
          <cell r="G129">
            <v>117562.35294117646</v>
          </cell>
          <cell r="H129">
            <v>3.6</v>
          </cell>
          <cell r="I129">
            <v>423224.47058823524</v>
          </cell>
          <cell r="J129">
            <v>0</v>
          </cell>
          <cell r="K129">
            <v>0</v>
          </cell>
          <cell r="L129">
            <v>0</v>
          </cell>
          <cell r="M129">
            <v>0</v>
          </cell>
          <cell r="N129">
            <v>3.6</v>
          </cell>
          <cell r="O129">
            <v>423224.47058823524</v>
          </cell>
          <cell r="P129" t="str">
            <v/>
          </cell>
        </row>
        <row r="130">
          <cell r="D130" t="str">
            <v>13-04</v>
          </cell>
          <cell r="E130" t="str">
            <v>MUEBLES</v>
          </cell>
          <cell r="F130">
            <v>0</v>
          </cell>
          <cell r="G130">
            <v>0</v>
          </cell>
          <cell r="H130">
            <v>0</v>
          </cell>
          <cell r="I130">
            <v>6088542.8776214253</v>
          </cell>
          <cell r="J130">
            <v>0</v>
          </cell>
          <cell r="K130">
            <v>0</v>
          </cell>
          <cell r="L130">
            <v>0</v>
          </cell>
          <cell r="M130">
            <v>0</v>
          </cell>
          <cell r="N130">
            <v>0</v>
          </cell>
          <cell r="O130">
            <v>6088542.8776214253</v>
          </cell>
          <cell r="P130" t="str">
            <v/>
          </cell>
        </row>
        <row r="131">
          <cell r="D131" t="str">
            <v>13-04-010</v>
          </cell>
          <cell r="E131" t="str">
            <v>LAVAESCOBAS EN MAMPOSTERIA DE BLOQUE + FORRO EN GRANO PULIDO NEGRO SAN GIL - FONDO AZUL.</v>
          </cell>
          <cell r="F131" t="str">
            <v>M</v>
          </cell>
          <cell r="G131">
            <v>338442.28938613198</v>
          </cell>
          <cell r="H131">
            <v>1</v>
          </cell>
          <cell r="I131">
            <v>338442.28938613198</v>
          </cell>
          <cell r="J131">
            <v>0</v>
          </cell>
          <cell r="K131">
            <v>0</v>
          </cell>
          <cell r="L131">
            <v>0</v>
          </cell>
          <cell r="M131">
            <v>0</v>
          </cell>
          <cell r="N131">
            <v>1</v>
          </cell>
          <cell r="O131">
            <v>338442.28938613198</v>
          </cell>
          <cell r="P131" t="str">
            <v/>
          </cell>
        </row>
        <row r="132">
          <cell r="D132" t="str">
            <v>13-04-180</v>
          </cell>
          <cell r="E132" t="str">
            <v>MESON DE LAVAMANOS EN ACERO INOXIDABLE CON LAVAMANOS ESFÉRICOS INTEGRADOS. A: 0.60 M. x L: 3.95 M. + SALPICADERO + FALDON SEGÚN DETALLE DE PLANOS. INCLUYE PIEAMIGOS DE SOPORTE Y ANCLAJE A MUROS</v>
          </cell>
          <cell r="F132" t="str">
            <v>UN</v>
          </cell>
          <cell r="G132">
            <v>1346574.1176470588</v>
          </cell>
          <cell r="H132">
            <v>1</v>
          </cell>
          <cell r="I132">
            <v>1346574.1176470588</v>
          </cell>
          <cell r="J132">
            <v>0</v>
          </cell>
          <cell r="K132">
            <v>0</v>
          </cell>
          <cell r="L132">
            <v>0</v>
          </cell>
          <cell r="M132">
            <v>0</v>
          </cell>
          <cell r="N132">
            <v>1</v>
          </cell>
          <cell r="O132">
            <v>1346574.1176470588</v>
          </cell>
          <cell r="P132" t="str">
            <v/>
          </cell>
        </row>
        <row r="133">
          <cell r="D133" t="str">
            <v>13-04-360</v>
          </cell>
          <cell r="E133" t="str">
            <v>MESON DE COCINA EN "L" ACERO INOXIDABLE CON POZUELO INTEGRADO L: 4.35 - 2.60 M. x A: 0.50 M. + SALPICADERO SEGÚN DETALLE DE PLANOS. INCLUYE SOPORTES EN TUBULARES DE ACERO INOXIDABLE.</v>
          </cell>
          <cell r="F133" t="str">
            <v>UN</v>
          </cell>
          <cell r="G133">
            <v>2388088.2352941171</v>
          </cell>
          <cell r="H133">
            <v>1</v>
          </cell>
          <cell r="I133">
            <v>2388088.2352941171</v>
          </cell>
          <cell r="J133">
            <v>0</v>
          </cell>
          <cell r="K133">
            <v>0</v>
          </cell>
          <cell r="L133">
            <v>0</v>
          </cell>
          <cell r="M133">
            <v>0</v>
          </cell>
          <cell r="N133">
            <v>1</v>
          </cell>
          <cell r="O133">
            <v>2388088.2352941171</v>
          </cell>
          <cell r="P133" t="str">
            <v/>
          </cell>
        </row>
        <row r="134">
          <cell r="D134" t="str">
            <v>13-04-370</v>
          </cell>
          <cell r="E134" t="str">
            <v>MESON DE CAFETERIA EN "L" ACERO INOXIDABLE CON POZUELO INTEGRADO L: 2.85 - 1.65 M. x A: 0.50 M. + SALPICADERO SEGÚN DETALLE DE PLANOS. INCLUYE SOPORTES EN TUBULARES DE ACERO INOXIDABLE.</v>
          </cell>
          <cell r="F134" t="str">
            <v>UN</v>
          </cell>
          <cell r="G134">
            <v>1563908.2352941176</v>
          </cell>
          <cell r="H134">
            <v>1</v>
          </cell>
          <cell r="I134">
            <v>1563908.2352941176</v>
          </cell>
          <cell r="J134">
            <v>0</v>
          </cell>
          <cell r="K134">
            <v>0</v>
          </cell>
          <cell r="L134">
            <v>0</v>
          </cell>
          <cell r="M134">
            <v>0</v>
          </cell>
          <cell r="N134">
            <v>1</v>
          </cell>
          <cell r="O134">
            <v>1563908.2352941176</v>
          </cell>
          <cell r="P134" t="str">
            <v/>
          </cell>
        </row>
        <row r="135">
          <cell r="D135" t="str">
            <v>13-04-500</v>
          </cell>
          <cell r="E135" t="str">
            <v>DIVISION DE ORINAL EN ACERO INOXIDABLE TIPO SOCODA O EQUIVALENTE - A: 0.46 M. x H: 0.96 M. INCLUYE ANCLAJES A MUROS</v>
          </cell>
          <cell r="F135" t="str">
            <v>UN</v>
          </cell>
          <cell r="G135">
            <v>225764.99999999997</v>
          </cell>
          <cell r="H135">
            <v>2</v>
          </cell>
          <cell r="I135">
            <v>451529.99999999994</v>
          </cell>
          <cell r="J135">
            <v>0</v>
          </cell>
          <cell r="K135">
            <v>0</v>
          </cell>
          <cell r="L135">
            <v>0</v>
          </cell>
          <cell r="M135">
            <v>0</v>
          </cell>
          <cell r="N135">
            <v>2</v>
          </cell>
          <cell r="O135">
            <v>451529.99999999994</v>
          </cell>
          <cell r="P135" t="str">
            <v/>
          </cell>
        </row>
        <row r="136">
          <cell r="D136" t="str">
            <v>14</v>
          </cell>
          <cell r="E136" t="str">
            <v>INSTALACIONES HIDROSANITARIAS</v>
          </cell>
          <cell r="F136">
            <v>0</v>
          </cell>
          <cell r="G136">
            <v>0</v>
          </cell>
          <cell r="H136">
            <v>0</v>
          </cell>
          <cell r="I136">
            <v>35602373.693906859</v>
          </cell>
          <cell r="J136">
            <v>0</v>
          </cell>
          <cell r="K136">
            <v>0</v>
          </cell>
          <cell r="L136">
            <v>0</v>
          </cell>
          <cell r="M136">
            <v>42945353.040056393</v>
          </cell>
          <cell r="N136">
            <v>0</v>
          </cell>
          <cell r="O136" t="str">
            <v/>
          </cell>
          <cell r="P136">
            <v>78547726.733963266</v>
          </cell>
        </row>
        <row r="137">
          <cell r="D137" t="str">
            <v>14-05</v>
          </cell>
          <cell r="E137" t="str">
            <v>INSTALACIONES HIDRÁULICAS INTERNAS</v>
          </cell>
          <cell r="F137">
            <v>0</v>
          </cell>
          <cell r="G137">
            <v>0</v>
          </cell>
          <cell r="H137">
            <v>0</v>
          </cell>
          <cell r="I137">
            <v>6314994.8799999999</v>
          </cell>
          <cell r="J137">
            <v>0</v>
          </cell>
          <cell r="K137">
            <v>0</v>
          </cell>
          <cell r="L137">
            <v>0</v>
          </cell>
          <cell r="M137">
            <v>0</v>
          </cell>
          <cell r="N137">
            <v>0</v>
          </cell>
          <cell r="O137">
            <v>6314994.8799999999</v>
          </cell>
          <cell r="P137" t="str">
            <v/>
          </cell>
        </row>
        <row r="138">
          <cell r="D138" t="str">
            <v>14-05-010</v>
          </cell>
          <cell r="E138" t="str">
            <v>SUMINISTRO, TRANSPORTE E INSTALACIÓN DE TUBERÍA PVC-P, RDE 9, 500 PSI, DIÁMETRO 1/2", INCLUYE TODOS LOS ACCESORIOS EN PVC DE DIÁMETRO 1/2"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8" t="str">
            <v>M</v>
          </cell>
          <cell r="G138">
            <v>7587</v>
          </cell>
          <cell r="H138">
            <v>29.490000000000002</v>
          </cell>
          <cell r="I138">
            <v>223740.63</v>
          </cell>
          <cell r="J138">
            <v>0</v>
          </cell>
          <cell r="K138">
            <v>0</v>
          </cell>
          <cell r="L138">
            <v>0</v>
          </cell>
          <cell r="M138">
            <v>0</v>
          </cell>
          <cell r="N138">
            <v>29.490000000000002</v>
          </cell>
          <cell r="O138">
            <v>223740.63</v>
          </cell>
          <cell r="P138" t="str">
            <v/>
          </cell>
        </row>
        <row r="139">
          <cell r="D139" t="str">
            <v>14-05-020</v>
          </cell>
          <cell r="E139" t="str">
            <v>SUMINISTRO, TRANSPORTE E INSTALACIÓN DE TUBERÍA PVC-P, RDE 11, 400 PSI, DIÁMETRO 3/4", INCLUYE TODOS LOS ACCESORIOS EN PVC DE DIÁMETRO 3/4"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39" t="str">
            <v>M</v>
          </cell>
          <cell r="G139">
            <v>13307</v>
          </cell>
          <cell r="H139">
            <v>8.7999999999999989</v>
          </cell>
          <cell r="I139">
            <v>117101.59999999999</v>
          </cell>
          <cell r="J139">
            <v>0</v>
          </cell>
          <cell r="K139">
            <v>0</v>
          </cell>
          <cell r="L139">
            <v>0</v>
          </cell>
          <cell r="M139">
            <v>0</v>
          </cell>
          <cell r="N139">
            <v>8.7999999999999989</v>
          </cell>
          <cell r="O139">
            <v>117101.59999999999</v>
          </cell>
          <cell r="P139" t="str">
            <v/>
          </cell>
        </row>
        <row r="140">
          <cell r="D140" t="str">
            <v>14-05-030</v>
          </cell>
          <cell r="E140" t="str">
            <v>SUMINISTRO, TRANSPORTE E INSTALACIÓN DE TUBERÍA PVC-P, RDE 13.5, 315 PSI, DIÁMETRO 1", INCLUYE TODOS LOS ACCESORIOS EN PVC DE DIÁMETRO 1" INCLUYENDO TODOS LOS ACCESORIOS REDUCIDOS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0" t="str">
            <v>M</v>
          </cell>
          <cell r="G140">
            <v>13195</v>
          </cell>
          <cell r="H140">
            <v>48.67</v>
          </cell>
          <cell r="I140">
            <v>642200.65</v>
          </cell>
          <cell r="J140">
            <v>0</v>
          </cell>
          <cell r="K140">
            <v>0</v>
          </cell>
          <cell r="L140">
            <v>0</v>
          </cell>
          <cell r="M140">
            <v>0</v>
          </cell>
          <cell r="N140">
            <v>48.67</v>
          </cell>
          <cell r="O140">
            <v>642200.65</v>
          </cell>
          <cell r="P140" t="str">
            <v/>
          </cell>
        </row>
        <row r="141">
          <cell r="D141" t="str">
            <v>14-05-040</v>
          </cell>
          <cell r="E141" t="str">
            <v>SUMINISTRO, TRANSPORTE E INSTALACIÓN DE TERMINAL CON CÁMARA DE AIRE, EN TUBERÍA DE COBRE TIPO "M", CON UN DIÁMETRO DE 1/2". INCLUYE SUMINISTRO Y TRANSPORTE DE LOS MATERIALES, CANCHE, ACCESORIOS DE COBRE Y PVC, SELLANTE, SOLDADURA, TEFLÓN, Y TODO LO NECESARIO PARA SU CORRECTA INSTALACIÓN Y FUNCIONAMIENTO.</v>
          </cell>
          <cell r="F141" t="str">
            <v>UN</v>
          </cell>
          <cell r="G141">
            <v>74751</v>
          </cell>
          <cell r="H141">
            <v>12</v>
          </cell>
          <cell r="I141">
            <v>897012</v>
          </cell>
          <cell r="J141">
            <v>0</v>
          </cell>
          <cell r="K141">
            <v>0</v>
          </cell>
          <cell r="L141">
            <v>0</v>
          </cell>
          <cell r="M141">
            <v>0</v>
          </cell>
          <cell r="N141">
            <v>12</v>
          </cell>
          <cell r="O141">
            <v>897012</v>
          </cell>
          <cell r="P141" t="str">
            <v/>
          </cell>
        </row>
        <row r="142">
          <cell r="D142" t="str">
            <v>14-05-050</v>
          </cell>
          <cell r="E142" t="str">
            <v>SUMINISTRO, TRANSPORTE E INSTALACIÓN DE SALIDAS DE ABASTO EN DIÁMETRO DE 1/2"CON TUBERÍA  RDE 9, 500 PSI, INCLUYE TODOS LOS ACCESORIOS EN PVC DE DIÁMETRO 1/2" QUE SE REQUIERAN PARA SU CORRECTA INSTALACIÓN. ESTOS DEBERÁN ESTAR CORRECTAMENTE PEGADOS USANDO LIMPIADOR, SOLDADURA Y TEFLÓN APROPIADOS, SIN PRESENTAR FUGAS, FISURAS O CUALQUIER OTRA CLASE DE ANOMALÍA. SE DEBE GARANTIZAR LA CORRECTA INSTALACIÓN Y FUNCIONAMIENTO. INCLUYE ADEMÁS LAS PERFORACIONES (CANCHAS) DE PAREDES O PISOS QUE LO REQUIERAN  INCLUYENDO CARGUE, TRANSPORTE Y BOTADA DE ESCOMBROS EN BOTADEROS OFICIALES O DONDE INDIQUE LA INTERVENTORÍA.</v>
          </cell>
          <cell r="F142" t="str">
            <v>UN</v>
          </cell>
          <cell r="G142">
            <v>28679</v>
          </cell>
          <cell r="H142">
            <v>23</v>
          </cell>
          <cell r="I142">
            <v>659617</v>
          </cell>
          <cell r="J142">
            <v>0</v>
          </cell>
          <cell r="K142">
            <v>0</v>
          </cell>
          <cell r="L142">
            <v>0</v>
          </cell>
          <cell r="M142">
            <v>0</v>
          </cell>
          <cell r="N142">
            <v>23</v>
          </cell>
          <cell r="O142">
            <v>659617</v>
          </cell>
          <cell r="P142" t="str">
            <v/>
          </cell>
        </row>
        <row r="143">
          <cell r="D143" t="str">
            <v>14-05-060</v>
          </cell>
          <cell r="E143" t="str">
            <v>SUMINISTRO, TRANSPORTE E INSTALACIÓN DE LLAVE BOCA MANGUERA 1/2". SE ENTREGARÁ DEBIDAMENTE INSTALADA EN EL SENTIDO DE FLUJO REQUERIDO EN LOS DISEÑOS SIN PRESENCIA DE FUGAS NI FISURAS, SOMETIDA AL SISTEMA YA PRESURIZADO. INCLUYE TODOS LOS ELEMENTOS REQUERIDOS PARA SU CORRECTA INSTALACIÓN Y FUNCIONAMIENTO.</v>
          </cell>
          <cell r="F143" t="str">
            <v>UN</v>
          </cell>
          <cell r="G143">
            <v>35853</v>
          </cell>
          <cell r="H143">
            <v>3</v>
          </cell>
          <cell r="I143">
            <v>107559</v>
          </cell>
          <cell r="J143">
            <v>0</v>
          </cell>
          <cell r="K143">
            <v>0</v>
          </cell>
          <cell r="L143">
            <v>0</v>
          </cell>
          <cell r="M143">
            <v>0</v>
          </cell>
          <cell r="N143">
            <v>3</v>
          </cell>
          <cell r="O143">
            <v>107559</v>
          </cell>
          <cell r="P143" t="str">
            <v/>
          </cell>
        </row>
        <row r="144">
          <cell r="D144" t="str">
            <v>14-05-070</v>
          </cell>
          <cell r="E144" t="str">
            <v>SUMINISTRO, TRANSPORTE E INSTALACIÓN DE VÁLVULA COMPUERTA MARCA RW 1/2" O EQUIVALENTE. SE ENTREGARÁ DEBIDAMENTE INSTALADA SIN PRESENCIA DE FUGAS NI FISURAS, SOMETIDA AL SISTEMA YA PRESURIZADO. INCLUYE TODOS LOS ELEMENTOS REQUERIDOS PARA SU CORRECTA INSTALACIÓN Y FUNCIONAMIENTO.</v>
          </cell>
          <cell r="F144" t="str">
            <v>UN</v>
          </cell>
          <cell r="G144">
            <v>46597</v>
          </cell>
          <cell r="H144">
            <v>2</v>
          </cell>
          <cell r="I144">
            <v>93194</v>
          </cell>
          <cell r="J144">
            <v>0</v>
          </cell>
          <cell r="K144">
            <v>0</v>
          </cell>
          <cell r="L144">
            <v>0</v>
          </cell>
          <cell r="M144">
            <v>0</v>
          </cell>
          <cell r="N144">
            <v>2</v>
          </cell>
          <cell r="O144">
            <v>93194</v>
          </cell>
          <cell r="P144" t="str">
            <v/>
          </cell>
        </row>
        <row r="145">
          <cell r="D145" t="str">
            <v>14-05-080</v>
          </cell>
          <cell r="E145" t="str">
            <v>SUMINISTRO, TRANSPORTE E INSTALACIÓN DE VÁLVULA COMPUERTA MARCA RW 1" O EQUIVALENTE. SE ENTREGARÁ DEBIDAMENTE INSTALADA SIN PRESENCIA DE FUGAS NI FISURAS, SOMETIDA AL SISTEMA YA PRESURIZADO. INCLUYE TODOS LOS ELEMENTOS REQUERIDOS PARA SU CORRECTA INSTALACIÓN Y FUNCIONAMIENTO.</v>
          </cell>
          <cell r="F145" t="str">
            <v>UN</v>
          </cell>
          <cell r="G145">
            <v>76684</v>
          </cell>
          <cell r="H145">
            <v>1</v>
          </cell>
          <cell r="I145">
            <v>76684</v>
          </cell>
          <cell r="J145">
            <v>0</v>
          </cell>
          <cell r="K145">
            <v>0</v>
          </cell>
          <cell r="L145">
            <v>0</v>
          </cell>
          <cell r="M145">
            <v>0</v>
          </cell>
          <cell r="N145">
            <v>1</v>
          </cell>
          <cell r="O145">
            <v>76684</v>
          </cell>
          <cell r="P145" t="str">
            <v/>
          </cell>
        </row>
        <row r="146">
          <cell r="D146" t="str">
            <v>14-05-090</v>
          </cell>
          <cell r="E146" t="str">
            <v>SUMINISTRO E INSTALACION DE TANQUE PLASTICO PAR ALMACENAMIENTO DE AGUA CON CAPACIDAD DE 1000 L.</v>
          </cell>
          <cell r="F146" t="str">
            <v>UN</v>
          </cell>
          <cell r="G146">
            <v>962886</v>
          </cell>
          <cell r="H146">
            <v>2</v>
          </cell>
          <cell r="I146">
            <v>1925772</v>
          </cell>
          <cell r="J146">
            <v>0</v>
          </cell>
          <cell r="K146">
            <v>0</v>
          </cell>
          <cell r="L146">
            <v>0</v>
          </cell>
          <cell r="M146">
            <v>0</v>
          </cell>
          <cell r="N146">
            <v>2</v>
          </cell>
          <cell r="O146">
            <v>1925772</v>
          </cell>
          <cell r="P146" t="str">
            <v/>
          </cell>
        </row>
        <row r="147">
          <cell r="D147" t="str">
            <v>14-05-100</v>
          </cell>
          <cell r="E147" t="str">
            <v xml:space="preserve">SUMINISTRO, TRANSPORTE E INSTALACIÓN DE MEDIDOR EN 3/4" CON ACOMETIDA DE 1" (INCLUYE TUBERIA DE ACOMETIDA HASTA 6 M) INCLUYE CAJA DE ANDÉN, TEE PARTIDA O COLLAR DE DERIVACIÓN SEGÚN COMO SE REQUIERA, VÁLVULA DE INCORPORACIÓN, CODOS O MEDIOS CODOS DE COBRE, LLAVE DE CORTE UNIVERSAL, UNIVERSAL, MACHOS COBRE, FILTRO DE 1",VÁLVULA DE PASO, CHEQUE Y ACCESORIOS NECESARIOS PARA SU ADECUADA INSTALACIÓN DE ACUERDO A LAS NORMAS DE EE.PP.M. TODOS LOS ACCESORIOS SERÁN EN 1". </v>
          </cell>
          <cell r="F147" t="str">
            <v>M</v>
          </cell>
          <cell r="G147">
            <v>1572114</v>
          </cell>
          <cell r="H147">
            <v>1</v>
          </cell>
          <cell r="I147">
            <v>1572114</v>
          </cell>
          <cell r="J147">
            <v>0</v>
          </cell>
          <cell r="K147">
            <v>0</v>
          </cell>
          <cell r="L147">
            <v>0</v>
          </cell>
          <cell r="M147">
            <v>0</v>
          </cell>
          <cell r="N147">
            <v>1</v>
          </cell>
          <cell r="O147">
            <v>1572114</v>
          </cell>
          <cell r="P147" t="str">
            <v/>
          </cell>
        </row>
        <row r="148">
          <cell r="D148" t="str">
            <v>14-10</v>
          </cell>
          <cell r="E148" t="str">
            <v>INSTALACIONES SANITARIAS Y STAR</v>
          </cell>
          <cell r="F148" t="str">
            <v/>
          </cell>
          <cell r="G148">
            <v>0</v>
          </cell>
          <cell r="H148">
            <v>0</v>
          </cell>
          <cell r="I148">
            <v>27744510.733906861</v>
          </cell>
          <cell r="J148">
            <v>0</v>
          </cell>
          <cell r="K148">
            <v>0</v>
          </cell>
          <cell r="L148">
            <v>0</v>
          </cell>
          <cell r="M148">
            <v>0</v>
          </cell>
          <cell r="N148">
            <v>0</v>
          </cell>
          <cell r="O148">
            <v>27744510.733906861</v>
          </cell>
          <cell r="P148" t="str">
            <v/>
          </cell>
        </row>
        <row r="149">
          <cell r="D149" t="str">
            <v>14-10-010</v>
          </cell>
          <cell r="E149" t="str">
            <v>SUMINISTRO, TRANSPORTE E INSTALACIÓN DE TUBERÍA PVC-SANITARIA, CON UN DIÁMETRO DE 2", PARA AGUAS RESIDUALES ENTERRADA Y/O EMPOTRADA POR LOSAS. INCLUYE SUMINISTRO Y TRANSPORTE DE LOS MATERIALES, ACCESORIOS, PEGANTE, LIMPIADOR Y TODOS LOS ELEMENTOS NECESARIOS PARA SU CORRECTA INSTALACIÓN Y FUNCIONAMIENTO. LA EXCAVACIÓN Y LOS LLENOS SE PAGARAN EN SU ÍTEM RESPECTIVO.</v>
          </cell>
          <cell r="F149" t="str">
            <v>M</v>
          </cell>
          <cell r="G149">
            <v>20918</v>
          </cell>
          <cell r="H149">
            <v>34.769999999999989</v>
          </cell>
          <cell r="I149">
            <v>727318.85999999975</v>
          </cell>
          <cell r="J149">
            <v>0</v>
          </cell>
          <cell r="K149">
            <v>0</v>
          </cell>
          <cell r="L149">
            <v>0</v>
          </cell>
          <cell r="M149">
            <v>0</v>
          </cell>
          <cell r="N149">
            <v>34.769999999999989</v>
          </cell>
          <cell r="O149">
            <v>727318.85999999975</v>
          </cell>
          <cell r="P149" t="str">
            <v/>
          </cell>
        </row>
        <row r="150">
          <cell r="D150" t="str">
            <v>14-10-020</v>
          </cell>
          <cell r="E150"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0" t="str">
            <v>M</v>
          </cell>
          <cell r="G150">
            <v>36566</v>
          </cell>
          <cell r="H150">
            <v>4.6000000000000005</v>
          </cell>
          <cell r="I150">
            <v>168203.6</v>
          </cell>
          <cell r="J150">
            <v>0</v>
          </cell>
          <cell r="K150">
            <v>0</v>
          </cell>
          <cell r="L150">
            <v>0</v>
          </cell>
          <cell r="M150">
            <v>0</v>
          </cell>
          <cell r="N150">
            <v>4.6000000000000005</v>
          </cell>
          <cell r="O150">
            <v>168203.6</v>
          </cell>
          <cell r="P150" t="str">
            <v/>
          </cell>
        </row>
        <row r="151">
          <cell r="D151" t="str">
            <v>14-10-030</v>
          </cell>
          <cell r="E151" t="str">
            <v>SUMINISTRO, TRANSPORTE E INSTALACIÓN DE TUBERÍA PVC-SANITARIA, CON UN DIÁMETRO DE 4",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1" t="str">
            <v>M</v>
          </cell>
          <cell r="G151">
            <v>51672</v>
          </cell>
          <cell r="H151">
            <v>11.7</v>
          </cell>
          <cell r="I151">
            <v>604562.39999999991</v>
          </cell>
          <cell r="J151">
            <v>0</v>
          </cell>
          <cell r="K151">
            <v>0</v>
          </cell>
          <cell r="L151">
            <v>0</v>
          </cell>
          <cell r="M151">
            <v>0</v>
          </cell>
          <cell r="N151">
            <v>11.7</v>
          </cell>
          <cell r="O151">
            <v>604562.39999999991</v>
          </cell>
          <cell r="P151" t="str">
            <v/>
          </cell>
        </row>
        <row r="152">
          <cell r="D152" t="str">
            <v>14-10-040</v>
          </cell>
          <cell r="E152"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52" t="str">
            <v>M</v>
          </cell>
          <cell r="G152">
            <v>207031</v>
          </cell>
          <cell r="H152">
            <v>95.259999999999991</v>
          </cell>
          <cell r="I152">
            <v>19721773.059999999</v>
          </cell>
          <cell r="J152">
            <v>0</v>
          </cell>
          <cell r="K152">
            <v>0</v>
          </cell>
          <cell r="L152">
            <v>0</v>
          </cell>
          <cell r="M152">
            <v>0</v>
          </cell>
          <cell r="N152">
            <v>95.259999999999991</v>
          </cell>
          <cell r="O152">
            <v>19721773.059999999</v>
          </cell>
          <cell r="P152" t="str">
            <v/>
          </cell>
        </row>
        <row r="153">
          <cell r="D153" t="str">
            <v>14-10-050</v>
          </cell>
          <cell r="E153" t="str">
            <v>SUMINISTRO, TRANSPORTE E INSTALACIÓN DE SALIDA SANITARIA DE 2".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3" t="str">
            <v>UN</v>
          </cell>
          <cell r="G153">
            <v>59295</v>
          </cell>
          <cell r="H153">
            <v>20</v>
          </cell>
          <cell r="I153">
            <v>1185900</v>
          </cell>
          <cell r="J153">
            <v>0</v>
          </cell>
          <cell r="K153">
            <v>0</v>
          </cell>
          <cell r="L153">
            <v>0</v>
          </cell>
          <cell r="M153">
            <v>0</v>
          </cell>
          <cell r="N153">
            <v>20</v>
          </cell>
          <cell r="O153">
            <v>1185900</v>
          </cell>
          <cell r="P153" t="str">
            <v/>
          </cell>
        </row>
        <row r="154">
          <cell r="D154" t="str">
            <v>14-10-060</v>
          </cell>
          <cell r="E154"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54" t="str">
            <v>UN</v>
          </cell>
          <cell r="G154">
            <v>105619</v>
          </cell>
          <cell r="H154">
            <v>8</v>
          </cell>
          <cell r="I154">
            <v>844952</v>
          </cell>
          <cell r="J154">
            <v>0</v>
          </cell>
          <cell r="K154">
            <v>0</v>
          </cell>
          <cell r="L154">
            <v>0</v>
          </cell>
          <cell r="M154">
            <v>0</v>
          </cell>
          <cell r="N154">
            <v>8</v>
          </cell>
          <cell r="O154">
            <v>844952</v>
          </cell>
          <cell r="P154" t="str">
            <v/>
          </cell>
        </row>
        <row r="155">
          <cell r="D155" t="str">
            <v>14-10-070</v>
          </cell>
          <cell r="E155"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55" t="str">
            <v>UN</v>
          </cell>
          <cell r="G155">
            <v>470527</v>
          </cell>
          <cell r="H155">
            <v>2</v>
          </cell>
          <cell r="I155">
            <v>941054</v>
          </cell>
          <cell r="J155">
            <v>0</v>
          </cell>
          <cell r="K155">
            <v>0</v>
          </cell>
          <cell r="L155">
            <v>0</v>
          </cell>
          <cell r="M155">
            <v>0</v>
          </cell>
          <cell r="N155">
            <v>2</v>
          </cell>
          <cell r="O155">
            <v>941054</v>
          </cell>
          <cell r="P155" t="str">
            <v/>
          </cell>
        </row>
        <row r="156">
          <cell r="D156" t="str">
            <v>14-10-080</v>
          </cell>
          <cell r="E156" t="str">
            <v>CONSTRUCCION DE CAÑUELA B: 0,3 M. INCLUYE EXCAVACION MANUAL Y ACABADOS EN CONCRETO DE 17 MPA</v>
          </cell>
          <cell r="F156" t="str">
            <v>M</v>
          </cell>
          <cell r="G156">
            <v>63626</v>
          </cell>
          <cell r="H156">
            <v>1.3</v>
          </cell>
          <cell r="I156">
            <v>82713.8</v>
          </cell>
          <cell r="J156">
            <v>0</v>
          </cell>
          <cell r="K156">
            <v>0</v>
          </cell>
          <cell r="L156">
            <v>0</v>
          </cell>
          <cell r="M156">
            <v>0</v>
          </cell>
          <cell r="N156">
            <v>1.3</v>
          </cell>
          <cell r="O156">
            <v>82713.8</v>
          </cell>
          <cell r="P156" t="str">
            <v/>
          </cell>
        </row>
        <row r="157">
          <cell r="D157" t="str">
            <v>14-10-090</v>
          </cell>
          <cell r="E157"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57" t="str">
            <v>M3</v>
          </cell>
          <cell r="G157">
            <v>55926</v>
          </cell>
          <cell r="H157">
            <v>27.697199999999995</v>
          </cell>
          <cell r="I157">
            <v>1548993.6071999997</v>
          </cell>
          <cell r="J157">
            <v>0</v>
          </cell>
          <cell r="K157">
            <v>0</v>
          </cell>
          <cell r="L157">
            <v>0</v>
          </cell>
          <cell r="M157">
            <v>0</v>
          </cell>
          <cell r="N157">
            <v>27.697199999999995</v>
          </cell>
          <cell r="O157">
            <v>1548993.6071999997</v>
          </cell>
          <cell r="P157" t="str">
            <v/>
          </cell>
        </row>
        <row r="158">
          <cell r="D158" t="str">
            <v>14-10-100</v>
          </cell>
          <cell r="E158" t="str">
            <v>SUMINISTRO, TRANSPORTE Y COLOCACIÓN DE BASE GRANULAR DE MÁXIMO Ø 1½", REACOMODADO CON MEDIOS MECÁNICOS Y COMPACTADO AL 100% MÍNIMO DEL ENSAYO DEL PROCTOR MODIFICADO, SEGÚN NORMAS PARA LA CONSTRUCCIÓN DE PAVIMENTOS DEL INVIAS, Y TODO LO NECESARIO PARA SU CORRECTA CONSTRUCCIÓN Y FUNCIONAMIENTO. SU MEDIDA SERÁ TOMADA EN SITIO YA COMPACTADO.</v>
          </cell>
          <cell r="F158" t="str">
            <v>M3</v>
          </cell>
          <cell r="G158">
            <v>100354</v>
          </cell>
          <cell r="H158">
            <v>7.1191638839156512</v>
          </cell>
          <cell r="I158">
            <v>714436.57240647124</v>
          </cell>
          <cell r="J158">
            <v>0</v>
          </cell>
          <cell r="K158">
            <v>0</v>
          </cell>
          <cell r="L158">
            <v>0</v>
          </cell>
          <cell r="M158">
            <v>0</v>
          </cell>
          <cell r="N158">
            <v>7.1191638839156512</v>
          </cell>
          <cell r="O158">
            <v>714436.57240647124</v>
          </cell>
          <cell r="P158" t="str">
            <v/>
          </cell>
        </row>
        <row r="159">
          <cell r="D159" t="str">
            <v>14-10-110</v>
          </cell>
          <cell r="E159" t="str">
            <v xml:space="preserve">LLENOS EN ARENILLA, COMPACTADOS MECÁNICAMENTE HASTA OBTENER UNA DENSIDAD DEL 98% DE LA MÁXIMA OBTENIDA EN EL ENSAYO DEL PRÓCTOR MODIFICADO. INCLUYE EL SUMINISTRO, TRANSPORTE, COLOCACIÓN DE LA ARENILLA, LA COMPACTACIÓN </v>
          </cell>
          <cell r="F159" t="str">
            <v>M3</v>
          </cell>
          <cell r="G159">
            <v>42898</v>
          </cell>
          <cell r="H159">
            <v>4.7461092559437672</v>
          </cell>
          <cell r="I159">
            <v>203598.59486147572</v>
          </cell>
          <cell r="J159">
            <v>0</v>
          </cell>
          <cell r="K159">
            <v>0</v>
          </cell>
          <cell r="L159">
            <v>0</v>
          </cell>
          <cell r="M159">
            <v>0</v>
          </cell>
          <cell r="N159">
            <v>4.7461092559437672</v>
          </cell>
          <cell r="O159">
            <v>203598.59486147572</v>
          </cell>
          <cell r="P159" t="str">
            <v/>
          </cell>
        </row>
        <row r="160">
          <cell r="D160" t="str">
            <v>14-10-120</v>
          </cell>
          <cell r="E160" t="str">
            <v>LLENOS EN MATERIAL PROVENIENTES DE LA EXCAVACIÓN, COMPACTADOS MECÁNICAMENTE HASTA OBTENER UNA DENSIDAD DEL 95% DE LA MÁXIMA OBTENIDA EN EL ENSAYO DEL PRÓCTOR MODIFICADO. INCLUYE TRANSPORTE INTERNO. SU MEDIDA SERÁ EN SITIO YA COMPACTADO.</v>
          </cell>
          <cell r="F160" t="str">
            <v>M3</v>
          </cell>
          <cell r="G160">
            <v>17806</v>
          </cell>
          <cell r="H160">
            <v>14.911926860140579</v>
          </cell>
          <cell r="I160">
            <v>265521.76967166312</v>
          </cell>
          <cell r="J160">
            <v>0</v>
          </cell>
          <cell r="K160">
            <v>0</v>
          </cell>
          <cell r="L160">
            <v>0</v>
          </cell>
          <cell r="M160">
            <v>0</v>
          </cell>
          <cell r="N160">
            <v>14.911926860140579</v>
          </cell>
          <cell r="O160">
            <v>265521.76967166312</v>
          </cell>
          <cell r="P160" t="str">
            <v/>
          </cell>
        </row>
        <row r="161">
          <cell r="D161" t="str">
            <v>14-10-130</v>
          </cell>
          <cell r="E161"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61" t="str">
            <v>M3</v>
          </cell>
          <cell r="G161">
            <v>26000</v>
          </cell>
          <cell r="H161">
            <v>13.80809499104817</v>
          </cell>
          <cell r="I161">
            <v>359010.46976725245</v>
          </cell>
          <cell r="J161">
            <v>0</v>
          </cell>
          <cell r="K161">
            <v>0</v>
          </cell>
          <cell r="L161">
            <v>0</v>
          </cell>
          <cell r="M161">
            <v>0</v>
          </cell>
          <cell r="N161">
            <v>13.80809499104817</v>
          </cell>
          <cell r="O161">
            <v>359010.46976725245</v>
          </cell>
          <cell r="P161" t="str">
            <v/>
          </cell>
        </row>
        <row r="162">
          <cell r="D162" t="str">
            <v>14-10-140</v>
          </cell>
          <cell r="E162" t="str">
            <v xml:space="preserve">S.T.C DE  DE TRAMPA GRASA DE 205 L. INCLUYE SOPORTES, ACCESORIOS, TUBERIAS Y TODOS LOS ELEMENTOS NECESARIOS PARA SU CORRECTO FUNCIONAMIENTO. </v>
          </cell>
          <cell r="F162" t="str">
            <v>UN</v>
          </cell>
          <cell r="G162">
            <v>376472</v>
          </cell>
          <cell r="H162">
            <v>1</v>
          </cell>
          <cell r="I162">
            <v>376472</v>
          </cell>
          <cell r="J162">
            <v>0</v>
          </cell>
          <cell r="K162">
            <v>0</v>
          </cell>
          <cell r="L162">
            <v>0</v>
          </cell>
          <cell r="M162">
            <v>0</v>
          </cell>
          <cell r="N162">
            <v>1</v>
          </cell>
          <cell r="O162">
            <v>376472</v>
          </cell>
          <cell r="P162" t="str">
            <v/>
          </cell>
        </row>
        <row r="163">
          <cell r="D163" t="str">
            <v>14-15</v>
          </cell>
          <cell r="E163" t="str">
            <v>INSTALACIONES DE AGUAS LLUVIAS</v>
          </cell>
          <cell r="F163" t="str">
            <v/>
          </cell>
          <cell r="G163">
            <v>0</v>
          </cell>
          <cell r="H163">
            <v>0</v>
          </cell>
          <cell r="I163">
            <v>0</v>
          </cell>
          <cell r="J163">
            <v>0</v>
          </cell>
          <cell r="K163">
            <v>0</v>
          </cell>
          <cell r="L163">
            <v>0</v>
          </cell>
          <cell r="M163">
            <v>42945353.040056393</v>
          </cell>
          <cell r="N163">
            <v>0</v>
          </cell>
          <cell r="O163">
            <v>42945353.040056393</v>
          </cell>
          <cell r="P163" t="str">
            <v/>
          </cell>
        </row>
        <row r="164">
          <cell r="D164" t="str">
            <v>14-15-010</v>
          </cell>
          <cell r="E164" t="str">
            <v>SUMINISTRO, TRANSPORTE E INSTALACIÓN DE TUBERÍA PVC-SANITARIA, COLGADA O EN BAJANTE CON UN DIÁMETRO DE 3",  DE AGUAS RESIDUALES. INCLUYE SUMINISTRO Y TRANSPORTE DE LOS MATERIALES, BOCAS, ACCESORIOS, PEGANTE, LIMPIADOR, WASH PRIMER, ACABADO EN ESMALTE MATE, COLOR A DEFINIR POR PARTE DE INTERVENTORÍA, ANDAMIOS, ABRAZADERAS Y TODOS LOS ELEMENTOS NECESARIOS PARA SU CORRECTA INSTALACIÓN Y FUNCIONAMIENTO.</v>
          </cell>
          <cell r="F164" t="str">
            <v>M</v>
          </cell>
          <cell r="G164">
            <v>27622</v>
          </cell>
          <cell r="H164">
            <v>0</v>
          </cell>
          <cell r="I164">
            <v>0</v>
          </cell>
          <cell r="J164">
            <v>0</v>
          </cell>
          <cell r="K164">
            <v>0</v>
          </cell>
          <cell r="L164">
            <v>39.599999999999994</v>
          </cell>
          <cell r="M164">
            <v>1093831.2</v>
          </cell>
          <cell r="N164">
            <v>39.599999999999994</v>
          </cell>
          <cell r="O164">
            <v>1093831.2</v>
          </cell>
          <cell r="P164" t="str">
            <v/>
          </cell>
        </row>
        <row r="165">
          <cell r="D165" t="str">
            <v>14-15-020</v>
          </cell>
          <cell r="E165" t="str">
            <v>SUMINISTRO, TRANSPORTE E INSTALACIÓN DE TUBERÍA PVC-SANITARIA, CON UN DIÁMETRO DE 3",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5" t="str">
            <v>M</v>
          </cell>
          <cell r="G165">
            <v>27403</v>
          </cell>
          <cell r="H165">
            <v>0</v>
          </cell>
          <cell r="I165">
            <v>0</v>
          </cell>
          <cell r="J165">
            <v>0</v>
          </cell>
          <cell r="K165">
            <v>0</v>
          </cell>
          <cell r="L165">
            <v>14.600000000000001</v>
          </cell>
          <cell r="M165">
            <v>400083.80000000005</v>
          </cell>
          <cell r="N165">
            <v>14.600000000000001</v>
          </cell>
          <cell r="O165">
            <v>400083.80000000005</v>
          </cell>
          <cell r="P165" t="str">
            <v/>
          </cell>
        </row>
        <row r="166">
          <cell r="D166" t="str">
            <v>14-15-030</v>
          </cell>
          <cell r="E166" t="str">
            <v>SUMINISTRO, TRANSPORTE E INSTALACIÓN DE TUBERÍA PVC-SANITARIA, CON UN DIÁMETRO DE 6", PARA AGUAS RESIDUALES O LLUVIA ENTERRADA Y/O EMPOTRADA POR LOSAS. INCLUYE SUMINISTRO Y TRANSPORTE DE LOS MATERIALES, ACCESORIOS, PEGANTE, LIMPIADOR Y TODOS LOS ELEMENTOS NECESARIOS PARA SU CORRECTA INSTALACIÓN Y FUNCIONAMIENTO. LA EXCAVACIÓN Y LOS LLENOS SE PAGARAN EN SU ÍTEM RESPECTIVO.</v>
          </cell>
          <cell r="F166" t="str">
            <v>M</v>
          </cell>
          <cell r="G166">
            <v>101377</v>
          </cell>
          <cell r="H166">
            <v>0</v>
          </cell>
          <cell r="I166">
            <v>0</v>
          </cell>
          <cell r="J166">
            <v>0</v>
          </cell>
          <cell r="K166">
            <v>0</v>
          </cell>
          <cell r="L166">
            <v>162.55000000000001</v>
          </cell>
          <cell r="M166">
            <v>16478831.350000001</v>
          </cell>
          <cell r="N166">
            <v>162.55000000000001</v>
          </cell>
          <cell r="O166">
            <v>16478831.350000001</v>
          </cell>
          <cell r="P166" t="str">
            <v/>
          </cell>
        </row>
        <row r="167">
          <cell r="D167" t="str">
            <v>14-15-040</v>
          </cell>
          <cell r="E167" t="str">
            <v>SUMINISTRO, TRANSPORTE E INSTALACIÓN DE TRAGANTE DOBLE 3", INCLUYE WASH PRIMER Y ACABADO EN EL MISMO MATERIAL DE LA CANOA, LOS ACCESORIOS VERTICALES DESPUÉS DE LA TEE O CODO DE LA TUBERÍA HORIZONTAL DE AGUAS LLUVIAS HASTA LA CANOA. ESTOS DEBERÁN ESTAR CORRECTAMENTE PEGADOS USANDO LIMPIADOR Y SOLDADURA APROPIADOS Y SOLDADOS CORRECTAMENTE A LA CANOA, SIN PRESENTAR FUGAS, FISURAS O CUALQUIER OTRA CLASE DE ANOMALÍA. INCLUYE ADEMÁS LAS PERFORACIONES (CANCHAS) DE PAREDES O PISOS QUE LO REQUIERAN INCLUYENDO CARGUE, TRANSPORTE Y BOTADA DE ESCOMBROS EN BOTADEROS OFICIALES O DONDE INDIQUE LA INTERVENTORÍA.</v>
          </cell>
          <cell r="F167" t="str">
            <v>UN</v>
          </cell>
          <cell r="G167">
            <v>87643</v>
          </cell>
          <cell r="H167">
            <v>0</v>
          </cell>
          <cell r="I167">
            <v>0</v>
          </cell>
          <cell r="J167">
            <v>0</v>
          </cell>
          <cell r="K167">
            <v>0</v>
          </cell>
          <cell r="L167">
            <v>25</v>
          </cell>
          <cell r="M167">
            <v>2191075</v>
          </cell>
          <cell r="N167">
            <v>25</v>
          </cell>
          <cell r="O167">
            <v>2191075</v>
          </cell>
          <cell r="P167" t="str">
            <v/>
          </cell>
        </row>
        <row r="168">
          <cell r="D168" t="str">
            <v>14-15-050</v>
          </cell>
          <cell r="E168" t="str">
            <v>SUMINISTRO, TRANSPORTE E INSTALACIÓN DE (CANOA) CANAL EN LAMINA CALIBRE 18 DE 6", PARA AGUAS LLUVIAS. INCLUYE SUMINISTRO Y TRANSPORTE DE LOS MATERIALES, ACCESORIOS, LIMPIADOR Y TODOS LOS ELEMENTOS NECESARIOS PARA SU CORRECTA INSTALACIÓN Y FUNCIONAMIENTO.</v>
          </cell>
          <cell r="F168" t="str">
            <v>ML</v>
          </cell>
          <cell r="G168">
            <v>54433</v>
          </cell>
          <cell r="H168">
            <v>0</v>
          </cell>
          <cell r="I168">
            <v>0</v>
          </cell>
          <cell r="J168">
            <v>0</v>
          </cell>
          <cell r="K168">
            <v>0</v>
          </cell>
          <cell r="L168">
            <v>64.239999999999995</v>
          </cell>
          <cell r="M168">
            <v>3496775.92</v>
          </cell>
          <cell r="N168">
            <v>64.239999999999995</v>
          </cell>
          <cell r="O168">
            <v>3496775.92</v>
          </cell>
          <cell r="P168" t="str">
            <v/>
          </cell>
        </row>
        <row r="169">
          <cell r="D169" t="str">
            <v>14-15-060</v>
          </cell>
          <cell r="E169" t="str">
            <v>SUMINISTRO, TRANSPORTE E INSTALACIÓN DE (CANOA) CANAL EN LAMINA CALIBRE 18 DE 3", PARA AGUAS LLUVIAS. INCLUYE SUMINISTRO Y TRANSPORTE DE LOS MATERIALES, ACCESORIOS, LIMPIADOR Y TODOS LOS ELEMENTOS NECESARIOS PARA SU CORRECTA INSTALACIÓN Y FUNCIONAMIENTO.</v>
          </cell>
          <cell r="F169" t="str">
            <v>ML</v>
          </cell>
          <cell r="G169">
            <v>47534</v>
          </cell>
          <cell r="H169">
            <v>0</v>
          </cell>
          <cell r="I169">
            <v>0</v>
          </cell>
          <cell r="J169">
            <v>0</v>
          </cell>
          <cell r="K169">
            <v>0</v>
          </cell>
          <cell r="L169">
            <v>53.13</v>
          </cell>
          <cell r="M169">
            <v>2525481.42</v>
          </cell>
          <cell r="N169">
            <v>53.13</v>
          </cell>
          <cell r="O169">
            <v>2525481.42</v>
          </cell>
          <cell r="P169" t="str">
            <v/>
          </cell>
        </row>
        <row r="170">
          <cell r="D170" t="str">
            <v>14-15-070</v>
          </cell>
          <cell r="E170" t="str">
            <v>SUMINISTRO, TRANSPORTE E INSTALACIÓN DE SALIDA SANITARIA DE 4". INCLUYE TODOS LOS ACCESORIOS HASTA EL TAPÓN DE PRUEBA. SE PAGARÁ DICHA SALIDA HASTA UN RECORRIDO MÁXIMO DE TUBERÍA NO MAYOR A 2 M. ESTOS DEBERÁN ESTAR CORRECTAMENTE PEGADOS USANDO LIMPIADOR, SOLDADURA Y TEFLÓN APROPIADOS, SIN PRESENTAR FUGAS, FISURAS O CUALQUIER OTRA CLASE DE ANOMALÍA. INCLUYE ADEMÁS LAS PERFORACIONES (CANCHAS) DE PAREDES O PISOS QUE LO REQUIERAN INCLUYENDO CARGUE, TRANSPORTE Y BOTADA DE ESCOMBROS EN BOTADEROS OFICIALES O DONDE INDIQUE LA INTERVENTORÍA.</v>
          </cell>
          <cell r="F170" t="str">
            <v>UN</v>
          </cell>
          <cell r="G170">
            <v>105619</v>
          </cell>
          <cell r="H170">
            <v>0</v>
          </cell>
          <cell r="I170">
            <v>0</v>
          </cell>
          <cell r="J170">
            <v>0</v>
          </cell>
          <cell r="K170">
            <v>0</v>
          </cell>
          <cell r="L170">
            <v>1</v>
          </cell>
          <cell r="M170">
            <v>105619</v>
          </cell>
          <cell r="N170">
            <v>1</v>
          </cell>
          <cell r="O170">
            <v>105619</v>
          </cell>
          <cell r="P170" t="str">
            <v/>
          </cell>
        </row>
        <row r="171">
          <cell r="D171" t="str">
            <v>14-15-080</v>
          </cell>
          <cell r="E171" t="str">
            <v>CONSTRUCCIÓN DE CAJAS DE REGISTRO DE 60 X 60 X ALTURA HASTA 120 CM. EN CONCRETO DE 21MPA. CON IMPERMEABILIZANTE INTEGRAL TIPO SIKA O EQUIVALENTE, CON CONCREFIBRA EL PISO Y TAPA EN CONCRETO, LA TAPA CON SU RESPECTIVO HERRAJE. INCLUYE SUMINISTRO, TRANSPORTE E INSTALACIÓN DE LOS MATERIALES, FORMALETA, VIBRADO Y TODOS LOS ELEMENTOS NECESARIOS APARA SU CORRECTA CONSTRUCCIÓN Y FUNCIONAMIENTO. SEGÚN DISEÑO Y ESPECIFICACIONES DE E.P.M. LA EXCAVACIÓN, LLENOS, ENTRESUELO Y ACERO DE REFUERZO SE PAGARÁN EN SU ÍTEM RESPECTIVO.</v>
          </cell>
          <cell r="F171" t="str">
            <v>UN</v>
          </cell>
          <cell r="G171">
            <v>470527</v>
          </cell>
          <cell r="H171">
            <v>0</v>
          </cell>
          <cell r="I171">
            <v>0</v>
          </cell>
          <cell r="J171">
            <v>0</v>
          </cell>
          <cell r="K171">
            <v>0</v>
          </cell>
          <cell r="L171">
            <v>7</v>
          </cell>
          <cell r="M171">
            <v>3293689</v>
          </cell>
          <cell r="N171">
            <v>7</v>
          </cell>
          <cell r="O171">
            <v>3293689</v>
          </cell>
          <cell r="P171" t="str">
            <v/>
          </cell>
        </row>
        <row r="172">
          <cell r="D172" t="str">
            <v>14-15-090</v>
          </cell>
          <cell r="E172" t="str">
            <v xml:space="preserve">CONSTRUCCIÓN DE CÁRCAMO LINEAL DE 40X40 (MEDIDAS EXTERNAS) CM  EN CONCRETO DE 21 MPA., CON UN ESPESOR DE 8 CM.  INCLUYE SUMINISTRO, TRANSPORTE Y COLOCACIÓN DEL CONCRETO, </v>
          </cell>
          <cell r="F172" t="str">
            <v>ML</v>
          </cell>
          <cell r="G172">
            <v>91178</v>
          </cell>
          <cell r="H172">
            <v>0</v>
          </cell>
          <cell r="I172">
            <v>0</v>
          </cell>
          <cell r="J172">
            <v>0</v>
          </cell>
          <cell r="K172">
            <v>0</v>
          </cell>
          <cell r="L172">
            <v>65.37</v>
          </cell>
          <cell r="M172">
            <v>5960305.8600000003</v>
          </cell>
          <cell r="N172">
            <v>65.37</v>
          </cell>
          <cell r="O172">
            <v>5960305.8600000003</v>
          </cell>
          <cell r="P172" t="str">
            <v/>
          </cell>
        </row>
        <row r="173">
          <cell r="D173" t="str">
            <v>14-15-100</v>
          </cell>
          <cell r="E173" t="str">
            <v xml:space="preserve">SUMINISTRO, TRANSPORTE Y COLOCACIÓN DE TAPA DE CÁRCAMO DE 30*50 CM. PREFABRICADA EN CONCRETO DE 21MPA. INCLUYE ACERO DE REFUERZO Y TODO LO NECESARIO PARA SU CORRECTA CONSTRUCCIÓN Y FUNCIONAMIENTO. </v>
          </cell>
          <cell r="F173" t="str">
            <v>ML</v>
          </cell>
          <cell r="G173">
            <v>45773</v>
          </cell>
          <cell r="H173">
            <v>0</v>
          </cell>
          <cell r="I173">
            <v>0</v>
          </cell>
          <cell r="J173">
            <v>0</v>
          </cell>
          <cell r="K173">
            <v>0</v>
          </cell>
          <cell r="L173">
            <v>65.37</v>
          </cell>
          <cell r="M173">
            <v>2992181.0100000002</v>
          </cell>
          <cell r="N173">
            <v>65.37</v>
          </cell>
          <cell r="O173">
            <v>2992181.0100000002</v>
          </cell>
          <cell r="P173" t="str">
            <v/>
          </cell>
        </row>
        <row r="174">
          <cell r="D174" t="str">
            <v>14-15-110</v>
          </cell>
          <cell r="E174" t="str">
            <v>CONSTRUCCION DE CAÑUELA B: 0,3 M. INCLUYE EXCAVACION MANUAL Y ACABADOS EN CONCRETO DE 17 MPA</v>
          </cell>
          <cell r="F174" t="str">
            <v>M</v>
          </cell>
          <cell r="G174">
            <v>63626</v>
          </cell>
          <cell r="H174">
            <v>0</v>
          </cell>
          <cell r="I174">
            <v>0</v>
          </cell>
          <cell r="J174">
            <v>0</v>
          </cell>
          <cell r="K174">
            <v>0</v>
          </cell>
          <cell r="L174">
            <v>4.1999999999999993</v>
          </cell>
          <cell r="M174">
            <v>267229.19999999995</v>
          </cell>
          <cell r="N174">
            <v>4.1999999999999993</v>
          </cell>
          <cell r="O174">
            <v>267229.19999999995</v>
          </cell>
          <cell r="P174" t="str">
            <v/>
          </cell>
        </row>
        <row r="175">
          <cell r="D175" t="str">
            <v>14-15-120</v>
          </cell>
          <cell r="E175" t="str">
            <v>EXCAVACIÓN MANUAL DE MATERIAL HETEROGÉNEO DE 0-2 M., BAJO CUALQUIER GRADO DE HUMEDAD. INCLUYE: ROCA DESCOMPUESTA, BOLAS DE ROCA DE VOLUMEN INFERIOR A 0.35 M³., EL CARGUE, TRANSPORTE INTERNO Y EXTERNO, BOTADA DE MATERIAL PROVENIENTE DE LAS EXCAVACIONES EN LOS SITIOS DONDE LO INDIQUE LA INTERVENTORÍA Y SU MEDIDA SERÁ EN EL SITIO. NO INCLUYE ENTIBADO.</v>
          </cell>
          <cell r="F175" t="str">
            <v>M3</v>
          </cell>
          <cell r="G175">
            <v>55926</v>
          </cell>
          <cell r="H175">
            <v>0</v>
          </cell>
          <cell r="I175">
            <v>0</v>
          </cell>
          <cell r="J175">
            <v>0</v>
          </cell>
          <cell r="K175">
            <v>0</v>
          </cell>
          <cell r="L175">
            <v>42.116000000000007</v>
          </cell>
          <cell r="M175">
            <v>2355379.4160000002</v>
          </cell>
          <cell r="N175">
            <v>42.116000000000007</v>
          </cell>
          <cell r="O175">
            <v>2355379.4160000002</v>
          </cell>
          <cell r="P175" t="str">
            <v/>
          </cell>
        </row>
        <row r="176">
          <cell r="D176" t="str">
            <v>14-15-130</v>
          </cell>
          <cell r="E176" t="str">
            <v xml:space="preserve">LLENOS EN ARENILLA, COMPACTADOS MECÁNICAMENTE HASTA OBTENER UNA DENSIDAD DEL 98% DE LA MÁXIMA OBTENIDA EN EL ENSAYO DEL PRÓCTOR MODIFICADO. INCLUYE EL SUMINISTRO, TRANSPORTE, COLOCACIÓN DE LA ARENILLA, LA COMPACTACIÓN </v>
          </cell>
          <cell r="F176" t="str">
            <v/>
          </cell>
          <cell r="G176">
            <v>42898</v>
          </cell>
          <cell r="H176">
            <v>0</v>
          </cell>
          <cell r="I176">
            <v>0</v>
          </cell>
          <cell r="J176">
            <v>0</v>
          </cell>
          <cell r="K176">
            <v>0</v>
          </cell>
          <cell r="L176">
            <v>13.891819263278643</v>
          </cell>
          <cell r="M176">
            <v>595931.26275612728</v>
          </cell>
          <cell r="N176">
            <v>13.891819263278643</v>
          </cell>
          <cell r="O176">
            <v>595931.26275612728</v>
          </cell>
          <cell r="P176" t="str">
            <v/>
          </cell>
        </row>
        <row r="177">
          <cell r="D177" t="str">
            <v>14-15-140</v>
          </cell>
          <cell r="E177" t="str">
            <v>LLENOS EN MATERIAL PROVENIENTES DE LA EXCAVACIÓN, COMPACTADOS MECÁNICAMENTE HASTA OBTENER UNA DENSIDAD DEL 95% DE LA MÁXIMA OBTENIDA EN EL ENSAYO DEL PRÓCTOR MODIFICADO. INCLUYE TRANSPORTE INTERNO. SU MEDIDA SERÁ EN SITIO YA COMPACTADO.</v>
          </cell>
          <cell r="F177" t="str">
            <v/>
          </cell>
          <cell r="G177">
            <v>17806</v>
          </cell>
          <cell r="H177">
            <v>0</v>
          </cell>
          <cell r="I177">
            <v>0</v>
          </cell>
          <cell r="J177">
            <v>0</v>
          </cell>
          <cell r="K177">
            <v>0</v>
          </cell>
          <cell r="L177">
            <v>9.2612128421857616</v>
          </cell>
          <cell r="M177">
            <v>164905.15586795966</v>
          </cell>
          <cell r="N177">
            <v>9.2612128421857616</v>
          </cell>
          <cell r="O177">
            <v>164905.15586795966</v>
          </cell>
          <cell r="P177" t="str">
            <v/>
          </cell>
        </row>
        <row r="178">
          <cell r="D178" t="str">
            <v>14-15-150</v>
          </cell>
          <cell r="E178" t="str">
            <v>LLENOS EN MATERIAL PROVENIENTES DE LA EXCAVACIÓN, COMPACTADOS MECÁNICAMENTE HASTA OBTENER UNA DENSIDAD DEL 95% DE LA MÁXIMA OBTENIDA EN EL ENSAYO DEL PRÓCTOR MODIFICADO. INCLUYE TRANSPORTE INTERNO. SU MEDIDA SERÁ EN SITIO YA COMPACTADO.</v>
          </cell>
          <cell r="F178" t="str">
            <v>M3</v>
          </cell>
          <cell r="G178">
            <v>17806</v>
          </cell>
          <cell r="H178">
            <v>0</v>
          </cell>
          <cell r="I178">
            <v>0</v>
          </cell>
          <cell r="J178">
            <v>0</v>
          </cell>
          <cell r="K178">
            <v>0</v>
          </cell>
          <cell r="L178">
            <v>15.435354736976272</v>
          </cell>
          <cell r="M178">
            <v>274841.92644659948</v>
          </cell>
          <cell r="N178">
            <v>15.435354736976272</v>
          </cell>
          <cell r="O178">
            <v>274841.92644659948</v>
          </cell>
          <cell r="P178" t="str">
            <v/>
          </cell>
        </row>
        <row r="179">
          <cell r="D179" t="str">
            <v>14-15-160</v>
          </cell>
          <cell r="E179" t="str">
            <v>CARGUE MANUAL, TRANSPORTE Y BOTADA DE  MATERIAL PROVENIENTE DE LAS EXPLANACIONES, EXCAVACIONES Y VOLADURAS DE ROCA. INCLUYE TRANSPORTES INTERNOS, PALEROS, DERECHO DE BOTADERO. SE DEBE HACER EN BOTADEROS OFICIALES AUTORIZADOS POR LA ENTIDAD COMPETENTE O HASTA EL SITIO QUE INDIQUE LA INTERVENTORÍA. SU MEDIDA SERÁ EN SITIO.</v>
          </cell>
          <cell r="F179" t="str">
            <v>M3</v>
          </cell>
          <cell r="G179">
            <v>26000</v>
          </cell>
          <cell r="H179">
            <v>0</v>
          </cell>
          <cell r="I179">
            <v>0</v>
          </cell>
          <cell r="J179">
            <v>0</v>
          </cell>
          <cell r="K179">
            <v>0</v>
          </cell>
          <cell r="L179">
            <v>28.815096884065635</v>
          </cell>
          <cell r="M179">
            <v>749192.5189857065</v>
          </cell>
          <cell r="N179">
            <v>28.815096884065635</v>
          </cell>
          <cell r="O179">
            <v>749192.5189857065</v>
          </cell>
          <cell r="P179" t="str">
            <v/>
          </cell>
        </row>
        <row r="180">
          <cell r="D180" t="str">
            <v>14-20</v>
          </cell>
          <cell r="E180" t="str">
            <v>RED  DE GAS</v>
          </cell>
          <cell r="F180" t="str">
            <v/>
          </cell>
          <cell r="G180">
            <v>0</v>
          </cell>
          <cell r="H180">
            <v>0</v>
          </cell>
          <cell r="I180">
            <v>953728.08000000007</v>
          </cell>
          <cell r="J180">
            <v>0</v>
          </cell>
          <cell r="K180">
            <v>0</v>
          </cell>
          <cell r="L180">
            <v>0</v>
          </cell>
          <cell r="M180">
            <v>0</v>
          </cell>
          <cell r="N180">
            <v>0</v>
          </cell>
          <cell r="O180">
            <v>953728.08000000007</v>
          </cell>
          <cell r="P180" t="str">
            <v/>
          </cell>
        </row>
        <row r="181">
          <cell r="D181" t="str">
            <v>14-20-010</v>
          </cell>
          <cell r="E181" t="str">
            <v>SUMINISTRO, TRANSPORTE E INSTALACIÓN DE TUBERÍA DE PE-AL-PE GAS  Ø 1/2". INCLUYE SUMINISTRO Y TRANSPORTE DE LOS MATERIALES, ACCESORIOS, TODO LO NECESARIO PARA SU CORRECTA INSTALACIÓN Y FUNCIONAMIENTO.</v>
          </cell>
          <cell r="F181" t="str">
            <v>M</v>
          </cell>
          <cell r="G181">
            <v>21364</v>
          </cell>
          <cell r="H181">
            <v>10.72</v>
          </cell>
          <cell r="I181">
            <v>229022.08000000002</v>
          </cell>
          <cell r="J181">
            <v>0</v>
          </cell>
          <cell r="K181">
            <v>0</v>
          </cell>
          <cell r="L181">
            <v>0</v>
          </cell>
          <cell r="M181">
            <v>0</v>
          </cell>
          <cell r="N181">
            <v>10.72</v>
          </cell>
          <cell r="O181">
            <v>229022.08000000002</v>
          </cell>
          <cell r="P181" t="str">
            <v/>
          </cell>
        </row>
        <row r="182">
          <cell r="D182" t="str">
            <v>14-20-020</v>
          </cell>
          <cell r="E182" t="str">
            <v>SUMINISTRO, TRANSPORTE E INSTALACIÓN DE REGULADOR ETAPA ÚNICA, TIPO HUMCAR O EQUIVALENTE MODELO R4UE, PRESIÓN DE ENTRADA ENTRE 1-4 BAR Y PRESIÓN DE SALIDA ENTRE 0.018 - 0.023 BAR, CAUDAL MÁXIMO DE 5M3/H. INCLUYE SUMINISTRO Y TRANSPORTE DE LOS MATERIALES Y TODO LO NECESARIO PARA SU CORRECTA INSTALACIÓN Y FUNCIONAMIENTO.</v>
          </cell>
          <cell r="F182" t="str">
            <v>UN</v>
          </cell>
          <cell r="G182">
            <v>90431</v>
          </cell>
          <cell r="H182">
            <v>1</v>
          </cell>
          <cell r="I182">
            <v>90431</v>
          </cell>
          <cell r="J182">
            <v>0</v>
          </cell>
          <cell r="K182">
            <v>0</v>
          </cell>
          <cell r="L182">
            <v>0</v>
          </cell>
          <cell r="M182">
            <v>0</v>
          </cell>
          <cell r="N182">
            <v>1</v>
          </cell>
          <cell r="O182">
            <v>90431</v>
          </cell>
          <cell r="P182" t="str">
            <v/>
          </cell>
        </row>
        <row r="183">
          <cell r="D183" t="str">
            <v>14-20-030</v>
          </cell>
          <cell r="E183" t="str">
            <v>SUMINISTRO, TRANSPORTE E INSTALACIÓN DE VÁLVULA ESFÉRICA DE 1/2" DE MANERAL LARGO. INCLUYE SUMINISTRO Y TRANSPORTE DE LOS MATERIALES Y TODOS LOS ACCESORIOS NECESARIOS PARA SU CORRECTA INSTALACIÓN Y FUNCIONAMIENTO.</v>
          </cell>
          <cell r="F183" t="str">
            <v>UN</v>
          </cell>
          <cell r="G183">
            <v>24447</v>
          </cell>
          <cell r="H183">
            <v>2</v>
          </cell>
          <cell r="I183">
            <v>48894</v>
          </cell>
          <cell r="J183">
            <v>0</v>
          </cell>
          <cell r="K183">
            <v>0</v>
          </cell>
          <cell r="L183">
            <v>0</v>
          </cell>
          <cell r="M183">
            <v>0</v>
          </cell>
          <cell r="N183">
            <v>2</v>
          </cell>
          <cell r="O183">
            <v>48894</v>
          </cell>
          <cell r="P183" t="str">
            <v/>
          </cell>
        </row>
        <row r="184">
          <cell r="D184" t="str">
            <v>14-20-040</v>
          </cell>
          <cell r="E184" t="str">
            <v>SUMINISTRO, TRANSPORTE E INSTALACIÓN DE AVISO ACRÍLICO PARA REGULACIÓN DE GAS. INCLUYE TODO LOS ELEMENTOS NECESARIOS PARA SU CORRECTA INSTALACIÓN Y FUNCIONAMIENTO.</v>
          </cell>
          <cell r="F184" t="str">
            <v>UN</v>
          </cell>
          <cell r="G184">
            <v>11932</v>
          </cell>
          <cell r="H184">
            <v>1</v>
          </cell>
          <cell r="I184">
            <v>11932</v>
          </cell>
          <cell r="J184">
            <v>0</v>
          </cell>
          <cell r="K184">
            <v>0</v>
          </cell>
          <cell r="L184">
            <v>0</v>
          </cell>
          <cell r="M184">
            <v>0</v>
          </cell>
          <cell r="N184">
            <v>1</v>
          </cell>
          <cell r="O184">
            <v>11932</v>
          </cell>
          <cell r="P184" t="str">
            <v/>
          </cell>
        </row>
        <row r="185">
          <cell r="D185" t="str">
            <v>14-20-050</v>
          </cell>
          <cell r="E185" t="str">
            <v>SUMINISTRO, TRANSPORTE E INSTALACIÓN DE AVISO ACRÍLICO ABIERTO-CERRADO PARA VÁLVULAS. INCLUYE TODOS LOS ELEMENTOS NECESARIOS PARA SU CORRECTA INSTALACIÓN Y FUNCIONAMIENTO.</v>
          </cell>
          <cell r="F185" t="str">
            <v>UN</v>
          </cell>
          <cell r="G185">
            <v>8932</v>
          </cell>
          <cell r="H185">
            <v>1</v>
          </cell>
          <cell r="I185">
            <v>8932</v>
          </cell>
          <cell r="J185">
            <v>0</v>
          </cell>
          <cell r="K185">
            <v>0</v>
          </cell>
          <cell r="L185">
            <v>0</v>
          </cell>
          <cell r="M185">
            <v>0</v>
          </cell>
          <cell r="N185">
            <v>1</v>
          </cell>
          <cell r="O185">
            <v>8932</v>
          </cell>
          <cell r="P185" t="str">
            <v/>
          </cell>
        </row>
        <row r="186">
          <cell r="D186" t="str">
            <v>14-20-060</v>
          </cell>
          <cell r="E186" t="str">
            <v>SUMINISTRO, TRANSPORTE E INSTALACIÓN DE CONECTOR PARA COCINA. INCLUYE TODOS LOS ELEMENTOS Y ACCESORIOS NECESARIOS PARA SU CORRECTA INSTALACIÓN Y FUNCIONAMIENTO.</v>
          </cell>
          <cell r="F186" t="str">
            <v>UN</v>
          </cell>
          <cell r="G186">
            <v>39597</v>
          </cell>
          <cell r="H186">
            <v>1</v>
          </cell>
          <cell r="I186">
            <v>39597</v>
          </cell>
          <cell r="J186">
            <v>0</v>
          </cell>
          <cell r="K186">
            <v>0</v>
          </cell>
          <cell r="L186">
            <v>0</v>
          </cell>
          <cell r="M186">
            <v>0</v>
          </cell>
          <cell r="N186">
            <v>1</v>
          </cell>
          <cell r="O186">
            <v>39597</v>
          </cell>
          <cell r="P186" t="str">
            <v/>
          </cell>
        </row>
        <row r="187">
          <cell r="D187" t="str">
            <v>14-20-070</v>
          </cell>
          <cell r="E187" t="str">
            <v>SUMINISTRO, TRANSPORTE E ISNTALACION DE CAJA PLASTICA DE 15 X 15 CM PARA VALVULA. INCLUYE TODOS LOS ELEMENTOS Y ACCESORIOS NECESARIOS PARA CORECTA INSTALACION Y FUNCIONAMIENTO.</v>
          </cell>
          <cell r="F187" t="str">
            <v>UN</v>
          </cell>
          <cell r="G187">
            <v>13014</v>
          </cell>
          <cell r="H187">
            <v>1</v>
          </cell>
          <cell r="I187">
            <v>13014</v>
          </cell>
          <cell r="J187">
            <v>0</v>
          </cell>
          <cell r="K187">
            <v>0</v>
          </cell>
          <cell r="L187">
            <v>0</v>
          </cell>
          <cell r="M187">
            <v>0</v>
          </cell>
          <cell r="N187">
            <v>1</v>
          </cell>
          <cell r="O187">
            <v>13014</v>
          </cell>
          <cell r="P187" t="str">
            <v/>
          </cell>
        </row>
        <row r="188">
          <cell r="D188" t="str">
            <v>14-20-080</v>
          </cell>
          <cell r="E188" t="str">
            <v>SUMINISTRO, TRANSPORTE E INSTALACIÓN DE PIPETAS DE GAS DE 100 LIBRAS. INCLUYE SUMINISTRO Y TRANSPORTE DE LOS MATERIALES Y TODO LO NECESARIO PARA SU CORRECTA INSTALACIÓN Y FUNCIONAMIENTO.</v>
          </cell>
          <cell r="F188" t="str">
            <v>UN</v>
          </cell>
          <cell r="G188">
            <v>255953</v>
          </cell>
          <cell r="H188">
            <v>2</v>
          </cell>
          <cell r="I188">
            <v>511906</v>
          </cell>
          <cell r="J188">
            <v>0</v>
          </cell>
          <cell r="K188">
            <v>0</v>
          </cell>
          <cell r="L188">
            <v>0</v>
          </cell>
          <cell r="M188">
            <v>0</v>
          </cell>
          <cell r="N188">
            <v>2</v>
          </cell>
          <cell r="O188">
            <v>511906</v>
          </cell>
          <cell r="P188" t="str">
            <v/>
          </cell>
        </row>
        <row r="189">
          <cell r="D189" t="str">
            <v>14-25</v>
          </cell>
          <cell r="E189" t="str">
            <v>RED CONTRA INCENDIO</v>
          </cell>
          <cell r="F189" t="str">
            <v/>
          </cell>
          <cell r="G189">
            <v>0</v>
          </cell>
          <cell r="H189">
            <v>0</v>
          </cell>
          <cell r="I189">
            <v>589140</v>
          </cell>
          <cell r="J189">
            <v>0</v>
          </cell>
          <cell r="K189">
            <v>0</v>
          </cell>
          <cell r="L189">
            <v>0</v>
          </cell>
          <cell r="M189">
            <v>0</v>
          </cell>
          <cell r="N189">
            <v>0</v>
          </cell>
          <cell r="O189">
            <v>589140</v>
          </cell>
          <cell r="P189" t="str">
            <v/>
          </cell>
        </row>
        <row r="190">
          <cell r="D190" t="str">
            <v>14-25-010</v>
          </cell>
          <cell r="E190" t="str">
            <v>SUMINISTO E INSTALACION DE EXTINTOR, COLGADO EN PARED, INCLUYE ACCESORIOS PARA SU CORRECTA INSTALACION Y DEMARCACION.</v>
          </cell>
          <cell r="F190" t="str">
            <v>UN</v>
          </cell>
          <cell r="G190">
            <v>117828</v>
          </cell>
          <cell r="H190">
            <v>5</v>
          </cell>
          <cell r="I190">
            <v>589140</v>
          </cell>
          <cell r="J190">
            <v>0</v>
          </cell>
          <cell r="K190">
            <v>0</v>
          </cell>
          <cell r="L190">
            <v>0</v>
          </cell>
          <cell r="M190">
            <v>0</v>
          </cell>
          <cell r="N190">
            <v>5</v>
          </cell>
          <cell r="O190">
            <v>589140</v>
          </cell>
          <cell r="P190" t="str">
            <v/>
          </cell>
        </row>
        <row r="191">
          <cell r="D191" t="str">
            <v>15</v>
          </cell>
          <cell r="E191" t="str">
            <v>INSTALACIONES ELECTRICAS</v>
          </cell>
          <cell r="F191">
            <v>0</v>
          </cell>
          <cell r="G191">
            <v>0</v>
          </cell>
          <cell r="H191">
            <v>0</v>
          </cell>
          <cell r="I191">
            <v>77937471.080000013</v>
          </cell>
          <cell r="J191">
            <v>0</v>
          </cell>
          <cell r="K191">
            <v>0</v>
          </cell>
          <cell r="L191">
            <v>0</v>
          </cell>
          <cell r="M191">
            <v>0</v>
          </cell>
          <cell r="N191">
            <v>0</v>
          </cell>
          <cell r="O191" t="str">
            <v/>
          </cell>
          <cell r="P191">
            <v>77937471.080000013</v>
          </cell>
        </row>
        <row r="192">
          <cell r="D192" t="str">
            <v>15-05</v>
          </cell>
          <cell r="E192" t="str">
            <v>TABLEROS DE DISTRIBUCCIÓN</v>
          </cell>
          <cell r="F192" t="str">
            <v/>
          </cell>
          <cell r="G192">
            <v>0</v>
          </cell>
          <cell r="H192">
            <v>0</v>
          </cell>
          <cell r="I192">
            <v>2115395</v>
          </cell>
          <cell r="J192">
            <v>0</v>
          </cell>
          <cell r="K192">
            <v>0</v>
          </cell>
          <cell r="L192">
            <v>0</v>
          </cell>
          <cell r="M192">
            <v>0</v>
          </cell>
          <cell r="N192">
            <v>0</v>
          </cell>
          <cell r="O192">
            <v>2115395</v>
          </cell>
          <cell r="P192" t="str">
            <v/>
          </cell>
        </row>
        <row r="193">
          <cell r="D193" t="str">
            <v/>
          </cell>
          <cell r="E193" t="str">
            <v>SUMINISTRO Y MONTAJE DE:</v>
          </cell>
          <cell r="F193" t="str">
            <v/>
          </cell>
          <cell r="G193">
            <v>0</v>
          </cell>
          <cell r="H193">
            <v>0</v>
          </cell>
          <cell r="I193" t="str">
            <v/>
          </cell>
          <cell r="J193">
            <v>0</v>
          </cell>
          <cell r="K193" t="str">
            <v/>
          </cell>
          <cell r="L193">
            <v>0</v>
          </cell>
          <cell r="M193" t="str">
            <v/>
          </cell>
          <cell r="N193">
            <v>0</v>
          </cell>
          <cell r="O193">
            <v>0</v>
          </cell>
          <cell r="P193" t="str">
            <v/>
          </cell>
        </row>
        <row r="194">
          <cell r="D194" t="str">
            <v/>
          </cell>
          <cell r="E194" t="str">
            <v>MONTAJE DE TABLERO Y/O GABINETE CON EQUIPO ELÉCTRICO SEGÚN DIAGRAMA UNIFILAR.
INCLUYE: TABLERO, SOPORTES, FIJACIONES, ANCLAJES, MARCACIÓN RETIE, PRUEBAS Y PUESTA EN SERVICIO.</v>
          </cell>
          <cell r="F194" t="str">
            <v/>
          </cell>
          <cell r="G194">
            <v>0</v>
          </cell>
          <cell r="H194">
            <v>0</v>
          </cell>
          <cell r="I194" t="str">
            <v/>
          </cell>
          <cell r="J194">
            <v>0</v>
          </cell>
          <cell r="K194" t="str">
            <v/>
          </cell>
          <cell r="L194">
            <v>0</v>
          </cell>
          <cell r="M194" t="str">
            <v/>
          </cell>
          <cell r="N194">
            <v>0</v>
          </cell>
          <cell r="O194">
            <v>0</v>
          </cell>
          <cell r="P194" t="str">
            <v/>
          </cell>
        </row>
        <row r="195">
          <cell r="D195" t="str">
            <v>15-05-010</v>
          </cell>
          <cell r="E195" t="str">
            <v xml:space="preserve">TABLERO ELECTRICO  DE 24 CIRCUITOS 3F, 5H, 208V MONTAJE DE EMPOTRAR, CON ESPACIO PARA TOTALIZADOR, CON BARRAS DE NEUTRO Y TIERRA INDEPENDIENTES, CON PUERTA Y CHAPA,BARRAS INTERNAS DE COBRE DE 30A, 208V, ICC: 10 KA. + NEUTRO AL 100% + TIERRA60%                                                                                                                                                                                                                                                                   </v>
          </cell>
          <cell r="F195" t="str">
            <v>UN</v>
          </cell>
          <cell r="G195">
            <v>488294</v>
          </cell>
          <cell r="H195">
            <v>1</v>
          </cell>
          <cell r="I195">
            <v>488294</v>
          </cell>
          <cell r="J195">
            <v>0</v>
          </cell>
          <cell r="K195">
            <v>0</v>
          </cell>
          <cell r="L195">
            <v>0</v>
          </cell>
          <cell r="M195">
            <v>0</v>
          </cell>
          <cell r="N195">
            <v>1</v>
          </cell>
          <cell r="O195">
            <v>488294</v>
          </cell>
          <cell r="P195" t="str">
            <v/>
          </cell>
        </row>
        <row r="196">
          <cell r="D196" t="str">
            <v>15-05-020</v>
          </cell>
          <cell r="E196" t="str">
            <v>SUMINISTRO E INSTALACIÓN BREAKER INDUSTRIAL 3X80A</v>
          </cell>
          <cell r="F196" t="str">
            <v>UN</v>
          </cell>
          <cell r="G196">
            <v>124989</v>
          </cell>
          <cell r="H196">
            <v>1</v>
          </cell>
          <cell r="I196">
            <v>124989</v>
          </cell>
          <cell r="J196">
            <v>0</v>
          </cell>
          <cell r="K196">
            <v>0</v>
          </cell>
          <cell r="L196">
            <v>0</v>
          </cell>
          <cell r="M196">
            <v>0</v>
          </cell>
          <cell r="N196">
            <v>1</v>
          </cell>
          <cell r="O196">
            <v>124989</v>
          </cell>
          <cell r="P196" t="str">
            <v/>
          </cell>
        </row>
        <row r="197">
          <cell r="D197" t="str">
            <v>15-05-030</v>
          </cell>
          <cell r="E197" t="str">
            <v>SUMINISTRO E INSTALACIÓN BREAKER ENCHUFABLE 1X20A</v>
          </cell>
          <cell r="F197" t="str">
            <v>UN</v>
          </cell>
          <cell r="G197">
            <v>13023</v>
          </cell>
          <cell r="H197">
            <v>19</v>
          </cell>
          <cell r="I197">
            <v>247437</v>
          </cell>
          <cell r="J197">
            <v>0</v>
          </cell>
          <cell r="K197">
            <v>0</v>
          </cell>
          <cell r="L197">
            <v>0</v>
          </cell>
          <cell r="M197">
            <v>0</v>
          </cell>
          <cell r="N197">
            <v>19</v>
          </cell>
          <cell r="O197">
            <v>247437</v>
          </cell>
          <cell r="P197" t="str">
            <v/>
          </cell>
        </row>
        <row r="198">
          <cell r="D198" t="str">
            <v>15-05-040</v>
          </cell>
          <cell r="E198" t="str">
            <v>SUMINISTRO E INSTALACIÓN BREAKER ENCHUFABLE 2X20A</v>
          </cell>
          <cell r="F198" t="str">
            <v>UN</v>
          </cell>
          <cell r="G198">
            <v>28689</v>
          </cell>
          <cell r="H198">
            <v>2</v>
          </cell>
          <cell r="I198">
            <v>57378</v>
          </cell>
          <cell r="J198">
            <v>0</v>
          </cell>
          <cell r="K198">
            <v>0</v>
          </cell>
          <cell r="L198">
            <v>0</v>
          </cell>
          <cell r="M198">
            <v>0</v>
          </cell>
          <cell r="N198">
            <v>2</v>
          </cell>
          <cell r="O198">
            <v>57378</v>
          </cell>
          <cell r="P198" t="str">
            <v/>
          </cell>
        </row>
        <row r="199">
          <cell r="D199" t="str">
            <v>15-05-050</v>
          </cell>
          <cell r="E199" t="str">
            <v>GABINETE TIPO INTEMPERIE PARA ALOJAR MEDIDOR TRIFILAR</v>
          </cell>
          <cell r="F199" t="str">
            <v>UN</v>
          </cell>
          <cell r="G199">
            <v>659953</v>
          </cell>
          <cell r="H199">
            <v>1</v>
          </cell>
          <cell r="I199">
            <v>659953</v>
          </cell>
          <cell r="J199">
            <v>0</v>
          </cell>
          <cell r="K199">
            <v>0</v>
          </cell>
          <cell r="L199">
            <v>0</v>
          </cell>
          <cell r="M199">
            <v>0</v>
          </cell>
          <cell r="N199">
            <v>1</v>
          </cell>
          <cell r="O199">
            <v>659953</v>
          </cell>
          <cell r="P199" t="str">
            <v/>
          </cell>
        </row>
        <row r="200">
          <cell r="D200" t="str">
            <v>15-05-060</v>
          </cell>
          <cell r="E200" t="str">
            <v>MEDIDOR TRIFÁSICO TETRAFILAR, CORRIENTE 20(100) A, VOLTAJE 240/120 V, CLASE 1 CON  PROTECCIÓN DE 3 X50 -10 KA MÍNIMO</v>
          </cell>
          <cell r="F200" t="str">
            <v>UN</v>
          </cell>
          <cell r="G200">
            <v>537344</v>
          </cell>
          <cell r="H200">
            <v>1</v>
          </cell>
          <cell r="I200">
            <v>537344</v>
          </cell>
          <cell r="J200">
            <v>0</v>
          </cell>
          <cell r="K200">
            <v>0</v>
          </cell>
          <cell r="L200">
            <v>0</v>
          </cell>
          <cell r="M200">
            <v>0</v>
          </cell>
          <cell r="N200">
            <v>1</v>
          </cell>
          <cell r="O200">
            <v>537344</v>
          </cell>
          <cell r="P200" t="str">
            <v/>
          </cell>
        </row>
        <row r="201">
          <cell r="D201" t="str">
            <v/>
          </cell>
          <cell r="E201" t="str">
            <v/>
          </cell>
          <cell r="F201" t="str">
            <v/>
          </cell>
          <cell r="G201">
            <v>0</v>
          </cell>
          <cell r="H201">
            <v>0</v>
          </cell>
          <cell r="I201" t="str">
            <v/>
          </cell>
          <cell r="J201">
            <v>0</v>
          </cell>
          <cell r="K201" t="str">
            <v/>
          </cell>
          <cell r="L201">
            <v>0</v>
          </cell>
          <cell r="M201" t="str">
            <v/>
          </cell>
          <cell r="N201">
            <v>0</v>
          </cell>
          <cell r="O201">
            <v>0</v>
          </cell>
          <cell r="P201" t="str">
            <v/>
          </cell>
        </row>
        <row r="202">
          <cell r="D202" t="str">
            <v>15-10</v>
          </cell>
          <cell r="E202" t="str">
            <v>ACOMETIDA ELECTRICA</v>
          </cell>
          <cell r="F202" t="str">
            <v/>
          </cell>
          <cell r="G202">
            <v>0</v>
          </cell>
          <cell r="H202">
            <v>0</v>
          </cell>
          <cell r="I202">
            <v>5098405</v>
          </cell>
          <cell r="J202">
            <v>0</v>
          </cell>
          <cell r="K202">
            <v>0</v>
          </cell>
          <cell r="L202">
            <v>0</v>
          </cell>
          <cell r="M202">
            <v>0</v>
          </cell>
          <cell r="N202">
            <v>0</v>
          </cell>
          <cell r="O202">
            <v>5098405</v>
          </cell>
          <cell r="P202" t="str">
            <v/>
          </cell>
        </row>
        <row r="203">
          <cell r="D203" t="str">
            <v>15-10-010</v>
          </cell>
          <cell r="E203" t="str">
            <v>SUMINISTRO E INSTALACIÓN DE CABLE CU CALIBRE 3X N° 1/0-AWG DESDE POSTE HASTA EL GABINETE CON MEDIDOR. (SUJETO A CAMBIO SEGÚN OPERADOR DE RED)ESTIMADA</v>
          </cell>
          <cell r="F203" t="str">
            <v>ML</v>
          </cell>
          <cell r="G203">
            <v>76488</v>
          </cell>
          <cell r="H203">
            <v>45</v>
          </cell>
          <cell r="I203">
            <v>3441960</v>
          </cell>
          <cell r="J203">
            <v>0</v>
          </cell>
          <cell r="K203">
            <v>0</v>
          </cell>
          <cell r="L203">
            <v>0</v>
          </cell>
          <cell r="M203">
            <v>0</v>
          </cell>
          <cell r="N203">
            <v>45</v>
          </cell>
          <cell r="O203">
            <v>3441960</v>
          </cell>
          <cell r="P203" t="str">
            <v/>
          </cell>
        </row>
        <row r="204">
          <cell r="D204" t="str">
            <v>15-10-020</v>
          </cell>
          <cell r="E204" t="str">
            <v>SUMINISTRO E INSTALACIÓN DE CABLE 3N°2+1N°2+1N°8 THHN-AWG. CANTIDAD ESTIMADA</v>
          </cell>
          <cell r="F204" t="str">
            <v>ML</v>
          </cell>
          <cell r="G204">
            <v>47327</v>
          </cell>
          <cell r="H204">
            <v>35</v>
          </cell>
          <cell r="I204">
            <v>1656445</v>
          </cell>
          <cell r="J204">
            <v>0</v>
          </cell>
          <cell r="K204">
            <v>0</v>
          </cell>
          <cell r="L204">
            <v>0</v>
          </cell>
          <cell r="M204">
            <v>0</v>
          </cell>
          <cell r="N204">
            <v>35</v>
          </cell>
          <cell r="O204">
            <v>1656445</v>
          </cell>
          <cell r="P204" t="str">
            <v/>
          </cell>
        </row>
        <row r="205">
          <cell r="D205" t="str">
            <v/>
          </cell>
          <cell r="E205" t="str">
            <v/>
          </cell>
          <cell r="F205" t="str">
            <v/>
          </cell>
          <cell r="G205">
            <v>0</v>
          </cell>
          <cell r="H205">
            <v>0</v>
          </cell>
          <cell r="I205" t="str">
            <v/>
          </cell>
          <cell r="J205">
            <v>0</v>
          </cell>
          <cell r="K205" t="str">
            <v/>
          </cell>
          <cell r="L205">
            <v>0</v>
          </cell>
          <cell r="M205" t="str">
            <v/>
          </cell>
          <cell r="N205">
            <v>0</v>
          </cell>
          <cell r="O205">
            <v>0</v>
          </cell>
          <cell r="P205" t="str">
            <v/>
          </cell>
        </row>
        <row r="206">
          <cell r="D206" t="str">
            <v>15-15</v>
          </cell>
          <cell r="E206" t="str">
            <v>TUBERIA</v>
          </cell>
          <cell r="F206" t="str">
            <v/>
          </cell>
          <cell r="G206">
            <v>0</v>
          </cell>
          <cell r="H206">
            <v>0</v>
          </cell>
          <cell r="I206">
            <v>10385292</v>
          </cell>
          <cell r="J206">
            <v>0</v>
          </cell>
          <cell r="K206">
            <v>0</v>
          </cell>
          <cell r="L206">
            <v>0</v>
          </cell>
          <cell r="M206">
            <v>0</v>
          </cell>
          <cell r="N206">
            <v>0</v>
          </cell>
          <cell r="O206">
            <v>10385292</v>
          </cell>
          <cell r="P206" t="str">
            <v/>
          </cell>
        </row>
        <row r="207">
          <cell r="D207" t="str">
            <v/>
          </cell>
          <cell r="E207" t="str">
            <v>TUBERÍA</v>
          </cell>
          <cell r="F207" t="str">
            <v/>
          </cell>
          <cell r="G207">
            <v>0</v>
          </cell>
          <cell r="H207">
            <v>0</v>
          </cell>
          <cell r="I207" t="str">
            <v/>
          </cell>
          <cell r="J207">
            <v>0</v>
          </cell>
          <cell r="K207" t="str">
            <v/>
          </cell>
          <cell r="L207">
            <v>0</v>
          </cell>
          <cell r="M207" t="str">
            <v/>
          </cell>
          <cell r="N207">
            <v>0</v>
          </cell>
          <cell r="O207">
            <v>0</v>
          </cell>
          <cell r="P207" t="str">
            <v/>
          </cell>
        </row>
        <row r="208">
          <cell r="D208" t="str">
            <v/>
          </cell>
          <cell r="E208" t="str">
            <v>INSTALACIÓN DE TUBERÍA METÁLICA TIPO EMT SOBREPUESTA EN SUPERFICIE.
INCLUYE: TUBO, CURVAS, UNIONES, ENTRADAS Y SOPORTE CADA 1,2 MTS,  MARCACIÓN RETIE , ALAMBRE DULCE PARA GUÍA DE CABLES, GRAPAS, ANCLAJES, NIVELACIÓN Y PUESTA EN SERVICIO.</v>
          </cell>
          <cell r="F208" t="str">
            <v/>
          </cell>
          <cell r="G208">
            <v>0</v>
          </cell>
          <cell r="H208">
            <v>0</v>
          </cell>
          <cell r="I208" t="str">
            <v/>
          </cell>
          <cell r="J208">
            <v>0</v>
          </cell>
          <cell r="K208" t="str">
            <v/>
          </cell>
          <cell r="L208">
            <v>0</v>
          </cell>
          <cell r="M208" t="str">
            <v/>
          </cell>
          <cell r="N208">
            <v>0</v>
          </cell>
          <cell r="O208">
            <v>0</v>
          </cell>
          <cell r="P208" t="str">
            <v/>
          </cell>
        </row>
        <row r="209">
          <cell r="D209" t="str">
            <v>15-15-010</v>
          </cell>
          <cell r="E209" t="str">
            <v>TUBERÍA METÁLICA TIPO EMT DE 3/4"</v>
          </cell>
          <cell r="F209" t="str">
            <v>ML</v>
          </cell>
          <cell r="G209">
            <v>10479</v>
          </cell>
          <cell r="H209">
            <v>676</v>
          </cell>
          <cell r="I209">
            <v>7083804</v>
          </cell>
          <cell r="J209">
            <v>0</v>
          </cell>
          <cell r="K209">
            <v>0</v>
          </cell>
          <cell r="L209">
            <v>0</v>
          </cell>
          <cell r="M209">
            <v>0</v>
          </cell>
          <cell r="N209">
            <v>676</v>
          </cell>
          <cell r="O209">
            <v>7083804</v>
          </cell>
          <cell r="P209" t="str">
            <v/>
          </cell>
        </row>
        <row r="210">
          <cell r="D210" t="str">
            <v>15-15-020</v>
          </cell>
          <cell r="E210" t="str">
            <v>TUBERÍA METÁLICA TIPO EMT DE 1 1/2"</v>
          </cell>
          <cell r="F210" t="str">
            <v>ML</v>
          </cell>
          <cell r="G210">
            <v>24843</v>
          </cell>
          <cell r="H210">
            <v>35</v>
          </cell>
          <cell r="I210">
            <v>869505</v>
          </cell>
          <cell r="J210">
            <v>0</v>
          </cell>
          <cell r="K210">
            <v>0</v>
          </cell>
          <cell r="L210">
            <v>0</v>
          </cell>
          <cell r="M210">
            <v>0</v>
          </cell>
          <cell r="N210">
            <v>35</v>
          </cell>
          <cell r="O210">
            <v>869505</v>
          </cell>
          <cell r="P210" t="str">
            <v/>
          </cell>
        </row>
        <row r="211">
          <cell r="D211" t="str">
            <v>15-15-030</v>
          </cell>
          <cell r="E211" t="str">
            <v>TUBERÍA METÁLICA TIPO IMC DE 2"</v>
          </cell>
          <cell r="F211" t="str">
            <v>ML</v>
          </cell>
          <cell r="G211">
            <v>54016</v>
          </cell>
          <cell r="H211">
            <v>6</v>
          </cell>
          <cell r="I211">
            <v>324096</v>
          </cell>
          <cell r="J211">
            <v>0</v>
          </cell>
          <cell r="K211">
            <v>0</v>
          </cell>
          <cell r="L211">
            <v>0</v>
          </cell>
          <cell r="M211">
            <v>0</v>
          </cell>
          <cell r="N211">
            <v>6</v>
          </cell>
          <cell r="O211">
            <v>324096</v>
          </cell>
          <cell r="P211" t="str">
            <v/>
          </cell>
        </row>
        <row r="212">
          <cell r="D212" t="str">
            <v/>
          </cell>
          <cell r="E212" t="str">
            <v>SUMINISTRO E INSTALACIÓN DE TUBERÍA CONDUIT PVC EMBEBIDA U OCULTA. INCLUYE OBRA CIVIL, BOTADA DE MATERIAL, RESANE, PEGA PVC, CURVAS, ADAPTADORES,  Y DEMÁS ELEMENTOS NECESARIOS PARA SU CORRECTA INSTALACIÓN, ALAMBRE DULCE PARA GUÍA DE CABLES, CERTIFICACIÓN DE PRODUCTO RETIE.</v>
          </cell>
          <cell r="F212" t="str">
            <v/>
          </cell>
          <cell r="G212">
            <v>0</v>
          </cell>
          <cell r="H212">
            <v>0</v>
          </cell>
          <cell r="I212" t="str">
            <v/>
          </cell>
          <cell r="J212">
            <v>0</v>
          </cell>
          <cell r="K212" t="str">
            <v/>
          </cell>
          <cell r="L212">
            <v>0</v>
          </cell>
          <cell r="M212" t="str">
            <v/>
          </cell>
          <cell r="N212">
            <v>0</v>
          </cell>
          <cell r="O212">
            <v>0</v>
          </cell>
          <cell r="P212" t="str">
            <v/>
          </cell>
        </row>
        <row r="213">
          <cell r="D213" t="str">
            <v>15-15-040</v>
          </cell>
          <cell r="E213" t="str">
            <v>TUBERÍA CONDUIT PVC DE 2"</v>
          </cell>
          <cell r="F213" t="str">
            <v>ML</v>
          </cell>
          <cell r="G213">
            <v>16313</v>
          </cell>
          <cell r="H213">
            <v>39</v>
          </cell>
          <cell r="I213">
            <v>636207</v>
          </cell>
          <cell r="J213">
            <v>0</v>
          </cell>
          <cell r="K213">
            <v>0</v>
          </cell>
          <cell r="L213">
            <v>0</v>
          </cell>
          <cell r="M213">
            <v>0</v>
          </cell>
          <cell r="N213">
            <v>39</v>
          </cell>
          <cell r="O213">
            <v>636207</v>
          </cell>
          <cell r="P213" t="str">
            <v/>
          </cell>
        </row>
        <row r="214">
          <cell r="D214" t="str">
            <v>15-15-050</v>
          </cell>
          <cell r="E214" t="str">
            <v>TUBERÍA CONDUIT PVC 1"</v>
          </cell>
          <cell r="F214" t="str">
            <v>ML</v>
          </cell>
          <cell r="G214">
            <v>7665</v>
          </cell>
          <cell r="H214">
            <v>192</v>
          </cell>
          <cell r="I214">
            <v>1471680</v>
          </cell>
          <cell r="J214">
            <v>0</v>
          </cell>
          <cell r="K214">
            <v>0</v>
          </cell>
          <cell r="L214">
            <v>0</v>
          </cell>
          <cell r="M214">
            <v>0</v>
          </cell>
          <cell r="N214">
            <v>192</v>
          </cell>
          <cell r="O214">
            <v>1471680</v>
          </cell>
          <cell r="P214" t="str">
            <v/>
          </cell>
        </row>
        <row r="215">
          <cell r="D215" t="str">
            <v/>
          </cell>
          <cell r="E215" t="str">
            <v/>
          </cell>
          <cell r="F215" t="str">
            <v/>
          </cell>
          <cell r="G215">
            <v>0</v>
          </cell>
          <cell r="H215">
            <v>0</v>
          </cell>
          <cell r="I215" t="str">
            <v/>
          </cell>
          <cell r="J215">
            <v>0</v>
          </cell>
          <cell r="K215" t="str">
            <v/>
          </cell>
          <cell r="L215">
            <v>0</v>
          </cell>
          <cell r="M215" t="str">
            <v/>
          </cell>
          <cell r="N215">
            <v>0</v>
          </cell>
          <cell r="O215">
            <v>0</v>
          </cell>
          <cell r="P215" t="str">
            <v/>
          </cell>
        </row>
        <row r="216">
          <cell r="D216" t="str">
            <v>15-20</v>
          </cell>
          <cell r="E216" t="str">
            <v>CIRCUITOS RAMALES EN BAJA TENSIÓN</v>
          </cell>
          <cell r="F216" t="str">
            <v/>
          </cell>
          <cell r="G216">
            <v>0</v>
          </cell>
          <cell r="H216">
            <v>0</v>
          </cell>
          <cell r="I216">
            <v>3295832</v>
          </cell>
          <cell r="J216">
            <v>0</v>
          </cell>
          <cell r="K216">
            <v>0</v>
          </cell>
          <cell r="L216">
            <v>0</v>
          </cell>
          <cell r="M216">
            <v>0</v>
          </cell>
          <cell r="N216">
            <v>0</v>
          </cell>
          <cell r="O216">
            <v>3295832</v>
          </cell>
          <cell r="P216" t="str">
            <v/>
          </cell>
        </row>
        <row r="217">
          <cell r="D217" t="str">
            <v/>
          </cell>
          <cell r="E217" t="str">
            <v>INSTALACIÓN DE CONDUCTORES PARA ALIMENTADORES Y CIRCUITOS RAMALES, SEGÚN DISEÑOS Y CUADROS DE CARGA. EN CABLE DE COBRE 
INCLUYE: CONDUCTOR, TERMINALES, MARCACIÓN, AMARRES, CONEXIÓN, PRUEBAS Y PUESTA EN SERVICIO.
NOTA: PRUEBAS O CHEQUEOS DE AISLAMIENTO EXIGIDAS POR LA EMPRESA DE ENERGÍA SERAN FACTURADAS POR APARTE.</v>
          </cell>
          <cell r="F217" t="str">
            <v/>
          </cell>
          <cell r="G217">
            <v>0</v>
          </cell>
          <cell r="H217">
            <v>0</v>
          </cell>
          <cell r="I217" t="str">
            <v/>
          </cell>
          <cell r="J217">
            <v>0</v>
          </cell>
          <cell r="K217" t="str">
            <v/>
          </cell>
          <cell r="L217">
            <v>0</v>
          </cell>
          <cell r="M217" t="str">
            <v/>
          </cell>
          <cell r="N217">
            <v>0</v>
          </cell>
          <cell r="O217">
            <v>0</v>
          </cell>
          <cell r="P217" t="str">
            <v/>
          </cell>
        </row>
        <row r="218">
          <cell r="D218" t="str">
            <v/>
          </cell>
          <cell r="E218" t="str">
            <v>DE TABLEROS A SALIDAS</v>
          </cell>
          <cell r="F218" t="str">
            <v/>
          </cell>
          <cell r="G218">
            <v>0</v>
          </cell>
          <cell r="H218">
            <v>0</v>
          </cell>
          <cell r="I218" t="str">
            <v/>
          </cell>
          <cell r="J218">
            <v>0</v>
          </cell>
          <cell r="K218" t="str">
            <v/>
          </cell>
          <cell r="L218">
            <v>0</v>
          </cell>
          <cell r="M218" t="str">
            <v/>
          </cell>
          <cell r="N218">
            <v>0</v>
          </cell>
          <cell r="O218">
            <v>0</v>
          </cell>
          <cell r="P218" t="str">
            <v/>
          </cell>
        </row>
        <row r="219">
          <cell r="D219" t="str">
            <v>15-20-010</v>
          </cell>
          <cell r="E219" t="str">
            <v xml:space="preserve">CIRCUITOS RAMALES EN BAJA TENSIÓN, 120V EN 1NO12 +1NO.12  +1NO.12 ALAMBRE DE COBRE AWG THHN/THWN-90ºC </v>
          </cell>
          <cell r="F219" t="str">
            <v>ML</v>
          </cell>
          <cell r="G219">
            <v>4079</v>
          </cell>
          <cell r="H219">
            <v>808</v>
          </cell>
          <cell r="I219">
            <v>3295832</v>
          </cell>
          <cell r="J219">
            <v>0</v>
          </cell>
          <cell r="K219">
            <v>0</v>
          </cell>
          <cell r="L219">
            <v>0</v>
          </cell>
          <cell r="M219">
            <v>0</v>
          </cell>
          <cell r="N219">
            <v>808</v>
          </cell>
          <cell r="O219">
            <v>3295832</v>
          </cell>
          <cell r="P219" t="str">
            <v/>
          </cell>
        </row>
        <row r="220">
          <cell r="D220" t="str">
            <v/>
          </cell>
          <cell r="E220" t="str">
            <v/>
          </cell>
          <cell r="F220" t="str">
            <v/>
          </cell>
          <cell r="G220">
            <v>0</v>
          </cell>
          <cell r="H220">
            <v>0</v>
          </cell>
          <cell r="I220" t="str">
            <v/>
          </cell>
          <cell r="J220">
            <v>0</v>
          </cell>
          <cell r="K220" t="str">
            <v/>
          </cell>
          <cell r="L220">
            <v>0</v>
          </cell>
          <cell r="M220" t="str">
            <v/>
          </cell>
          <cell r="N220">
            <v>0</v>
          </cell>
          <cell r="O220">
            <v>0</v>
          </cell>
          <cell r="P220" t="str">
            <v/>
          </cell>
        </row>
        <row r="221">
          <cell r="D221" t="str">
            <v>15-25</v>
          </cell>
          <cell r="E221" t="str">
            <v>SALIDAS ELÉCTRICAS</v>
          </cell>
          <cell r="F221" t="str">
            <v/>
          </cell>
          <cell r="G221">
            <v>0</v>
          </cell>
          <cell r="H221">
            <v>0</v>
          </cell>
          <cell r="I221">
            <v>14257264</v>
          </cell>
          <cell r="J221">
            <v>0</v>
          </cell>
          <cell r="K221">
            <v>0</v>
          </cell>
          <cell r="L221">
            <v>0</v>
          </cell>
          <cell r="M221">
            <v>0</v>
          </cell>
          <cell r="N221">
            <v>0</v>
          </cell>
          <cell r="O221">
            <v>14257264</v>
          </cell>
          <cell r="P221" t="str">
            <v/>
          </cell>
        </row>
        <row r="222">
          <cell r="D222" t="str">
            <v/>
          </cell>
          <cell r="E222" t="str">
            <v>SUMINISTRO Y MONTAJE DE:</v>
          </cell>
          <cell r="F222" t="str">
            <v/>
          </cell>
          <cell r="G222">
            <v>0</v>
          </cell>
          <cell r="H222">
            <v>0</v>
          </cell>
          <cell r="I222" t="str">
            <v/>
          </cell>
          <cell r="J222">
            <v>0</v>
          </cell>
          <cell r="K222" t="str">
            <v/>
          </cell>
          <cell r="L222">
            <v>0</v>
          </cell>
          <cell r="M222" t="str">
            <v/>
          </cell>
          <cell r="N222">
            <v>0</v>
          </cell>
          <cell r="O222">
            <v>0</v>
          </cell>
          <cell r="P222" t="str">
            <v/>
          </cell>
        </row>
        <row r="223">
          <cell r="D223" t="str">
            <v/>
          </cell>
          <cell r="E223" t="str">
            <v>SALIDAS ELÉCTRICAS PARA ILUMINACIÓN</v>
          </cell>
          <cell r="F223" t="str">
            <v/>
          </cell>
          <cell r="G223">
            <v>0</v>
          </cell>
          <cell r="H223">
            <v>0</v>
          </cell>
          <cell r="I223" t="str">
            <v/>
          </cell>
          <cell r="J223">
            <v>0</v>
          </cell>
          <cell r="K223" t="str">
            <v/>
          </cell>
          <cell r="L223">
            <v>0</v>
          </cell>
          <cell r="M223" t="str">
            <v/>
          </cell>
          <cell r="N223">
            <v>0</v>
          </cell>
          <cell r="O223">
            <v>0</v>
          </cell>
          <cell r="P223" t="str">
            <v/>
          </cell>
        </row>
        <row r="224">
          <cell r="D224" t="str">
            <v/>
          </cell>
          <cell r="E224" t="str">
            <v>CONSTRUCCION DE SALIDAS ELÉCTRICAS PARA ILUMINACIÓN.
INCLUYE: TUBERÍA EMT 3/4", ALAMBRES Y/O CABLES, CAJA METÁLICA, CONECTORES DE EMPALME, MARCACIÓN  RETIE, PRUEBAS Y PUESTA EN SERVICIO.
NOTA: SE CONSIDERA UNA DISTANCIA MÁXIMA DE 5 METROS POR SALIDA, CUANDO LAS DISTANCIAS SON MAYORES A 5M, SE LIQUIDA POR CANTIDADES Y VALORES UNITARIOS LA TUBERÍA Y EL CABLEADO: LONGITUDES LINEALES.
NOTA: EL MONTAJE DE LAS LUMINARIAS SE LIQUIDARA POR APARTE.</v>
          </cell>
          <cell r="F224" t="str">
            <v/>
          </cell>
          <cell r="G224">
            <v>0</v>
          </cell>
          <cell r="H224">
            <v>0</v>
          </cell>
          <cell r="I224" t="str">
            <v/>
          </cell>
          <cell r="J224">
            <v>0</v>
          </cell>
          <cell r="K224" t="str">
            <v/>
          </cell>
          <cell r="L224">
            <v>0</v>
          </cell>
          <cell r="M224" t="str">
            <v/>
          </cell>
          <cell r="N224">
            <v>0</v>
          </cell>
          <cell r="O224">
            <v>0</v>
          </cell>
          <cell r="P224" t="str">
            <v/>
          </cell>
        </row>
        <row r="225">
          <cell r="D225" t="str">
            <v>15-25-010</v>
          </cell>
          <cell r="E225" t="str">
            <v>SALIDA ALUMBRADO DE EMERGENCIA TIPO LED 2W.</v>
          </cell>
          <cell r="F225" t="str">
            <v>UN</v>
          </cell>
          <cell r="G225">
            <v>74281</v>
          </cell>
          <cell r="H225">
            <v>9</v>
          </cell>
          <cell r="I225">
            <v>668529</v>
          </cell>
          <cell r="J225">
            <v>0</v>
          </cell>
          <cell r="K225">
            <v>0</v>
          </cell>
          <cell r="L225">
            <v>0</v>
          </cell>
          <cell r="M225">
            <v>0</v>
          </cell>
          <cell r="N225">
            <v>9</v>
          </cell>
          <cell r="O225">
            <v>668529</v>
          </cell>
          <cell r="P225" t="str">
            <v/>
          </cell>
        </row>
        <row r="226">
          <cell r="D226" t="str">
            <v>15-25-020</v>
          </cell>
          <cell r="E226" t="str">
            <v>SALIDA AVISO LUMINOSO.</v>
          </cell>
          <cell r="F226" t="str">
            <v>UN</v>
          </cell>
          <cell r="G226">
            <v>73233</v>
          </cell>
          <cell r="H226">
            <v>2</v>
          </cell>
          <cell r="I226">
            <v>146466</v>
          </cell>
          <cell r="J226">
            <v>0</v>
          </cell>
          <cell r="K226">
            <v>0</v>
          </cell>
          <cell r="L226">
            <v>0</v>
          </cell>
          <cell r="M226">
            <v>0</v>
          </cell>
          <cell r="N226">
            <v>2</v>
          </cell>
          <cell r="O226">
            <v>146466</v>
          </cell>
          <cell r="P226" t="str">
            <v/>
          </cell>
        </row>
        <row r="227">
          <cell r="D227" t="str">
            <v>15-25-030</v>
          </cell>
          <cell r="E227" t="str">
            <v>SALIDA LUMINARIA FLUORESCENTE 60X60 4X24W DE DESCOLGAR.</v>
          </cell>
          <cell r="F227" t="str">
            <v>UN</v>
          </cell>
          <cell r="G227">
            <v>72186</v>
          </cell>
          <cell r="H227">
            <v>48</v>
          </cell>
          <cell r="I227">
            <v>3464928</v>
          </cell>
          <cell r="J227">
            <v>0</v>
          </cell>
          <cell r="K227">
            <v>0</v>
          </cell>
          <cell r="L227">
            <v>0</v>
          </cell>
          <cell r="M227">
            <v>0</v>
          </cell>
          <cell r="N227">
            <v>48</v>
          </cell>
          <cell r="O227">
            <v>3464928</v>
          </cell>
          <cell r="P227" t="str">
            <v/>
          </cell>
        </row>
        <row r="228">
          <cell r="D228" t="str">
            <v>15-25-040</v>
          </cell>
          <cell r="E228" t="str">
            <v>SALIDA LUMINARIA FLUORESCENTE HERMÉTICA 1X54W DE DESCOLGAR</v>
          </cell>
          <cell r="F228" t="str">
            <v>UN</v>
          </cell>
          <cell r="G228">
            <v>72186</v>
          </cell>
          <cell r="H228">
            <v>2</v>
          </cell>
          <cell r="I228">
            <v>144372</v>
          </cell>
          <cell r="J228">
            <v>0</v>
          </cell>
          <cell r="K228">
            <v>0</v>
          </cell>
          <cell r="L228">
            <v>0</v>
          </cell>
          <cell r="M228">
            <v>0</v>
          </cell>
          <cell r="N228">
            <v>2</v>
          </cell>
          <cell r="O228">
            <v>144372</v>
          </cell>
          <cell r="P228" t="str">
            <v/>
          </cell>
        </row>
        <row r="229">
          <cell r="D229" t="str">
            <v>15-25-050</v>
          </cell>
          <cell r="E229" t="str">
            <v>SALIDA LUMINARIA FLUORESCENTE HERMÉTICA 2X54W DE DESCOLGAR.</v>
          </cell>
          <cell r="F229" t="str">
            <v>UN</v>
          </cell>
          <cell r="G229">
            <v>72186</v>
          </cell>
          <cell r="H229">
            <v>5</v>
          </cell>
          <cell r="I229">
            <v>360930</v>
          </cell>
          <cell r="J229">
            <v>0</v>
          </cell>
          <cell r="K229">
            <v>0</v>
          </cell>
          <cell r="L229">
            <v>0</v>
          </cell>
          <cell r="M229">
            <v>0</v>
          </cell>
          <cell r="N229">
            <v>5</v>
          </cell>
          <cell r="O229">
            <v>360930</v>
          </cell>
          <cell r="P229" t="str">
            <v/>
          </cell>
        </row>
        <row r="230">
          <cell r="D230" t="str">
            <v>15-25-060</v>
          </cell>
          <cell r="E230" t="str">
            <v>SALIDA PARA BALA CILINDRO CIRCULAR DE 1X26W DE DESCOLGAR.</v>
          </cell>
          <cell r="F230" t="str">
            <v>UN</v>
          </cell>
          <cell r="G230">
            <v>72186</v>
          </cell>
          <cell r="H230">
            <v>14</v>
          </cell>
          <cell r="I230">
            <v>1010604</v>
          </cell>
          <cell r="J230">
            <v>0</v>
          </cell>
          <cell r="K230">
            <v>0</v>
          </cell>
          <cell r="L230">
            <v>0</v>
          </cell>
          <cell r="M230">
            <v>0</v>
          </cell>
          <cell r="N230">
            <v>14</v>
          </cell>
          <cell r="O230">
            <v>1010604</v>
          </cell>
          <cell r="P230" t="str">
            <v/>
          </cell>
        </row>
        <row r="231">
          <cell r="D231" t="str">
            <v>15-25-070</v>
          </cell>
          <cell r="E231" t="str">
            <v>SALIDA PARA BALA CILINDRO CIRCULAR DE 1X32W DE DESCOLGAR.</v>
          </cell>
          <cell r="F231" t="str">
            <v>UN</v>
          </cell>
          <cell r="G231">
            <v>72186</v>
          </cell>
          <cell r="H231">
            <v>2</v>
          </cell>
          <cell r="I231">
            <v>144372</v>
          </cell>
          <cell r="J231">
            <v>0</v>
          </cell>
          <cell r="K231">
            <v>0</v>
          </cell>
          <cell r="L231">
            <v>0</v>
          </cell>
          <cell r="M231">
            <v>0</v>
          </cell>
          <cell r="N231">
            <v>2</v>
          </cell>
          <cell r="O231">
            <v>144372</v>
          </cell>
          <cell r="P231" t="str">
            <v/>
          </cell>
        </row>
        <row r="232">
          <cell r="D232" t="str">
            <v>15-25-080</v>
          </cell>
          <cell r="E232" t="str">
            <v>SALIDA PARA BALA CILINDRO CIRCULAR CAPELA DE 2X26W DE DESCOLGAR.</v>
          </cell>
          <cell r="F232" t="str">
            <v>UN</v>
          </cell>
          <cell r="G232">
            <v>72186</v>
          </cell>
          <cell r="H232">
            <v>22</v>
          </cell>
          <cell r="I232">
            <v>1588092</v>
          </cell>
          <cell r="J232">
            <v>0</v>
          </cell>
          <cell r="K232">
            <v>0</v>
          </cell>
          <cell r="L232">
            <v>0</v>
          </cell>
          <cell r="M232">
            <v>0</v>
          </cell>
          <cell r="N232">
            <v>22</v>
          </cell>
          <cell r="O232">
            <v>1588092</v>
          </cell>
          <cell r="P232" t="str">
            <v/>
          </cell>
        </row>
        <row r="233">
          <cell r="D233" t="str">
            <v>15-25-090</v>
          </cell>
          <cell r="E233" t="str">
            <v>SALIDA PARA BAÑADORA DE DESCOLGAR 2X28W.</v>
          </cell>
          <cell r="F233" t="str">
            <v>UN</v>
          </cell>
          <cell r="G233">
            <v>72186</v>
          </cell>
          <cell r="H233">
            <v>6</v>
          </cell>
          <cell r="I233">
            <v>433116</v>
          </cell>
          <cell r="J233">
            <v>0</v>
          </cell>
          <cell r="K233">
            <v>0</v>
          </cell>
          <cell r="L233">
            <v>0</v>
          </cell>
          <cell r="M233">
            <v>0</v>
          </cell>
          <cell r="N233">
            <v>6</v>
          </cell>
          <cell r="O233">
            <v>433116</v>
          </cell>
          <cell r="P233" t="str">
            <v/>
          </cell>
        </row>
        <row r="234">
          <cell r="D234" t="str">
            <v>15-25-100</v>
          </cell>
          <cell r="E234" t="str">
            <v>SALIDA EXTERIOR LUMINARIA 70W  AP</v>
          </cell>
          <cell r="F234" t="str">
            <v>UN</v>
          </cell>
          <cell r="G234">
            <v>90403</v>
          </cell>
          <cell r="H234">
            <v>6</v>
          </cell>
          <cell r="I234">
            <v>542418</v>
          </cell>
          <cell r="J234">
            <v>0</v>
          </cell>
          <cell r="K234">
            <v>0</v>
          </cell>
          <cell r="L234">
            <v>0</v>
          </cell>
          <cell r="M234">
            <v>0</v>
          </cell>
          <cell r="N234">
            <v>6</v>
          </cell>
          <cell r="O234">
            <v>542418</v>
          </cell>
          <cell r="P234" t="str">
            <v/>
          </cell>
        </row>
        <row r="235">
          <cell r="D235" t="str">
            <v>15-25-110</v>
          </cell>
          <cell r="E235" t="str">
            <v>SALIDAS PARA INTERRUPTORES SENCILLOS 120V, 15 A</v>
          </cell>
          <cell r="F235" t="str">
            <v>UN</v>
          </cell>
          <cell r="G235">
            <v>79785</v>
          </cell>
          <cell r="H235">
            <v>5</v>
          </cell>
          <cell r="I235">
            <v>398925</v>
          </cell>
          <cell r="J235">
            <v>0</v>
          </cell>
          <cell r="K235">
            <v>0</v>
          </cell>
          <cell r="L235">
            <v>0</v>
          </cell>
          <cell r="M235">
            <v>0</v>
          </cell>
          <cell r="N235">
            <v>5</v>
          </cell>
          <cell r="O235">
            <v>398925</v>
          </cell>
          <cell r="P235" t="str">
            <v/>
          </cell>
        </row>
        <row r="236">
          <cell r="D236" t="str">
            <v>15-25-120</v>
          </cell>
          <cell r="E236" t="str">
            <v>SALIDAS PARA INTERRUPTORES DOBLES 120V, 20 A</v>
          </cell>
          <cell r="F236" t="str">
            <v>UN</v>
          </cell>
          <cell r="G236">
            <v>82928</v>
          </cell>
          <cell r="H236">
            <v>10</v>
          </cell>
          <cell r="I236">
            <v>829280</v>
          </cell>
          <cell r="J236">
            <v>0</v>
          </cell>
          <cell r="K236">
            <v>0</v>
          </cell>
          <cell r="L236">
            <v>0</v>
          </cell>
          <cell r="M236">
            <v>0</v>
          </cell>
          <cell r="N236">
            <v>10</v>
          </cell>
          <cell r="O236">
            <v>829280</v>
          </cell>
          <cell r="P236" t="str">
            <v/>
          </cell>
        </row>
        <row r="237">
          <cell r="D237" t="str">
            <v>15-25-130</v>
          </cell>
          <cell r="E237" t="str">
            <v>SALIDAS PARA INTERRUPTORES TRIPLES 120V, 20 A</v>
          </cell>
          <cell r="F237" t="str">
            <v>UN</v>
          </cell>
          <cell r="G237">
            <v>87244</v>
          </cell>
          <cell r="H237">
            <v>2</v>
          </cell>
          <cell r="I237">
            <v>174488</v>
          </cell>
          <cell r="J237">
            <v>0</v>
          </cell>
          <cell r="K237">
            <v>0</v>
          </cell>
          <cell r="L237">
            <v>0</v>
          </cell>
          <cell r="M237">
            <v>0</v>
          </cell>
          <cell r="N237">
            <v>2</v>
          </cell>
          <cell r="O237">
            <v>174488</v>
          </cell>
          <cell r="P237" t="str">
            <v/>
          </cell>
        </row>
        <row r="238">
          <cell r="D238" t="str">
            <v/>
          </cell>
          <cell r="E238" t="str">
            <v>SALIDAS ELÉCTRICAS PARA TOMACORRIENTES</v>
          </cell>
          <cell r="F238" t="str">
            <v/>
          </cell>
          <cell r="G238">
            <v>0</v>
          </cell>
          <cell r="H238">
            <v>0</v>
          </cell>
          <cell r="I238" t="str">
            <v/>
          </cell>
          <cell r="J238">
            <v>0</v>
          </cell>
          <cell r="K238" t="str">
            <v/>
          </cell>
          <cell r="L238">
            <v>0</v>
          </cell>
          <cell r="M238" t="str">
            <v/>
          </cell>
          <cell r="N238">
            <v>0</v>
          </cell>
          <cell r="O238">
            <v>0</v>
          </cell>
          <cell r="P238" t="str">
            <v/>
          </cell>
        </row>
        <row r="239">
          <cell r="D239" t="str">
            <v/>
          </cell>
          <cell r="E239" t="str">
            <v>CONSTRUCCION DE SALIDAS ELÉCTRICAS PARA TOMACORRIENTES HASTA UNA LONGITUD MAXIMA ENTRE SALIDAS DE 5 MTS.
INCLUYE: TUBERÍA EMT, CAJA, CONECTORES DE EMPALME, ALAMBRES Y/O CABLES, APARATO ELÉCTRICO, MARCACIÓN Y SEÑALIZACIÓN RETIE, CONEXIÓN, PRUEBAS Y PUESTA EN SERVICIO.</v>
          </cell>
          <cell r="F239" t="str">
            <v/>
          </cell>
          <cell r="G239">
            <v>0</v>
          </cell>
          <cell r="H239">
            <v>0</v>
          </cell>
          <cell r="I239" t="str">
            <v/>
          </cell>
          <cell r="J239">
            <v>0</v>
          </cell>
          <cell r="K239" t="str">
            <v/>
          </cell>
          <cell r="L239">
            <v>0</v>
          </cell>
          <cell r="M239" t="str">
            <v/>
          </cell>
          <cell r="N239">
            <v>0</v>
          </cell>
          <cell r="O239">
            <v>0</v>
          </cell>
          <cell r="P239" t="str">
            <v/>
          </cell>
        </row>
        <row r="240">
          <cell r="D240" t="str">
            <v>15-25-150</v>
          </cell>
          <cell r="E240" t="str">
            <v>SALIDAS PARA TOMACORRIENTE DOBLE CON POLO A TIERRA, NORMAL, 20A, 120 V.</v>
          </cell>
          <cell r="F240" t="str">
            <v>UN</v>
          </cell>
          <cell r="G240">
            <v>86462</v>
          </cell>
          <cell r="H240">
            <v>48</v>
          </cell>
          <cell r="I240">
            <v>4150176</v>
          </cell>
          <cell r="J240">
            <v>0</v>
          </cell>
          <cell r="K240">
            <v>0</v>
          </cell>
          <cell r="L240">
            <v>0</v>
          </cell>
          <cell r="M240">
            <v>0</v>
          </cell>
          <cell r="N240">
            <v>48</v>
          </cell>
          <cell r="O240">
            <v>4150176</v>
          </cell>
          <cell r="P240" t="str">
            <v/>
          </cell>
        </row>
        <row r="241">
          <cell r="D241" t="str">
            <v>15-25-160</v>
          </cell>
          <cell r="E241" t="str">
            <v>SALIDA TIPO GFCI</v>
          </cell>
          <cell r="F241" t="str">
            <v>UN</v>
          </cell>
          <cell r="G241">
            <v>100284</v>
          </cell>
          <cell r="H241">
            <v>2</v>
          </cell>
          <cell r="I241">
            <v>200568</v>
          </cell>
          <cell r="J241">
            <v>0</v>
          </cell>
          <cell r="K241">
            <v>0</v>
          </cell>
          <cell r="L241">
            <v>0</v>
          </cell>
          <cell r="M241">
            <v>0</v>
          </cell>
          <cell r="N241">
            <v>2</v>
          </cell>
          <cell r="O241">
            <v>200568</v>
          </cell>
          <cell r="P241" t="str">
            <v/>
          </cell>
        </row>
        <row r="242">
          <cell r="D242" t="str">
            <v/>
          </cell>
          <cell r="E242" t="str">
            <v/>
          </cell>
          <cell r="F242" t="str">
            <v/>
          </cell>
          <cell r="G242">
            <v>0</v>
          </cell>
          <cell r="H242">
            <v>0</v>
          </cell>
          <cell r="I242" t="str">
            <v/>
          </cell>
          <cell r="J242">
            <v>0</v>
          </cell>
          <cell r="K242" t="str">
            <v/>
          </cell>
          <cell r="L242">
            <v>0</v>
          </cell>
          <cell r="M242" t="str">
            <v/>
          </cell>
          <cell r="N242">
            <v>0</v>
          </cell>
          <cell r="O242">
            <v>0</v>
          </cell>
          <cell r="P242" t="str">
            <v/>
          </cell>
        </row>
        <row r="243">
          <cell r="D243" t="str">
            <v>15-30</v>
          </cell>
          <cell r="E243" t="str">
            <v>LUMINARIAS</v>
          </cell>
          <cell r="F243" t="str">
            <v/>
          </cell>
          <cell r="G243">
            <v>0</v>
          </cell>
          <cell r="H243">
            <v>0</v>
          </cell>
          <cell r="I243">
            <v>21971726</v>
          </cell>
          <cell r="J243">
            <v>0</v>
          </cell>
          <cell r="K243">
            <v>0</v>
          </cell>
          <cell r="L243">
            <v>0</v>
          </cell>
          <cell r="M243">
            <v>0</v>
          </cell>
          <cell r="N243">
            <v>0</v>
          </cell>
          <cell r="O243">
            <v>21971726</v>
          </cell>
          <cell r="P243" t="str">
            <v/>
          </cell>
        </row>
        <row r="244">
          <cell r="D244" t="str">
            <v/>
          </cell>
          <cell r="E244" t="str">
            <v>SUMINISTRO Y MONTAJE DE LUMINARIAS.
INCLUYE: LUMINARIA CON TUBOS FLUORESCENTES O BOMBILLA, CABLE ENCAUCHETADO CALIBRE 3X16AWG, CLAVIJA TIPO 515 LEVITON, MARCACIÓN, SOPORTE, FIJACIÓN, CONEXIÓN, PRUEBAS Y PUESTA EN SERVICIO.</v>
          </cell>
          <cell r="F244" t="str">
            <v/>
          </cell>
          <cell r="G244">
            <v>0</v>
          </cell>
          <cell r="H244">
            <v>0</v>
          </cell>
          <cell r="I244" t="str">
            <v/>
          </cell>
          <cell r="J244">
            <v>0</v>
          </cell>
          <cell r="K244" t="str">
            <v/>
          </cell>
          <cell r="L244">
            <v>0</v>
          </cell>
          <cell r="M244" t="str">
            <v/>
          </cell>
          <cell r="N244">
            <v>0</v>
          </cell>
          <cell r="O244">
            <v>0</v>
          </cell>
          <cell r="P244" t="str">
            <v/>
          </cell>
        </row>
        <row r="245">
          <cell r="D245" t="str">
            <v>15-30-010</v>
          </cell>
          <cell r="E245" t="str">
            <v>LUMINARIA DE EMERGENCIA TIPO LED 2W.</v>
          </cell>
          <cell r="F245" t="str">
            <v>UN</v>
          </cell>
          <cell r="G245">
            <v>136092</v>
          </cell>
          <cell r="H245">
            <v>9</v>
          </cell>
          <cell r="I245">
            <v>1224828</v>
          </cell>
          <cell r="J245">
            <v>0</v>
          </cell>
          <cell r="K245">
            <v>0</v>
          </cell>
          <cell r="L245">
            <v>0</v>
          </cell>
          <cell r="M245">
            <v>0</v>
          </cell>
          <cell r="N245">
            <v>9</v>
          </cell>
          <cell r="O245">
            <v>1224828</v>
          </cell>
          <cell r="P245" t="str">
            <v/>
          </cell>
        </row>
        <row r="246">
          <cell r="D246" t="str">
            <v>15-30-020</v>
          </cell>
          <cell r="E246" t="str">
            <v>AVISO LUMINOSO</v>
          </cell>
          <cell r="F246" t="str">
            <v>UN</v>
          </cell>
          <cell r="G246">
            <v>151695</v>
          </cell>
          <cell r="H246">
            <v>2</v>
          </cell>
          <cell r="I246">
            <v>303390</v>
          </cell>
          <cell r="J246">
            <v>0</v>
          </cell>
          <cell r="K246">
            <v>0</v>
          </cell>
          <cell r="L246">
            <v>0</v>
          </cell>
          <cell r="M246">
            <v>0</v>
          </cell>
          <cell r="N246">
            <v>2</v>
          </cell>
          <cell r="O246">
            <v>303390</v>
          </cell>
          <cell r="P246" t="str">
            <v/>
          </cell>
        </row>
        <row r="247">
          <cell r="D247" t="str">
            <v>15-30-030</v>
          </cell>
          <cell r="E247" t="str">
            <v>LUMINARIA FLUORESCENTE 60X60 4X24W DE DESCOLGAR.</v>
          </cell>
          <cell r="F247" t="str">
            <v>UN</v>
          </cell>
          <cell r="G247">
            <v>263398</v>
          </cell>
          <cell r="H247">
            <v>48</v>
          </cell>
          <cell r="I247">
            <v>12643104</v>
          </cell>
          <cell r="J247">
            <v>0</v>
          </cell>
          <cell r="K247">
            <v>0</v>
          </cell>
          <cell r="L247">
            <v>0</v>
          </cell>
          <cell r="M247">
            <v>0</v>
          </cell>
          <cell r="N247">
            <v>48</v>
          </cell>
          <cell r="O247">
            <v>12643104</v>
          </cell>
          <cell r="P247" t="str">
            <v/>
          </cell>
        </row>
        <row r="248">
          <cell r="D248" t="str">
            <v>15-30-040</v>
          </cell>
          <cell r="E248" t="str">
            <v>LUMINARIA FLUORESCENTE HERMÉTICA 1X54W DE DESCOLGAR</v>
          </cell>
          <cell r="F248" t="str">
            <v>UN</v>
          </cell>
          <cell r="G248">
            <v>118593</v>
          </cell>
          <cell r="H248">
            <v>2</v>
          </cell>
          <cell r="I248">
            <v>237186</v>
          </cell>
          <cell r="J248">
            <v>0</v>
          </cell>
          <cell r="K248">
            <v>0</v>
          </cell>
          <cell r="L248">
            <v>0</v>
          </cell>
          <cell r="M248">
            <v>0</v>
          </cell>
          <cell r="N248">
            <v>2</v>
          </cell>
          <cell r="O248">
            <v>237186</v>
          </cell>
          <cell r="P248" t="str">
            <v/>
          </cell>
        </row>
        <row r="249">
          <cell r="D249" t="str">
            <v>15-30-050</v>
          </cell>
          <cell r="E249" t="str">
            <v>LUMINARIA FLUORESCENTE HERMÉTICA 2X54W DE DESCOLGAR</v>
          </cell>
          <cell r="F249" t="str">
            <v>UN</v>
          </cell>
          <cell r="G249">
            <v>162340</v>
          </cell>
          <cell r="H249">
            <v>5</v>
          </cell>
          <cell r="I249">
            <v>811700</v>
          </cell>
          <cell r="J249">
            <v>0</v>
          </cell>
          <cell r="K249">
            <v>0</v>
          </cell>
          <cell r="L249">
            <v>0</v>
          </cell>
          <cell r="M249">
            <v>0</v>
          </cell>
          <cell r="N249">
            <v>5</v>
          </cell>
          <cell r="O249">
            <v>811700</v>
          </cell>
          <cell r="P249" t="str">
            <v/>
          </cell>
        </row>
        <row r="250">
          <cell r="D250" t="str">
            <v>15-30-060</v>
          </cell>
          <cell r="E250" t="str">
            <v>BALA CILINDRO CIRCULAR DE 1X26W DE DESCOLGAR.</v>
          </cell>
          <cell r="F250" t="str">
            <v>UN</v>
          </cell>
          <cell r="G250">
            <v>94167</v>
          </cell>
          <cell r="H250">
            <v>14</v>
          </cell>
          <cell r="I250">
            <v>1318338</v>
          </cell>
          <cell r="J250">
            <v>0</v>
          </cell>
          <cell r="K250">
            <v>0</v>
          </cell>
          <cell r="L250">
            <v>0</v>
          </cell>
          <cell r="M250">
            <v>0</v>
          </cell>
          <cell r="N250">
            <v>14</v>
          </cell>
          <cell r="O250">
            <v>1318338</v>
          </cell>
          <cell r="P250" t="str">
            <v/>
          </cell>
        </row>
        <row r="251">
          <cell r="D251" t="str">
            <v>15-30-070</v>
          </cell>
          <cell r="E251" t="str">
            <v>BALA CILINDRO CIRCULAR DE 1X32W DE DESCOLGAR.</v>
          </cell>
          <cell r="F251" t="str">
            <v>UN</v>
          </cell>
          <cell r="G251">
            <v>94969</v>
          </cell>
          <cell r="H251">
            <v>2</v>
          </cell>
          <cell r="I251">
            <v>189938</v>
          </cell>
          <cell r="J251">
            <v>0</v>
          </cell>
          <cell r="K251">
            <v>0</v>
          </cell>
          <cell r="L251">
            <v>0</v>
          </cell>
          <cell r="M251">
            <v>0</v>
          </cell>
          <cell r="N251">
            <v>2</v>
          </cell>
          <cell r="O251">
            <v>189938</v>
          </cell>
          <cell r="P251" t="str">
            <v/>
          </cell>
        </row>
        <row r="252">
          <cell r="D252" t="str">
            <v>15-30-080</v>
          </cell>
          <cell r="E252" t="str">
            <v>BALA CILINDRO  CIRCULAR CAPELA DE 2X26W DE DESCOLGAR.</v>
          </cell>
          <cell r="F252" t="str">
            <v>UN</v>
          </cell>
          <cell r="G252">
            <v>103135</v>
          </cell>
          <cell r="H252">
            <v>22</v>
          </cell>
          <cell r="I252">
            <v>2268970</v>
          </cell>
          <cell r="J252">
            <v>0</v>
          </cell>
          <cell r="K252">
            <v>0</v>
          </cell>
          <cell r="L252">
            <v>0</v>
          </cell>
          <cell r="M252">
            <v>0</v>
          </cell>
          <cell r="N252">
            <v>22</v>
          </cell>
          <cell r="O252">
            <v>2268970</v>
          </cell>
          <cell r="P252" t="str">
            <v/>
          </cell>
        </row>
        <row r="253">
          <cell r="D253" t="str">
            <v>15-30-090</v>
          </cell>
          <cell r="E253" t="str">
            <v>BAÑADORA DE DESCOLGAR 2X28W.</v>
          </cell>
          <cell r="F253" t="str">
            <v>UN</v>
          </cell>
          <cell r="G253">
            <v>163484</v>
          </cell>
          <cell r="H253">
            <v>6</v>
          </cell>
          <cell r="I253">
            <v>980904</v>
          </cell>
          <cell r="J253">
            <v>0</v>
          </cell>
          <cell r="K253">
            <v>0</v>
          </cell>
          <cell r="L253">
            <v>0</v>
          </cell>
          <cell r="M253">
            <v>0</v>
          </cell>
          <cell r="N253">
            <v>6</v>
          </cell>
          <cell r="O253">
            <v>980904</v>
          </cell>
          <cell r="P253" t="str">
            <v/>
          </cell>
        </row>
        <row r="254">
          <cell r="D254" t="str">
            <v>15-30-100</v>
          </cell>
          <cell r="E254" t="str">
            <v>LUMINARIA 70W  AP.INCLUYE BRAZO Y FOTOCELDA.</v>
          </cell>
          <cell r="F254" t="str">
            <v>UN</v>
          </cell>
          <cell r="G254">
            <v>332228</v>
          </cell>
          <cell r="H254">
            <v>6</v>
          </cell>
          <cell r="I254">
            <v>1993368</v>
          </cell>
          <cell r="J254">
            <v>0</v>
          </cell>
          <cell r="K254">
            <v>0</v>
          </cell>
          <cell r="L254">
            <v>0</v>
          </cell>
          <cell r="M254">
            <v>0</v>
          </cell>
          <cell r="N254">
            <v>6</v>
          </cell>
          <cell r="O254">
            <v>1993368</v>
          </cell>
          <cell r="P254" t="str">
            <v/>
          </cell>
        </row>
        <row r="255">
          <cell r="D255" t="str">
            <v/>
          </cell>
          <cell r="E255" t="str">
            <v/>
          </cell>
          <cell r="F255" t="str">
            <v/>
          </cell>
          <cell r="G255">
            <v>0</v>
          </cell>
          <cell r="H255">
            <v>0</v>
          </cell>
          <cell r="I255" t="str">
            <v/>
          </cell>
          <cell r="J255">
            <v>0</v>
          </cell>
          <cell r="K255" t="str">
            <v/>
          </cell>
          <cell r="L255">
            <v>0</v>
          </cell>
          <cell r="M255" t="str">
            <v/>
          </cell>
          <cell r="N255">
            <v>0</v>
          </cell>
          <cell r="O255">
            <v>0</v>
          </cell>
          <cell r="P255" t="str">
            <v/>
          </cell>
        </row>
        <row r="256">
          <cell r="D256" t="str">
            <v>15-35</v>
          </cell>
          <cell r="E256" t="str">
            <v>CAJAS</v>
          </cell>
          <cell r="F256" t="str">
            <v/>
          </cell>
          <cell r="G256">
            <v>0</v>
          </cell>
          <cell r="H256">
            <v>0</v>
          </cell>
          <cell r="I256">
            <v>2037803</v>
          </cell>
          <cell r="J256">
            <v>0</v>
          </cell>
          <cell r="K256">
            <v>0</v>
          </cell>
          <cell r="L256">
            <v>0</v>
          </cell>
          <cell r="M256">
            <v>0</v>
          </cell>
          <cell r="N256">
            <v>0</v>
          </cell>
          <cell r="O256">
            <v>2037803</v>
          </cell>
          <cell r="P256" t="str">
            <v/>
          </cell>
        </row>
        <row r="257">
          <cell r="D257" t="str">
            <v/>
          </cell>
          <cell r="E257" t="str">
            <v>SUMINISTRO Y MONTAJE DE:</v>
          </cell>
          <cell r="F257" t="str">
            <v/>
          </cell>
          <cell r="G257">
            <v>0</v>
          </cell>
          <cell r="H257">
            <v>0</v>
          </cell>
          <cell r="I257" t="str">
            <v/>
          </cell>
          <cell r="J257">
            <v>0</v>
          </cell>
          <cell r="K257" t="str">
            <v/>
          </cell>
          <cell r="L257">
            <v>0</v>
          </cell>
          <cell r="M257" t="str">
            <v/>
          </cell>
          <cell r="N257">
            <v>0</v>
          </cell>
          <cell r="O257">
            <v>0</v>
          </cell>
          <cell r="P257" t="str">
            <v/>
          </cell>
        </row>
        <row r="258">
          <cell r="D258" t="str">
            <v>15-35-010</v>
          </cell>
          <cell r="E258" t="str">
            <v>CAJA DE INSPECCIÓN DE 60X60</v>
          </cell>
          <cell r="F258" t="str">
            <v>UN</v>
          </cell>
          <cell r="G258">
            <v>385883</v>
          </cell>
          <cell r="H258">
            <v>1</v>
          </cell>
          <cell r="I258">
            <v>385883</v>
          </cell>
          <cell r="J258">
            <v>0</v>
          </cell>
          <cell r="K258">
            <v>0</v>
          </cell>
          <cell r="L258">
            <v>0</v>
          </cell>
          <cell r="M258">
            <v>0</v>
          </cell>
          <cell r="N258">
            <v>1</v>
          </cell>
          <cell r="O258">
            <v>385883</v>
          </cell>
          <cell r="P258" t="str">
            <v/>
          </cell>
        </row>
        <row r="259">
          <cell r="D259" t="str">
            <v>15-35-020</v>
          </cell>
          <cell r="E259" t="str">
            <v>CAJA DE INSPECCIÓN DE 50X50</v>
          </cell>
          <cell r="F259" t="str">
            <v>UN</v>
          </cell>
          <cell r="G259">
            <v>307313</v>
          </cell>
          <cell r="H259">
            <v>2</v>
          </cell>
          <cell r="I259">
            <v>614626</v>
          </cell>
          <cell r="J259">
            <v>0</v>
          </cell>
          <cell r="K259">
            <v>0</v>
          </cell>
          <cell r="L259">
            <v>0</v>
          </cell>
          <cell r="M259">
            <v>0</v>
          </cell>
          <cell r="N259">
            <v>2</v>
          </cell>
          <cell r="O259">
            <v>614626</v>
          </cell>
          <cell r="P259" t="str">
            <v/>
          </cell>
        </row>
        <row r="260">
          <cell r="D260" t="str">
            <v>15-35-030</v>
          </cell>
          <cell r="E260" t="str">
            <v>CAJA DE INSPECCIÓN DE 30X30</v>
          </cell>
          <cell r="F260" t="str">
            <v>UN</v>
          </cell>
          <cell r="G260">
            <v>161420</v>
          </cell>
          <cell r="H260">
            <v>6</v>
          </cell>
          <cell r="I260">
            <v>968520</v>
          </cell>
          <cell r="J260">
            <v>0</v>
          </cell>
          <cell r="K260">
            <v>0</v>
          </cell>
          <cell r="L260">
            <v>0</v>
          </cell>
          <cell r="M260">
            <v>0</v>
          </cell>
          <cell r="N260">
            <v>6</v>
          </cell>
          <cell r="O260">
            <v>968520</v>
          </cell>
          <cell r="P260" t="str">
            <v/>
          </cell>
        </row>
        <row r="261">
          <cell r="D261" t="str">
            <v>15-35-040</v>
          </cell>
          <cell r="E261" t="str">
            <v>CAJA DE PASO DE 20X20</v>
          </cell>
          <cell r="F261" t="str">
            <v>UN</v>
          </cell>
          <cell r="G261">
            <v>34387</v>
          </cell>
          <cell r="H261">
            <v>2</v>
          </cell>
          <cell r="I261">
            <v>68774</v>
          </cell>
          <cell r="J261">
            <v>0</v>
          </cell>
          <cell r="K261">
            <v>0</v>
          </cell>
          <cell r="L261">
            <v>0</v>
          </cell>
          <cell r="M261">
            <v>0</v>
          </cell>
          <cell r="N261">
            <v>2</v>
          </cell>
          <cell r="O261">
            <v>68774</v>
          </cell>
          <cell r="P261" t="str">
            <v/>
          </cell>
        </row>
        <row r="262">
          <cell r="D262" t="str">
            <v/>
          </cell>
          <cell r="E262" t="str">
            <v/>
          </cell>
          <cell r="F262" t="str">
            <v/>
          </cell>
          <cell r="G262">
            <v>0</v>
          </cell>
          <cell r="H262">
            <v>0</v>
          </cell>
          <cell r="I262" t="str">
            <v/>
          </cell>
          <cell r="J262">
            <v>0</v>
          </cell>
          <cell r="K262" t="str">
            <v/>
          </cell>
          <cell r="L262">
            <v>0</v>
          </cell>
          <cell r="M262" t="str">
            <v/>
          </cell>
          <cell r="N262">
            <v>0</v>
          </cell>
          <cell r="O262">
            <v>0</v>
          </cell>
          <cell r="P262" t="str">
            <v/>
          </cell>
        </row>
        <row r="263">
          <cell r="D263" t="str">
            <v>15-40</v>
          </cell>
          <cell r="E263" t="str">
            <v>POSTES</v>
          </cell>
          <cell r="F263" t="str">
            <v/>
          </cell>
          <cell r="G263">
            <v>0</v>
          </cell>
          <cell r="H263">
            <v>0</v>
          </cell>
          <cell r="I263">
            <v>4200792</v>
          </cell>
          <cell r="J263">
            <v>0</v>
          </cell>
          <cell r="K263">
            <v>0</v>
          </cell>
          <cell r="L263">
            <v>0</v>
          </cell>
          <cell r="M263">
            <v>0</v>
          </cell>
          <cell r="N263">
            <v>0</v>
          </cell>
          <cell r="O263">
            <v>4200792</v>
          </cell>
          <cell r="P263" t="str">
            <v/>
          </cell>
        </row>
        <row r="264">
          <cell r="D264" t="str">
            <v/>
          </cell>
          <cell r="E264" t="str">
            <v>SUMINISTRO Y MONTAJE DE:</v>
          </cell>
          <cell r="F264" t="str">
            <v/>
          </cell>
          <cell r="G264">
            <v>0</v>
          </cell>
          <cell r="H264">
            <v>0</v>
          </cell>
          <cell r="I264" t="str">
            <v/>
          </cell>
          <cell r="J264">
            <v>0</v>
          </cell>
          <cell r="K264" t="str">
            <v/>
          </cell>
          <cell r="L264">
            <v>0</v>
          </cell>
          <cell r="M264" t="str">
            <v/>
          </cell>
          <cell r="N264">
            <v>0</v>
          </cell>
          <cell r="O264">
            <v>0</v>
          </cell>
          <cell r="P264" t="str">
            <v/>
          </cell>
        </row>
        <row r="265">
          <cell r="D265" t="str">
            <v>15-40-010</v>
          </cell>
          <cell r="E265" t="str">
            <v>POSTE METÁLICO DE 6 METROS PARA LUMINARIA DE 70W.</v>
          </cell>
          <cell r="F265" t="str">
            <v>UN</v>
          </cell>
          <cell r="G265">
            <v>700132</v>
          </cell>
          <cell r="H265">
            <v>6</v>
          </cell>
          <cell r="I265">
            <v>4200792</v>
          </cell>
          <cell r="J265">
            <v>0</v>
          </cell>
          <cell r="K265">
            <v>0</v>
          </cell>
          <cell r="L265">
            <v>0</v>
          </cell>
          <cell r="M265">
            <v>0</v>
          </cell>
          <cell r="N265">
            <v>6</v>
          </cell>
          <cell r="O265">
            <v>4200792</v>
          </cell>
          <cell r="P265" t="str">
            <v/>
          </cell>
        </row>
        <row r="266">
          <cell r="D266" t="str">
            <v/>
          </cell>
          <cell r="E266" t="str">
            <v/>
          </cell>
          <cell r="F266" t="str">
            <v/>
          </cell>
          <cell r="G266">
            <v>0</v>
          </cell>
          <cell r="H266">
            <v>0</v>
          </cell>
          <cell r="I266" t="str">
            <v/>
          </cell>
          <cell r="J266">
            <v>0</v>
          </cell>
          <cell r="K266" t="str">
            <v/>
          </cell>
          <cell r="L266">
            <v>0</v>
          </cell>
          <cell r="M266" t="str">
            <v/>
          </cell>
          <cell r="N266">
            <v>0</v>
          </cell>
          <cell r="O266">
            <v>0</v>
          </cell>
          <cell r="P266" t="str">
            <v/>
          </cell>
        </row>
        <row r="267">
          <cell r="D267" t="str">
            <v>15-45</v>
          </cell>
          <cell r="E267" t="str">
            <v>COMUNICACIONES (SISTEMAS)</v>
          </cell>
          <cell r="F267" t="str">
            <v/>
          </cell>
          <cell r="G267">
            <v>0</v>
          </cell>
          <cell r="H267">
            <v>0</v>
          </cell>
          <cell r="I267">
            <v>2113490</v>
          </cell>
          <cell r="J267">
            <v>0</v>
          </cell>
          <cell r="K267">
            <v>0</v>
          </cell>
          <cell r="L267">
            <v>0</v>
          </cell>
          <cell r="M267">
            <v>0</v>
          </cell>
          <cell r="N267">
            <v>0</v>
          </cell>
          <cell r="O267">
            <v>2113490</v>
          </cell>
          <cell r="P267" t="str">
            <v/>
          </cell>
        </row>
        <row r="268">
          <cell r="D268" t="str">
            <v/>
          </cell>
          <cell r="E268" t="str">
            <v>SUMINISTRO Y MONTAJE DE:</v>
          </cell>
          <cell r="F268" t="str">
            <v/>
          </cell>
          <cell r="G268">
            <v>0</v>
          </cell>
          <cell r="H268">
            <v>0</v>
          </cell>
          <cell r="I268" t="str">
            <v/>
          </cell>
          <cell r="J268">
            <v>0</v>
          </cell>
          <cell r="K268" t="str">
            <v/>
          </cell>
          <cell r="L268">
            <v>0</v>
          </cell>
          <cell r="M268" t="str">
            <v/>
          </cell>
          <cell r="N268">
            <v>0</v>
          </cell>
          <cell r="O268">
            <v>0</v>
          </cell>
          <cell r="P268" t="str">
            <v/>
          </cell>
        </row>
        <row r="269">
          <cell r="D269" t="str">
            <v>15-45-010</v>
          </cell>
          <cell r="E269" t="str">
            <v xml:space="preserve">PATCH CORD CAT6  1,5M AZUL </v>
          </cell>
          <cell r="F269" t="str">
            <v>UN</v>
          </cell>
          <cell r="G269">
            <v>23332</v>
          </cell>
          <cell r="H269">
            <v>1</v>
          </cell>
          <cell r="I269">
            <v>23332</v>
          </cell>
          <cell r="J269">
            <v>0</v>
          </cell>
          <cell r="K269">
            <v>0</v>
          </cell>
          <cell r="L269">
            <v>0</v>
          </cell>
          <cell r="M269">
            <v>0</v>
          </cell>
          <cell r="N269">
            <v>1</v>
          </cell>
          <cell r="O269">
            <v>23332</v>
          </cell>
          <cell r="P269" t="str">
            <v/>
          </cell>
        </row>
        <row r="270">
          <cell r="D270" t="str">
            <v>15-45-020</v>
          </cell>
          <cell r="E270" t="str">
            <v>TOMA DOBLE DE DATOS.INCLUYE: FACE PLATE DOBLE, 2 JACK SENCILLO CAT 6, MARCACIÓN, PRUEBAS, CONEXIÓN Y PUESTA EN SERVICIO.</v>
          </cell>
          <cell r="F270" t="str">
            <v>UN</v>
          </cell>
          <cell r="G270">
            <v>74258</v>
          </cell>
          <cell r="H270">
            <v>1</v>
          </cell>
          <cell r="I270">
            <v>74258</v>
          </cell>
          <cell r="J270">
            <v>0</v>
          </cell>
          <cell r="K270">
            <v>0</v>
          </cell>
          <cell r="L270">
            <v>0</v>
          </cell>
          <cell r="M270">
            <v>0</v>
          </cell>
          <cell r="N270">
            <v>1</v>
          </cell>
          <cell r="O270">
            <v>74258</v>
          </cell>
          <cell r="P270" t="str">
            <v/>
          </cell>
        </row>
        <row r="271">
          <cell r="D271" t="str">
            <v>15-45-030</v>
          </cell>
          <cell r="E271" t="str">
            <v>ACCESS POINT INDOOR 802.11N POWER OVER ETHERNET (POE) STANDARD</v>
          </cell>
          <cell r="F271" t="str">
            <v>UN</v>
          </cell>
          <cell r="G271">
            <v>739689</v>
          </cell>
          <cell r="H271">
            <v>1</v>
          </cell>
          <cell r="I271">
            <v>739689</v>
          </cell>
          <cell r="J271">
            <v>0</v>
          </cell>
          <cell r="K271">
            <v>0</v>
          </cell>
          <cell r="L271">
            <v>0</v>
          </cell>
          <cell r="M271">
            <v>0</v>
          </cell>
          <cell r="N271">
            <v>1</v>
          </cell>
          <cell r="O271">
            <v>739689</v>
          </cell>
          <cell r="P271" t="str">
            <v/>
          </cell>
        </row>
        <row r="272">
          <cell r="D272" t="str">
            <v>15-45-040</v>
          </cell>
          <cell r="E272" t="str">
            <v>CABLE 4 PARES UTP CAT. 6</v>
          </cell>
          <cell r="F272" t="str">
            <v>ML</v>
          </cell>
          <cell r="G272">
            <v>2561</v>
          </cell>
          <cell r="H272">
            <v>75</v>
          </cell>
          <cell r="I272">
            <v>192075</v>
          </cell>
          <cell r="J272">
            <v>0</v>
          </cell>
          <cell r="K272">
            <v>0</v>
          </cell>
          <cell r="L272">
            <v>0</v>
          </cell>
          <cell r="M272">
            <v>0</v>
          </cell>
          <cell r="N272">
            <v>75</v>
          </cell>
          <cell r="O272">
            <v>192075</v>
          </cell>
          <cell r="P272" t="str">
            <v/>
          </cell>
        </row>
        <row r="273">
          <cell r="D273" t="str">
            <v>15-45-050</v>
          </cell>
          <cell r="E273" t="str">
            <v>MINIRACK 30X55X40 COLOR NEGRO CON REJILLAS.</v>
          </cell>
          <cell r="F273" t="str">
            <v>UN</v>
          </cell>
          <cell r="G273">
            <v>285108</v>
          </cell>
          <cell r="H273">
            <v>1</v>
          </cell>
          <cell r="I273">
            <v>285108</v>
          </cell>
          <cell r="J273">
            <v>0</v>
          </cell>
          <cell r="K273">
            <v>0</v>
          </cell>
          <cell r="L273">
            <v>0</v>
          </cell>
          <cell r="M273">
            <v>0</v>
          </cell>
          <cell r="N273">
            <v>1</v>
          </cell>
          <cell r="O273">
            <v>285108</v>
          </cell>
          <cell r="P273" t="str">
            <v/>
          </cell>
        </row>
        <row r="274">
          <cell r="D274" t="str">
            <v>15-45-060</v>
          </cell>
          <cell r="E274" t="str">
            <v>INSTALACIÓN DE CAJAS DE PASO 12X12 INCLUYE: CAJAS DE PASO, SOPORTE, FIJACIÓN, NIVELACIÓN, MARCACIÓN RETIE.</v>
          </cell>
          <cell r="F274" t="str">
            <v>UN</v>
          </cell>
          <cell r="G274">
            <v>13103</v>
          </cell>
          <cell r="H274">
            <v>1</v>
          </cell>
          <cell r="I274">
            <v>13103</v>
          </cell>
          <cell r="J274">
            <v>0</v>
          </cell>
          <cell r="K274">
            <v>0</v>
          </cell>
          <cell r="L274">
            <v>0</v>
          </cell>
          <cell r="M274">
            <v>0</v>
          </cell>
          <cell r="N274">
            <v>1</v>
          </cell>
          <cell r="O274">
            <v>13103</v>
          </cell>
          <cell r="P274" t="str">
            <v/>
          </cell>
        </row>
        <row r="275">
          <cell r="D275" t="str">
            <v>15-45-070</v>
          </cell>
          <cell r="E275" t="str">
            <v>TUBERÍA METÁLICA TIPO EMT DE 3/4"</v>
          </cell>
          <cell r="F275" t="str">
            <v>ML</v>
          </cell>
          <cell r="G275">
            <v>10479</v>
          </cell>
          <cell r="H275">
            <v>75</v>
          </cell>
          <cell r="I275">
            <v>785925</v>
          </cell>
          <cell r="J275">
            <v>0</v>
          </cell>
          <cell r="K275">
            <v>0</v>
          </cell>
          <cell r="L275">
            <v>0</v>
          </cell>
          <cell r="M275">
            <v>0</v>
          </cell>
          <cell r="N275">
            <v>75</v>
          </cell>
          <cell r="O275">
            <v>785925</v>
          </cell>
          <cell r="P275" t="str">
            <v/>
          </cell>
        </row>
        <row r="276">
          <cell r="D276" t="str">
            <v/>
          </cell>
          <cell r="E276" t="str">
            <v/>
          </cell>
          <cell r="F276" t="str">
            <v/>
          </cell>
          <cell r="G276">
            <v>0</v>
          </cell>
          <cell r="H276">
            <v>0</v>
          </cell>
          <cell r="I276" t="str">
            <v/>
          </cell>
          <cell r="J276">
            <v>0</v>
          </cell>
          <cell r="K276" t="str">
            <v/>
          </cell>
          <cell r="L276">
            <v>0</v>
          </cell>
          <cell r="M276" t="str">
            <v/>
          </cell>
          <cell r="N276">
            <v>0</v>
          </cell>
          <cell r="O276">
            <v>0</v>
          </cell>
          <cell r="P276" t="str">
            <v/>
          </cell>
        </row>
        <row r="277">
          <cell r="D277" t="str">
            <v>15-50</v>
          </cell>
          <cell r="E277" t="str">
            <v>TELÉFONOS</v>
          </cell>
          <cell r="F277" t="str">
            <v/>
          </cell>
          <cell r="G277">
            <v>0</v>
          </cell>
          <cell r="H277">
            <v>0</v>
          </cell>
          <cell r="I277">
            <v>77306</v>
          </cell>
          <cell r="J277">
            <v>0</v>
          </cell>
          <cell r="K277">
            <v>0</v>
          </cell>
          <cell r="L277">
            <v>0</v>
          </cell>
          <cell r="M277">
            <v>0</v>
          </cell>
          <cell r="N277">
            <v>0</v>
          </cell>
          <cell r="O277">
            <v>77306</v>
          </cell>
          <cell r="P277" t="str">
            <v/>
          </cell>
        </row>
        <row r="278">
          <cell r="D278" t="str">
            <v/>
          </cell>
          <cell r="E278" t="str">
            <v>SUMINISTRO Y MONTAJE DE:</v>
          </cell>
          <cell r="F278" t="str">
            <v/>
          </cell>
          <cell r="G278">
            <v>0</v>
          </cell>
          <cell r="H278">
            <v>0</v>
          </cell>
          <cell r="I278" t="str">
            <v/>
          </cell>
          <cell r="J278">
            <v>0</v>
          </cell>
          <cell r="K278" t="str">
            <v/>
          </cell>
          <cell r="L278">
            <v>0</v>
          </cell>
          <cell r="M278" t="str">
            <v/>
          </cell>
          <cell r="N278">
            <v>0</v>
          </cell>
          <cell r="O278">
            <v>0</v>
          </cell>
          <cell r="P278" t="str">
            <v/>
          </cell>
        </row>
        <row r="279">
          <cell r="D279" t="str">
            <v/>
          </cell>
          <cell r="E279" t="str">
            <v>REDES INTERNAS DE TELÉFONOS</v>
          </cell>
          <cell r="F279" t="str">
            <v/>
          </cell>
          <cell r="G279">
            <v>0</v>
          </cell>
          <cell r="H279">
            <v>0</v>
          </cell>
          <cell r="I279" t="str">
            <v/>
          </cell>
          <cell r="J279">
            <v>0</v>
          </cell>
          <cell r="K279" t="str">
            <v/>
          </cell>
          <cell r="L279">
            <v>0</v>
          </cell>
          <cell r="M279" t="str">
            <v/>
          </cell>
          <cell r="N279">
            <v>0</v>
          </cell>
          <cell r="O279">
            <v>0</v>
          </cell>
          <cell r="P279" t="str">
            <v/>
          </cell>
        </row>
        <row r="280">
          <cell r="D280" t="str">
            <v>15-50-010</v>
          </cell>
          <cell r="E280" t="str">
            <v xml:space="preserve">SALIDAS TELÉFONOS </v>
          </cell>
          <cell r="F280" t="str">
            <v>UN</v>
          </cell>
          <cell r="G280">
            <v>68696</v>
          </cell>
          <cell r="H280">
            <v>1</v>
          </cell>
          <cell r="I280">
            <v>68696</v>
          </cell>
          <cell r="J280">
            <v>0</v>
          </cell>
          <cell r="K280">
            <v>0</v>
          </cell>
          <cell r="L280">
            <v>0</v>
          </cell>
          <cell r="M280">
            <v>0</v>
          </cell>
          <cell r="N280">
            <v>1</v>
          </cell>
          <cell r="O280">
            <v>68696</v>
          </cell>
          <cell r="P280" t="str">
            <v/>
          </cell>
        </row>
        <row r="281">
          <cell r="D281" t="str">
            <v>15-50-020</v>
          </cell>
          <cell r="E281" t="str">
            <v>CABLE MULTIPAR DE 2 PARES, USO INTERIOR</v>
          </cell>
          <cell r="F281" t="str">
            <v>ML</v>
          </cell>
          <cell r="G281">
            <v>1722</v>
          </cell>
          <cell r="H281">
            <v>5</v>
          </cell>
          <cell r="I281">
            <v>8610</v>
          </cell>
          <cell r="J281">
            <v>0</v>
          </cell>
          <cell r="K281">
            <v>0</v>
          </cell>
          <cell r="L281">
            <v>0</v>
          </cell>
          <cell r="M281">
            <v>0</v>
          </cell>
          <cell r="N281">
            <v>5</v>
          </cell>
          <cell r="O281">
            <v>8610</v>
          </cell>
          <cell r="P281" t="str">
            <v/>
          </cell>
        </row>
        <row r="282">
          <cell r="D282" t="str">
            <v/>
          </cell>
          <cell r="E282" t="str">
            <v/>
          </cell>
          <cell r="F282" t="str">
            <v/>
          </cell>
          <cell r="G282">
            <v>0</v>
          </cell>
          <cell r="H282">
            <v>0</v>
          </cell>
          <cell r="I282" t="str">
            <v/>
          </cell>
          <cell r="J282">
            <v>0</v>
          </cell>
          <cell r="K282" t="str">
            <v/>
          </cell>
          <cell r="L282">
            <v>0</v>
          </cell>
          <cell r="M282" t="str">
            <v/>
          </cell>
          <cell r="N282">
            <v>0</v>
          </cell>
          <cell r="O282">
            <v>0</v>
          </cell>
          <cell r="P282" t="str">
            <v/>
          </cell>
        </row>
        <row r="283">
          <cell r="D283" t="str">
            <v>15-55</v>
          </cell>
          <cell r="E283" t="str">
            <v>MALLA DE PUESTA A TIERRA</v>
          </cell>
          <cell r="F283" t="str">
            <v/>
          </cell>
          <cell r="G283">
            <v>0</v>
          </cell>
          <cell r="H283">
            <v>0</v>
          </cell>
          <cell r="I283">
            <v>1609517</v>
          </cell>
          <cell r="J283">
            <v>0</v>
          </cell>
          <cell r="K283">
            <v>0</v>
          </cell>
          <cell r="L283">
            <v>0</v>
          </cell>
          <cell r="M283">
            <v>0</v>
          </cell>
          <cell r="N283">
            <v>0</v>
          </cell>
          <cell r="O283">
            <v>1609517</v>
          </cell>
          <cell r="P283" t="str">
            <v/>
          </cell>
        </row>
        <row r="284">
          <cell r="D284" t="str">
            <v/>
          </cell>
          <cell r="E284" t="str">
            <v>SUMINISTRO Y MONTAJE DE:</v>
          </cell>
          <cell r="F284" t="str">
            <v/>
          </cell>
          <cell r="G284">
            <v>0</v>
          </cell>
          <cell r="H284">
            <v>0</v>
          </cell>
          <cell r="I284" t="str">
            <v/>
          </cell>
          <cell r="J284">
            <v>0</v>
          </cell>
          <cell r="K284" t="str">
            <v/>
          </cell>
          <cell r="L284">
            <v>0</v>
          </cell>
          <cell r="M284" t="str">
            <v/>
          </cell>
          <cell r="N284">
            <v>0</v>
          </cell>
          <cell r="O284">
            <v>0</v>
          </cell>
          <cell r="P284" t="str">
            <v/>
          </cell>
        </row>
        <row r="285">
          <cell r="D285" t="str">
            <v>15-55-010</v>
          </cell>
          <cell r="E285" t="str">
            <v>CABLE DE COBRE DESNUDO 1/0 THHN AWG</v>
          </cell>
          <cell r="F285" t="str">
            <v>ML</v>
          </cell>
          <cell r="G285">
            <v>17992</v>
          </cell>
          <cell r="H285">
            <v>32</v>
          </cell>
          <cell r="I285">
            <v>575744</v>
          </cell>
          <cell r="J285">
            <v>0</v>
          </cell>
          <cell r="K285">
            <v>0</v>
          </cell>
          <cell r="L285">
            <v>0</v>
          </cell>
          <cell r="M285">
            <v>0</v>
          </cell>
          <cell r="N285">
            <v>32</v>
          </cell>
          <cell r="O285">
            <v>575744</v>
          </cell>
          <cell r="P285" t="str">
            <v/>
          </cell>
        </row>
        <row r="286">
          <cell r="D286" t="str">
            <v>15-55-020</v>
          </cell>
          <cell r="E286" t="str">
            <v>SOLDADURA EXOTERMICA DE 115GR</v>
          </cell>
          <cell r="F286" t="str">
            <v>UN</v>
          </cell>
          <cell r="G286">
            <v>33721</v>
          </cell>
          <cell r="H286">
            <v>11</v>
          </cell>
          <cell r="I286">
            <v>370931</v>
          </cell>
          <cell r="J286">
            <v>0</v>
          </cell>
          <cell r="K286">
            <v>0</v>
          </cell>
          <cell r="L286">
            <v>0</v>
          </cell>
          <cell r="M286">
            <v>0</v>
          </cell>
          <cell r="N286">
            <v>11</v>
          </cell>
          <cell r="O286">
            <v>370931</v>
          </cell>
          <cell r="P286" t="str">
            <v/>
          </cell>
        </row>
        <row r="287">
          <cell r="D287" t="str">
            <v>15-55-030</v>
          </cell>
          <cell r="E287" t="str">
            <v>VARILLA COOPERWELD 2400MM</v>
          </cell>
          <cell r="F287" t="str">
            <v>UN</v>
          </cell>
          <cell r="G287">
            <v>49517</v>
          </cell>
          <cell r="H287">
            <v>6</v>
          </cell>
          <cell r="I287">
            <v>297102</v>
          </cell>
          <cell r="J287">
            <v>0</v>
          </cell>
          <cell r="K287">
            <v>0</v>
          </cell>
          <cell r="L287">
            <v>0</v>
          </cell>
          <cell r="M287">
            <v>0</v>
          </cell>
          <cell r="N287">
            <v>6</v>
          </cell>
          <cell r="O287">
            <v>297102</v>
          </cell>
          <cell r="P287" t="str">
            <v/>
          </cell>
        </row>
        <row r="288">
          <cell r="D288" t="str">
            <v>15-55-040</v>
          </cell>
          <cell r="E288" t="str">
            <v>EXCAVACIÓN EN PISO BLANDO PROFUNDIDAD DE 50CM</v>
          </cell>
          <cell r="F288" t="str">
            <v>ML</v>
          </cell>
          <cell r="G288">
            <v>6385</v>
          </cell>
          <cell r="H288">
            <v>32</v>
          </cell>
          <cell r="I288">
            <v>204320</v>
          </cell>
          <cell r="J288">
            <v>0</v>
          </cell>
          <cell r="K288">
            <v>0</v>
          </cell>
          <cell r="L288">
            <v>0</v>
          </cell>
          <cell r="M288">
            <v>0</v>
          </cell>
          <cell r="N288">
            <v>32</v>
          </cell>
          <cell r="O288">
            <v>204320</v>
          </cell>
          <cell r="P288" t="str">
            <v/>
          </cell>
        </row>
        <row r="289">
          <cell r="D289" t="str">
            <v>15-55-050</v>
          </cell>
          <cell r="E289" t="str">
            <v>CAJA DE INSPECCIÓN DE 30X30</v>
          </cell>
          <cell r="F289" t="str">
            <v>UN</v>
          </cell>
          <cell r="G289">
            <v>161420</v>
          </cell>
          <cell r="H289">
            <v>1</v>
          </cell>
          <cell r="I289">
            <v>161420</v>
          </cell>
          <cell r="J289">
            <v>0</v>
          </cell>
          <cell r="K289">
            <v>0</v>
          </cell>
          <cell r="L289">
            <v>0</v>
          </cell>
          <cell r="M289">
            <v>0</v>
          </cell>
          <cell r="N289">
            <v>1</v>
          </cell>
          <cell r="O289">
            <v>161420</v>
          </cell>
          <cell r="P289" t="str">
            <v/>
          </cell>
        </row>
        <row r="290">
          <cell r="D290" t="str">
            <v/>
          </cell>
          <cell r="E290" t="str">
            <v/>
          </cell>
          <cell r="F290" t="str">
            <v/>
          </cell>
          <cell r="G290">
            <v>0</v>
          </cell>
          <cell r="H290">
            <v>0</v>
          </cell>
          <cell r="I290" t="str">
            <v/>
          </cell>
          <cell r="J290">
            <v>0</v>
          </cell>
          <cell r="K290" t="str">
            <v/>
          </cell>
          <cell r="L290">
            <v>0</v>
          </cell>
          <cell r="M290" t="str">
            <v/>
          </cell>
          <cell r="N290">
            <v>0</v>
          </cell>
          <cell r="O290">
            <v>0</v>
          </cell>
          <cell r="P290" t="str">
            <v/>
          </cell>
        </row>
        <row r="291">
          <cell r="D291" t="str">
            <v/>
          </cell>
          <cell r="E291" t="str">
            <v/>
          </cell>
          <cell r="F291" t="str">
            <v/>
          </cell>
          <cell r="G291">
            <v>0</v>
          </cell>
          <cell r="H291">
            <v>0</v>
          </cell>
          <cell r="I291" t="str">
            <v/>
          </cell>
          <cell r="J291">
            <v>0</v>
          </cell>
          <cell r="K291" t="str">
            <v/>
          </cell>
          <cell r="L291">
            <v>0</v>
          </cell>
          <cell r="M291" t="str">
            <v/>
          </cell>
          <cell r="N291">
            <v>0</v>
          </cell>
          <cell r="O291">
            <v>0</v>
          </cell>
          <cell r="P291" t="str">
            <v/>
          </cell>
        </row>
        <row r="292">
          <cell r="D292" t="str">
            <v>15-60</v>
          </cell>
          <cell r="E292" t="str">
            <v>SISTEMA DE APANTALLAMIENTO</v>
          </cell>
          <cell r="F292" t="str">
            <v/>
          </cell>
          <cell r="G292">
            <v>0</v>
          </cell>
          <cell r="H292">
            <v>0</v>
          </cell>
          <cell r="I292">
            <v>5209309</v>
          </cell>
          <cell r="J292">
            <v>0</v>
          </cell>
          <cell r="K292">
            <v>0</v>
          </cell>
          <cell r="L292">
            <v>0</v>
          </cell>
          <cell r="M292">
            <v>0</v>
          </cell>
          <cell r="N292">
            <v>0</v>
          </cell>
          <cell r="O292">
            <v>5209309</v>
          </cell>
          <cell r="P292" t="str">
            <v/>
          </cell>
        </row>
        <row r="293">
          <cell r="D293" t="str">
            <v/>
          </cell>
          <cell r="E293" t="str">
            <v>SUMINISTRO Y MONTAJE DE:</v>
          </cell>
          <cell r="F293" t="str">
            <v/>
          </cell>
          <cell r="G293">
            <v>0</v>
          </cell>
          <cell r="H293">
            <v>0</v>
          </cell>
          <cell r="I293" t="str">
            <v/>
          </cell>
          <cell r="J293">
            <v>0</v>
          </cell>
          <cell r="K293" t="str">
            <v/>
          </cell>
          <cell r="L293">
            <v>0</v>
          </cell>
          <cell r="M293" t="str">
            <v/>
          </cell>
          <cell r="N293">
            <v>0</v>
          </cell>
          <cell r="O293">
            <v>0</v>
          </cell>
          <cell r="P293" t="str">
            <v/>
          </cell>
        </row>
        <row r="294">
          <cell r="D294" t="str">
            <v>15-60-010</v>
          </cell>
          <cell r="E294" t="str">
            <v>CABLE EN ALUMINIO DESNUDO 1/0 AWG</v>
          </cell>
          <cell r="F294" t="str">
            <v>ML</v>
          </cell>
          <cell r="G294">
            <v>7035</v>
          </cell>
          <cell r="H294">
            <v>165</v>
          </cell>
          <cell r="I294">
            <v>1160775</v>
          </cell>
          <cell r="J294">
            <v>0</v>
          </cell>
          <cell r="K294">
            <v>0</v>
          </cell>
          <cell r="L294">
            <v>0</v>
          </cell>
          <cell r="M294">
            <v>0</v>
          </cell>
          <cell r="N294">
            <v>165</v>
          </cell>
          <cell r="O294">
            <v>1160775</v>
          </cell>
          <cell r="P294" t="str">
            <v/>
          </cell>
        </row>
        <row r="295">
          <cell r="D295" t="str">
            <v>15-60-020</v>
          </cell>
          <cell r="E295" t="str">
            <v xml:space="preserve">PUNTA FRANKLIN </v>
          </cell>
          <cell r="F295" t="str">
            <v>UN</v>
          </cell>
          <cell r="G295">
            <v>114516</v>
          </cell>
          <cell r="H295">
            <v>16</v>
          </cell>
          <cell r="I295">
            <v>1832256</v>
          </cell>
          <cell r="J295">
            <v>0</v>
          </cell>
          <cell r="K295">
            <v>0</v>
          </cell>
          <cell r="L295">
            <v>0</v>
          </cell>
          <cell r="M295">
            <v>0</v>
          </cell>
          <cell r="N295">
            <v>16</v>
          </cell>
          <cell r="O295">
            <v>1832256</v>
          </cell>
          <cell r="P295" t="str">
            <v/>
          </cell>
        </row>
        <row r="296">
          <cell r="D296" t="str">
            <v>15-60-030</v>
          </cell>
          <cell r="E296" t="str">
            <v>CAJA PLASTICA 30X30X15</v>
          </cell>
          <cell r="F296" t="str">
            <v>UN</v>
          </cell>
          <cell r="G296">
            <v>49703</v>
          </cell>
          <cell r="H296">
            <v>4</v>
          </cell>
          <cell r="I296">
            <v>198812</v>
          </cell>
          <cell r="J296">
            <v>0</v>
          </cell>
          <cell r="K296">
            <v>0</v>
          </cell>
          <cell r="L296">
            <v>0</v>
          </cell>
          <cell r="M296">
            <v>0</v>
          </cell>
          <cell r="N296">
            <v>4</v>
          </cell>
          <cell r="O296">
            <v>198812</v>
          </cell>
          <cell r="P296" t="str">
            <v/>
          </cell>
        </row>
        <row r="297">
          <cell r="D297" t="str">
            <v>15-60-040</v>
          </cell>
          <cell r="E297" t="str">
            <v>CONECTOR BIMETALICO</v>
          </cell>
          <cell r="F297" t="str">
            <v>UN</v>
          </cell>
          <cell r="G297">
            <v>5853</v>
          </cell>
          <cell r="H297">
            <v>16</v>
          </cell>
          <cell r="I297">
            <v>93648</v>
          </cell>
          <cell r="J297">
            <v>0</v>
          </cell>
          <cell r="K297">
            <v>0</v>
          </cell>
          <cell r="L297">
            <v>0</v>
          </cell>
          <cell r="M297">
            <v>0</v>
          </cell>
          <cell r="N297">
            <v>16</v>
          </cell>
          <cell r="O297">
            <v>93648</v>
          </cell>
          <cell r="P297" t="str">
            <v/>
          </cell>
        </row>
        <row r="298">
          <cell r="D298" t="str">
            <v>15-60-050</v>
          </cell>
          <cell r="E298" t="str">
            <v>TUBERÍA METÁLICA TIPO IMC DE 3/4"</v>
          </cell>
          <cell r="F298" t="str">
            <v>ML</v>
          </cell>
          <cell r="G298">
            <v>22307</v>
          </cell>
          <cell r="H298">
            <v>66</v>
          </cell>
          <cell r="I298">
            <v>1472262</v>
          </cell>
          <cell r="J298">
            <v>0</v>
          </cell>
          <cell r="K298">
            <v>0</v>
          </cell>
          <cell r="L298">
            <v>0</v>
          </cell>
          <cell r="M298">
            <v>0</v>
          </cell>
          <cell r="N298">
            <v>66</v>
          </cell>
          <cell r="O298">
            <v>1472262</v>
          </cell>
          <cell r="P298" t="str">
            <v/>
          </cell>
        </row>
        <row r="299">
          <cell r="D299" t="str">
            <v>15-60-060</v>
          </cell>
          <cell r="E299" t="str">
            <v xml:space="preserve">UNIÓN GALVANIZADA ¾” </v>
          </cell>
          <cell r="F299" t="str">
            <v>UN</v>
          </cell>
          <cell r="G299">
            <v>4516</v>
          </cell>
          <cell r="H299">
            <v>16</v>
          </cell>
          <cell r="I299">
            <v>72256</v>
          </cell>
          <cell r="J299">
            <v>0</v>
          </cell>
          <cell r="K299">
            <v>0</v>
          </cell>
          <cell r="L299">
            <v>0</v>
          </cell>
          <cell r="M299">
            <v>0</v>
          </cell>
          <cell r="N299">
            <v>16</v>
          </cell>
          <cell r="O299">
            <v>72256</v>
          </cell>
          <cell r="P299" t="str">
            <v/>
          </cell>
        </row>
        <row r="300">
          <cell r="D300" t="str">
            <v>15-60-070</v>
          </cell>
          <cell r="E300" t="str">
            <v>SOLDADURA EXOTERMICA DE 115GR</v>
          </cell>
          <cell r="F300" t="str">
            <v>UN</v>
          </cell>
          <cell r="G300">
            <v>33721</v>
          </cell>
          <cell r="H300">
            <v>4</v>
          </cell>
          <cell r="I300">
            <v>134884</v>
          </cell>
          <cell r="J300">
            <v>0</v>
          </cell>
          <cell r="K300">
            <v>0</v>
          </cell>
          <cell r="L300">
            <v>0</v>
          </cell>
          <cell r="M300">
            <v>0</v>
          </cell>
          <cell r="N300">
            <v>4</v>
          </cell>
          <cell r="O300">
            <v>134884</v>
          </cell>
          <cell r="P300" t="str">
            <v/>
          </cell>
        </row>
        <row r="301">
          <cell r="D301" t="str">
            <v>15-60-080</v>
          </cell>
          <cell r="E301" t="str">
            <v>CABLE EN ALUMINIO CUBIERTO 1/0 AWG</v>
          </cell>
          <cell r="F301" t="str">
            <v>ML</v>
          </cell>
          <cell r="G301">
            <v>7879</v>
          </cell>
          <cell r="H301">
            <v>16</v>
          </cell>
          <cell r="I301">
            <v>126064</v>
          </cell>
          <cell r="J301">
            <v>0</v>
          </cell>
          <cell r="K301">
            <v>0</v>
          </cell>
          <cell r="L301">
            <v>0</v>
          </cell>
          <cell r="M301">
            <v>0</v>
          </cell>
          <cell r="N301">
            <v>16</v>
          </cell>
          <cell r="O301">
            <v>126064</v>
          </cell>
          <cell r="P301" t="str">
            <v/>
          </cell>
        </row>
        <row r="302">
          <cell r="D302" t="str">
            <v>15-60-090</v>
          </cell>
          <cell r="E302" t="str">
            <v>KIT DE SEÑALIZACIÓN DE RIESGO ELECTRICO. INCLUYE: 2 AVISOS EN ACRILICO.</v>
          </cell>
          <cell r="F302" t="str">
            <v>UN</v>
          </cell>
          <cell r="G302">
            <v>118352</v>
          </cell>
          <cell r="H302">
            <v>1</v>
          </cell>
          <cell r="I302">
            <v>118352</v>
          </cell>
          <cell r="J302">
            <v>0</v>
          </cell>
          <cell r="K302">
            <v>0</v>
          </cell>
          <cell r="L302">
            <v>0</v>
          </cell>
          <cell r="M302">
            <v>0</v>
          </cell>
          <cell r="N302">
            <v>1</v>
          </cell>
          <cell r="O302">
            <v>118352</v>
          </cell>
          <cell r="P302" t="str">
            <v/>
          </cell>
        </row>
        <row r="303">
          <cell r="D303" t="str">
            <v/>
          </cell>
          <cell r="E303" t="str">
            <v/>
          </cell>
          <cell r="F303" t="str">
            <v/>
          </cell>
          <cell r="G303">
            <v>0</v>
          </cell>
          <cell r="H303">
            <v>0</v>
          </cell>
          <cell r="I303" t="str">
            <v/>
          </cell>
          <cell r="J303">
            <v>0</v>
          </cell>
          <cell r="K303" t="str">
            <v/>
          </cell>
          <cell r="L303">
            <v>0</v>
          </cell>
          <cell r="M303" t="str">
            <v/>
          </cell>
          <cell r="N303">
            <v>0</v>
          </cell>
          <cell r="O303">
            <v>0</v>
          </cell>
          <cell r="P303" t="str">
            <v/>
          </cell>
        </row>
        <row r="304">
          <cell r="D304" t="str">
            <v>15-65</v>
          </cell>
          <cell r="E304" t="str">
            <v>TRAMITES</v>
          </cell>
          <cell r="F304" t="str">
            <v/>
          </cell>
          <cell r="G304">
            <v>0</v>
          </cell>
          <cell r="H304">
            <v>0</v>
          </cell>
          <cell r="I304">
            <v>5565340.0800000001</v>
          </cell>
          <cell r="J304">
            <v>0</v>
          </cell>
          <cell r="K304">
            <v>0</v>
          </cell>
          <cell r="L304">
            <v>0</v>
          </cell>
          <cell r="M304">
            <v>0</v>
          </cell>
          <cell r="N304">
            <v>0</v>
          </cell>
          <cell r="O304">
            <v>5565340.0800000001</v>
          </cell>
          <cell r="P304" t="str">
            <v/>
          </cell>
        </row>
        <row r="305">
          <cell r="D305" t="str">
            <v>15-65-010</v>
          </cell>
          <cell r="E305" t="str">
            <v>PAGOS POR INSPECTORÍA RETIE ANTE UN ORGANISMO DE INSPECCIÓN DEBIDAMENTE ACREDITADO</v>
          </cell>
          <cell r="F305" t="str">
            <v>SG</v>
          </cell>
          <cell r="G305">
            <v>1514492.04</v>
          </cell>
          <cell r="H305">
            <v>1</v>
          </cell>
          <cell r="I305">
            <v>1514492.04</v>
          </cell>
          <cell r="J305">
            <v>0</v>
          </cell>
          <cell r="K305">
            <v>0</v>
          </cell>
          <cell r="L305">
            <v>0</v>
          </cell>
          <cell r="M305">
            <v>0</v>
          </cell>
          <cell r="N305">
            <v>1</v>
          </cell>
          <cell r="O305">
            <v>1514492.04</v>
          </cell>
          <cell r="P305" t="str">
            <v/>
          </cell>
        </row>
        <row r="306">
          <cell r="D306" t="str">
            <v>15-65-020</v>
          </cell>
          <cell r="E306" t="str">
            <v>PAGOS POR INSPECTORÍA RETILAP ANTE UN ORGANISMO DE INSPECCIÓN DEBIDAMENTE ACREDITADO</v>
          </cell>
          <cell r="F306" t="str">
            <v>SG</v>
          </cell>
          <cell r="G306">
            <v>1850888.04</v>
          </cell>
          <cell r="H306">
            <v>1</v>
          </cell>
          <cell r="I306">
            <v>1850888.04</v>
          </cell>
          <cell r="J306">
            <v>0</v>
          </cell>
          <cell r="K306">
            <v>0</v>
          </cell>
          <cell r="L306">
            <v>0</v>
          </cell>
          <cell r="M306">
            <v>0</v>
          </cell>
          <cell r="N306">
            <v>1</v>
          </cell>
          <cell r="O306">
            <v>1850888.04</v>
          </cell>
          <cell r="P306" t="str">
            <v/>
          </cell>
        </row>
        <row r="307">
          <cell r="D307" t="str">
            <v>15-65-030</v>
          </cell>
          <cell r="E307" t="str">
            <v>TRAMITES ANTE EL OPERADOR DE RED PARA LA LEGALIZACION DEL SERVICIO DE ENERGIA.</v>
          </cell>
          <cell r="F307" t="str">
            <v>SG</v>
          </cell>
          <cell r="G307">
            <v>1519020</v>
          </cell>
          <cell r="H307">
            <v>1</v>
          </cell>
          <cell r="I307">
            <v>1519020</v>
          </cell>
          <cell r="J307">
            <v>0</v>
          </cell>
          <cell r="K307">
            <v>0</v>
          </cell>
          <cell r="L307">
            <v>0</v>
          </cell>
          <cell r="M307">
            <v>0</v>
          </cell>
          <cell r="N307">
            <v>1</v>
          </cell>
          <cell r="O307">
            <v>1519020</v>
          </cell>
          <cell r="P307" t="str">
            <v/>
          </cell>
        </row>
        <row r="308">
          <cell r="D308" t="str">
            <v>15-65-040</v>
          </cell>
          <cell r="E308" t="str">
            <v>TRAMITES ANTE EL OPERADOR DE TELECOMUNICACIONES.</v>
          </cell>
          <cell r="F308" t="str">
            <v>SG</v>
          </cell>
          <cell r="G308">
            <v>680940</v>
          </cell>
          <cell r="H308">
            <v>1</v>
          </cell>
          <cell r="I308">
            <v>680940</v>
          </cell>
          <cell r="J308">
            <v>0</v>
          </cell>
          <cell r="K308">
            <v>0</v>
          </cell>
          <cell r="L308">
            <v>0</v>
          </cell>
          <cell r="M308">
            <v>0</v>
          </cell>
          <cell r="N308">
            <v>1</v>
          </cell>
          <cell r="O308">
            <v>680940</v>
          </cell>
          <cell r="P308" t="str">
            <v/>
          </cell>
        </row>
        <row r="309">
          <cell r="D309" t="str">
            <v>16</v>
          </cell>
          <cell r="E309" t="str">
            <v>AIRE ACONDICIONADO</v>
          </cell>
          <cell r="F309">
            <v>0</v>
          </cell>
          <cell r="G309">
            <v>0</v>
          </cell>
          <cell r="H309">
            <v>0</v>
          </cell>
          <cell r="I309">
            <v>0</v>
          </cell>
          <cell r="J309">
            <v>0</v>
          </cell>
          <cell r="K309">
            <v>0</v>
          </cell>
          <cell r="L309">
            <v>0</v>
          </cell>
          <cell r="M309">
            <v>0</v>
          </cell>
          <cell r="N309">
            <v>0</v>
          </cell>
          <cell r="O309" t="str">
            <v/>
          </cell>
          <cell r="P309">
            <v>0</v>
          </cell>
        </row>
        <row r="310">
          <cell r="D310" t="str">
            <v>16-01</v>
          </cell>
          <cell r="E310" t="str">
            <v>SISTEMA DE AIRE ACONDICIONADO</v>
          </cell>
          <cell r="F310">
            <v>0</v>
          </cell>
          <cell r="G310">
            <v>0</v>
          </cell>
          <cell r="H310">
            <v>0</v>
          </cell>
          <cell r="I310">
            <v>0</v>
          </cell>
          <cell r="J310">
            <v>0</v>
          </cell>
          <cell r="K310">
            <v>0</v>
          </cell>
          <cell r="L310">
            <v>0</v>
          </cell>
          <cell r="M310">
            <v>0</v>
          </cell>
          <cell r="N310">
            <v>0</v>
          </cell>
          <cell r="O310">
            <v>0</v>
          </cell>
          <cell r="P310" t="str">
            <v/>
          </cell>
        </row>
        <row r="311">
          <cell r="D311" t="str">
            <v>17</v>
          </cell>
          <cell r="E311" t="str">
            <v>EQUIPOS Y REDES ESPECIALES</v>
          </cell>
          <cell r="F311">
            <v>0</v>
          </cell>
          <cell r="G311">
            <v>0</v>
          </cell>
          <cell r="H311">
            <v>0</v>
          </cell>
          <cell r="I311">
            <v>0</v>
          </cell>
          <cell r="J311">
            <v>0</v>
          </cell>
          <cell r="K311">
            <v>0</v>
          </cell>
          <cell r="L311">
            <v>0</v>
          </cell>
          <cell r="M311">
            <v>0</v>
          </cell>
          <cell r="N311">
            <v>0</v>
          </cell>
          <cell r="O311" t="str">
            <v/>
          </cell>
          <cell r="P311">
            <v>0</v>
          </cell>
        </row>
        <row r="312">
          <cell r="D312" t="str">
            <v>17-01</v>
          </cell>
          <cell r="E312" t="str">
            <v>ASCENSORES, MONTACARGAS Y ESCALERAS ELECTRICAS</v>
          </cell>
          <cell r="F312">
            <v>0</v>
          </cell>
          <cell r="G312">
            <v>0</v>
          </cell>
          <cell r="H312">
            <v>0</v>
          </cell>
          <cell r="I312">
            <v>0</v>
          </cell>
          <cell r="J312">
            <v>0</v>
          </cell>
          <cell r="K312">
            <v>0</v>
          </cell>
          <cell r="L312">
            <v>0</v>
          </cell>
          <cell r="M312">
            <v>0</v>
          </cell>
          <cell r="N312">
            <v>0</v>
          </cell>
          <cell r="O312">
            <v>0</v>
          </cell>
          <cell r="P312" t="str">
            <v/>
          </cell>
        </row>
        <row r="313">
          <cell r="D313" t="str">
            <v>18</v>
          </cell>
          <cell r="E313" t="str">
            <v>URBANISMO</v>
          </cell>
          <cell r="F313">
            <v>0</v>
          </cell>
          <cell r="G313">
            <v>0</v>
          </cell>
          <cell r="H313">
            <v>0</v>
          </cell>
          <cell r="I313">
            <v>0</v>
          </cell>
          <cell r="J313">
            <v>0</v>
          </cell>
          <cell r="K313">
            <v>33671612.298847273</v>
          </cell>
          <cell r="L313">
            <v>0</v>
          </cell>
          <cell r="M313">
            <v>2356221.0472601494</v>
          </cell>
          <cell r="N313">
            <v>0</v>
          </cell>
          <cell r="O313" t="str">
            <v/>
          </cell>
          <cell r="P313">
            <v>36027833.346107423</v>
          </cell>
        </row>
        <row r="314">
          <cell r="D314" t="str">
            <v>18-02</v>
          </cell>
          <cell r="E314" t="str">
            <v>PISOS</v>
          </cell>
          <cell r="F314">
            <v>0</v>
          </cell>
          <cell r="G314">
            <v>0</v>
          </cell>
          <cell r="H314">
            <v>0</v>
          </cell>
          <cell r="I314">
            <v>0</v>
          </cell>
          <cell r="J314">
            <v>0</v>
          </cell>
          <cell r="K314">
            <v>33671612.298847273</v>
          </cell>
          <cell r="L314">
            <v>0</v>
          </cell>
          <cell r="M314">
            <v>2356221.0472601494</v>
          </cell>
          <cell r="N314">
            <v>0</v>
          </cell>
          <cell r="O314">
            <v>36027833.346107423</v>
          </cell>
          <cell r="P314" t="str">
            <v/>
          </cell>
        </row>
        <row r="315">
          <cell r="D315" t="str">
            <v>18-02-010</v>
          </cell>
          <cell r="E315" t="str">
            <v>SENDEROS PEATONALES, RAMPAS EXTERIORES Y PLAZOLETAS EN CONCRETO F'C 21 MPA E: 0.10 M. INCLUYE DILATACIONES EN MADERA</v>
          </cell>
          <cell r="F315" t="str">
            <v>M2</v>
          </cell>
          <cell r="G315">
            <v>72735.891258806078</v>
          </cell>
          <cell r="H315">
            <v>0</v>
          </cell>
          <cell r="I315">
            <v>0</v>
          </cell>
          <cell r="J315">
            <v>24.49</v>
          </cell>
          <cell r="K315">
            <v>1781301.9769281608</v>
          </cell>
          <cell r="L315">
            <v>0</v>
          </cell>
          <cell r="M315">
            <v>0</v>
          </cell>
          <cell r="N315">
            <v>24.49</v>
          </cell>
          <cell r="O315">
            <v>1781301.9769281608</v>
          </cell>
          <cell r="P315" t="str">
            <v/>
          </cell>
        </row>
        <row r="316">
          <cell r="D316" t="str">
            <v>18-02-020</v>
          </cell>
          <cell r="E316" t="str">
            <v>PLACA POLIDEPORTIVA EN CONCRETO F'C 21 MPA E: 0.10 M. INCLUYE JUNTAS ACORDE CON EL DISEÑO ESTRUCTURAL</v>
          </cell>
          <cell r="F316" t="str">
            <v>M2</v>
          </cell>
          <cell r="G316">
            <v>72213.837969309767</v>
          </cell>
          <cell r="H316">
            <v>0</v>
          </cell>
          <cell r="I316">
            <v>0</v>
          </cell>
          <cell r="J316">
            <v>0</v>
          </cell>
          <cell r="K316">
            <v>0</v>
          </cell>
          <cell r="L316">
            <v>0</v>
          </cell>
          <cell r="M316">
            <v>0</v>
          </cell>
          <cell r="N316">
            <v>0</v>
          </cell>
          <cell r="O316">
            <v>0</v>
          </cell>
          <cell r="P316" t="str">
            <v/>
          </cell>
        </row>
        <row r="317">
          <cell r="D317" t="str">
            <v>18-02-030</v>
          </cell>
          <cell r="E317" t="str">
            <v>PASOS PREFABRICADOS EN LOSETA NATURA GRAN FORMATO DE ADOQUINAR O EQUIVALENTE. INCLUYE BASE EN ARENA</v>
          </cell>
          <cell r="F317" t="str">
            <v>M</v>
          </cell>
          <cell r="G317">
            <v>38284.859917500988</v>
          </cell>
          <cell r="H317">
            <v>0</v>
          </cell>
          <cell r="I317">
            <v>0</v>
          </cell>
          <cell r="J317">
            <v>79.2</v>
          </cell>
          <cell r="K317">
            <v>3032160.9054660783</v>
          </cell>
          <cell r="L317">
            <v>0</v>
          </cell>
          <cell r="M317">
            <v>0</v>
          </cell>
          <cell r="N317">
            <v>79.2</v>
          </cell>
          <cell r="O317">
            <v>3032160.9054660783</v>
          </cell>
          <cell r="P317" t="str">
            <v/>
          </cell>
        </row>
        <row r="318">
          <cell r="D318" t="str">
            <v>18-02-040</v>
          </cell>
          <cell r="E318" t="str">
            <v>PISOS EN NATURA GRAN FORMATO 0.60x0.30 M. DE ADOQUINAR O EQUIVALENTE. INCLUYE MORTERO DE BASE.</v>
          </cell>
          <cell r="F318" t="str">
            <v>M2</v>
          </cell>
          <cell r="G318">
            <v>120367.61736385549</v>
          </cell>
          <cell r="H318">
            <v>0</v>
          </cell>
          <cell r="I318">
            <v>0</v>
          </cell>
          <cell r="J318">
            <v>189.21</v>
          </cell>
          <cell r="K318">
            <v>22774756.881415099</v>
          </cell>
          <cell r="L318">
            <v>0</v>
          </cell>
          <cell r="M318">
            <v>0</v>
          </cell>
          <cell r="N318">
            <v>189.21</v>
          </cell>
          <cell r="O318">
            <v>22774756.881415099</v>
          </cell>
          <cell r="P318" t="str">
            <v/>
          </cell>
        </row>
        <row r="319">
          <cell r="D319" t="str">
            <v>18-02-050</v>
          </cell>
          <cell r="E319" t="str">
            <v>PISOS PATIOS DE JUEGOS EN CANTO RODADO E: 0.15 M.</v>
          </cell>
          <cell r="F319" t="str">
            <v>M2</v>
          </cell>
          <cell r="G319">
            <v>16549.944230769233</v>
          </cell>
          <cell r="H319">
            <v>0</v>
          </cell>
          <cell r="I319">
            <v>0</v>
          </cell>
          <cell r="J319">
            <v>18.100000000000001</v>
          </cell>
          <cell r="K319">
            <v>299553.99057692313</v>
          </cell>
          <cell r="L319">
            <v>0</v>
          </cell>
          <cell r="M319">
            <v>0</v>
          </cell>
          <cell r="N319">
            <v>18.100000000000001</v>
          </cell>
          <cell r="O319">
            <v>299553.99057692313</v>
          </cell>
          <cell r="P319" t="str">
            <v/>
          </cell>
        </row>
        <row r="320">
          <cell r="D320" t="str">
            <v>18-02-210</v>
          </cell>
          <cell r="E320" t="str">
            <v>BORDILLO PREFABRICADO EN CONCRETO PARA ANDENES Y ZONAS VERDES - E: 0.15 M. x H: 0.35 M. INCLUYE SELLADO DE JUNTAS</v>
          </cell>
          <cell r="F320" t="str">
            <v>M</v>
          </cell>
          <cell r="G320">
            <v>69226.07473921022</v>
          </cell>
          <cell r="H320">
            <v>0</v>
          </cell>
          <cell r="I320">
            <v>0</v>
          </cell>
          <cell r="J320">
            <v>83.55</v>
          </cell>
          <cell r="K320">
            <v>5783838.5444610137</v>
          </cell>
          <cell r="L320">
            <v>0</v>
          </cell>
          <cell r="M320">
            <v>0</v>
          </cell>
          <cell r="N320">
            <v>83.55</v>
          </cell>
          <cell r="O320">
            <v>5783838.5444610137</v>
          </cell>
          <cell r="P320" t="str">
            <v/>
          </cell>
        </row>
        <row r="321">
          <cell r="D321" t="str">
            <v>18-02-410</v>
          </cell>
          <cell r="E321" t="str">
            <v>CAÑUELA EN CONCRETO ESMALTADO F'C 21 MPA A: 0.40 M. x E: 0.10 M. INCLUYE REEMPLAZO EN MATERIAL DE PRESTAMO E: 0.10 M.</v>
          </cell>
          <cell r="F321" t="str">
            <v>M</v>
          </cell>
          <cell r="G321">
            <v>35711.140455594868</v>
          </cell>
          <cell r="H321">
            <v>0</v>
          </cell>
          <cell r="I321">
            <v>0</v>
          </cell>
          <cell r="J321">
            <v>0</v>
          </cell>
          <cell r="K321">
            <v>0</v>
          </cell>
          <cell r="L321">
            <v>65.98</v>
          </cell>
          <cell r="M321">
            <v>2356221.0472601494</v>
          </cell>
          <cell r="N321">
            <v>65.98</v>
          </cell>
          <cell r="O321">
            <v>2356221.0472601494</v>
          </cell>
          <cell r="P321" t="str">
            <v/>
          </cell>
        </row>
        <row r="322">
          <cell r="D322" t="str">
            <v>18-04</v>
          </cell>
          <cell r="E322" t="str">
            <v>PAISAJISMO</v>
          </cell>
          <cell r="F322">
            <v>0</v>
          </cell>
          <cell r="G322">
            <v>0</v>
          </cell>
          <cell r="H322">
            <v>0</v>
          </cell>
          <cell r="I322">
            <v>0</v>
          </cell>
          <cell r="J322">
            <v>0</v>
          </cell>
          <cell r="K322">
            <v>0</v>
          </cell>
          <cell r="L322">
            <v>0</v>
          </cell>
          <cell r="M322">
            <v>0</v>
          </cell>
          <cell r="N322">
            <v>0</v>
          </cell>
          <cell r="O322">
            <v>0</v>
          </cell>
          <cell r="P322" t="str">
            <v/>
          </cell>
        </row>
        <row r="323">
          <cell r="D323" t="str">
            <v>18-04-010</v>
          </cell>
          <cell r="E323" t="str">
            <v>SUBCONTRATO ENGRAMADO - INCLUYE MANTENIMIENTO POR 3 MESES</v>
          </cell>
          <cell r="F323" t="str">
            <v>M2</v>
          </cell>
          <cell r="G323">
            <v>7766.1999999999989</v>
          </cell>
          <cell r="H323">
            <v>0</v>
          </cell>
          <cell r="I323">
            <v>0</v>
          </cell>
          <cell r="J323">
            <v>0</v>
          </cell>
          <cell r="K323">
            <v>0</v>
          </cell>
          <cell r="L323">
            <v>0</v>
          </cell>
          <cell r="M323">
            <v>0</v>
          </cell>
          <cell r="N323">
            <v>0</v>
          </cell>
          <cell r="O323">
            <v>0</v>
          </cell>
          <cell r="P323" t="str">
            <v/>
          </cell>
        </row>
        <row r="324">
          <cell r="D324">
            <v>0</v>
          </cell>
          <cell r="E324">
            <v>0</v>
          </cell>
          <cell r="F324">
            <v>0</v>
          </cell>
          <cell r="G324">
            <v>0</v>
          </cell>
          <cell r="H324">
            <v>0</v>
          </cell>
          <cell r="I324">
            <v>0</v>
          </cell>
          <cell r="J324">
            <v>0</v>
          </cell>
          <cell r="K324">
            <v>0</v>
          </cell>
          <cell r="L324">
            <v>0</v>
          </cell>
          <cell r="M324">
            <v>0</v>
          </cell>
          <cell r="N324">
            <v>0</v>
          </cell>
          <cell r="O324">
            <v>0</v>
          </cell>
          <cell r="P324">
            <v>0</v>
          </cell>
        </row>
        <row r="325">
          <cell r="D325" t="str">
            <v>90</v>
          </cell>
          <cell r="E325" t="str">
            <v>TOTAL COSTO DIRECTO</v>
          </cell>
          <cell r="F325">
            <v>0</v>
          </cell>
          <cell r="G325">
            <v>0</v>
          </cell>
          <cell r="H325">
            <v>0</v>
          </cell>
          <cell r="I325">
            <v>695033038.87902915</v>
          </cell>
          <cell r="J325">
            <v>0</v>
          </cell>
          <cell r="K325">
            <v>38750917.112500928</v>
          </cell>
          <cell r="L325">
            <v>0</v>
          </cell>
          <cell r="M325">
            <v>132346135.94256544</v>
          </cell>
          <cell r="N325">
            <v>0</v>
          </cell>
          <cell r="O325">
            <v>0</v>
          </cell>
          <cell r="P325">
            <v>866130091.93409562</v>
          </cell>
        </row>
        <row r="326">
          <cell r="D326" t="str">
            <v>91</v>
          </cell>
          <cell r="E326" t="str">
            <v>AIU</v>
          </cell>
          <cell r="F326" t="str">
            <v>%</v>
          </cell>
          <cell r="G326">
            <v>0.3528</v>
          </cell>
          <cell r="H326">
            <v>695033038.87902915</v>
          </cell>
          <cell r="I326">
            <v>245207656.11652148</v>
          </cell>
          <cell r="J326">
            <v>38750917.112500928</v>
          </cell>
          <cell r="K326">
            <v>13671323.557290327</v>
          </cell>
          <cell r="L326">
            <v>132346135.94256544</v>
          </cell>
          <cell r="M326">
            <v>46691716.760537088</v>
          </cell>
          <cell r="N326">
            <v>866130091.9340955</v>
          </cell>
          <cell r="O326">
            <v>305570696.43434888</v>
          </cell>
          <cell r="P326">
            <v>305570696.43434888</v>
          </cell>
        </row>
        <row r="327">
          <cell r="D327" t="str">
            <v>92</v>
          </cell>
          <cell r="E327" t="str">
            <v>TOTAL COSTO DIRECTO + AIU</v>
          </cell>
          <cell r="F327">
            <v>0</v>
          </cell>
          <cell r="G327">
            <v>0</v>
          </cell>
          <cell r="H327">
            <v>0</v>
          </cell>
          <cell r="I327">
            <v>940240694.99555063</v>
          </cell>
          <cell r="J327">
            <v>0</v>
          </cell>
          <cell r="K327">
            <v>52422240.669791251</v>
          </cell>
          <cell r="L327">
            <v>0</v>
          </cell>
          <cell r="M327">
            <v>179037852.70310253</v>
          </cell>
          <cell r="N327">
            <v>0</v>
          </cell>
          <cell r="O327">
            <v>0</v>
          </cell>
          <cell r="P327">
            <v>1171700788.3684444</v>
          </cell>
        </row>
        <row r="328">
          <cell r="L328">
            <v>0</v>
          </cell>
        </row>
        <row r="329">
          <cell r="D329" t="str">
            <v>96</v>
          </cell>
          <cell r="E329" t="str">
            <v>OBRAS A REALIZAR POR TERCEROS</v>
          </cell>
          <cell r="F329">
            <v>0</v>
          </cell>
          <cell r="G329">
            <v>0</v>
          </cell>
          <cell r="H329">
            <v>0</v>
          </cell>
          <cell r="I329">
            <v>0</v>
          </cell>
          <cell r="J329">
            <v>0</v>
          </cell>
          <cell r="K329">
            <v>0</v>
          </cell>
          <cell r="L329">
            <v>0</v>
          </cell>
          <cell r="M329">
            <v>2367962.6923076925</v>
          </cell>
          <cell r="N329">
            <v>0</v>
          </cell>
          <cell r="O329" t="str">
            <v/>
          </cell>
          <cell r="P329">
            <v>2367962.6923076925</v>
          </cell>
        </row>
        <row r="330">
          <cell r="D330" t="str">
            <v>96-01</v>
          </cell>
          <cell r="E330" t="str">
            <v>OBRAS DE MITIGACION - BIOCLIMATICO</v>
          </cell>
          <cell r="F330">
            <v>0</v>
          </cell>
          <cell r="G330">
            <v>0</v>
          </cell>
          <cell r="H330">
            <v>0</v>
          </cell>
          <cell r="I330">
            <v>0</v>
          </cell>
          <cell r="J330">
            <v>0</v>
          </cell>
          <cell r="K330">
            <v>0</v>
          </cell>
          <cell r="L330">
            <v>0</v>
          </cell>
          <cell r="M330">
            <v>2367962.6923076925</v>
          </cell>
          <cell r="N330">
            <v>0</v>
          </cell>
          <cell r="O330">
            <v>2367962.6923076925</v>
          </cell>
          <cell r="P330" t="str">
            <v/>
          </cell>
        </row>
        <row r="331">
          <cell r="D331" t="str">
            <v>96-01-010</v>
          </cell>
          <cell r="E331" t="str">
            <v>SUMINISTRO Y SIEMBRA DE ESPECIES VARIAS DE ARBUSTOS H: 1.50 M. CADA 0.50 M. INCLUYE TIERRA NEGRA Y MANTENIMIENTO DURANTE TRES MESES.</v>
          </cell>
          <cell r="F331" t="str">
            <v>UN</v>
          </cell>
          <cell r="G331">
            <v>27858.384615384617</v>
          </cell>
          <cell r="H331">
            <v>0</v>
          </cell>
          <cell r="I331">
            <v>0</v>
          </cell>
          <cell r="J331">
            <v>0</v>
          </cell>
          <cell r="K331">
            <v>0</v>
          </cell>
          <cell r="L331">
            <v>85</v>
          </cell>
          <cell r="M331">
            <v>2367962.6923076925</v>
          </cell>
          <cell r="N331">
            <v>85</v>
          </cell>
          <cell r="O331">
            <v>2367962.6923076925</v>
          </cell>
          <cell r="P331" t="str">
            <v/>
          </cell>
        </row>
        <row r="332">
          <cell r="D332" t="str">
            <v>97</v>
          </cell>
          <cell r="E332" t="str">
            <v>TOTAL COSTO DIRECTO</v>
          </cell>
          <cell r="F332">
            <v>0</v>
          </cell>
          <cell r="G332">
            <v>0</v>
          </cell>
          <cell r="H332">
            <v>0</v>
          </cell>
          <cell r="I332">
            <v>0</v>
          </cell>
          <cell r="J332">
            <v>0</v>
          </cell>
          <cell r="K332">
            <v>0</v>
          </cell>
          <cell r="L332">
            <v>0</v>
          </cell>
          <cell r="M332">
            <v>2367962.6923076925</v>
          </cell>
          <cell r="N332">
            <v>0</v>
          </cell>
          <cell r="O332" t="str">
            <v/>
          </cell>
          <cell r="P332">
            <v>2367962.6923076925</v>
          </cell>
        </row>
        <row r="333">
          <cell r="D333" t="str">
            <v>98</v>
          </cell>
          <cell r="E333" t="str">
            <v>AIU</v>
          </cell>
          <cell r="F333" t="str">
            <v>%</v>
          </cell>
          <cell r="G333">
            <v>0.3528</v>
          </cell>
          <cell r="H333">
            <v>0</v>
          </cell>
          <cell r="I333">
            <v>0</v>
          </cell>
          <cell r="J333">
            <v>0</v>
          </cell>
          <cell r="K333">
            <v>0</v>
          </cell>
          <cell r="L333">
            <v>2367962.6923076925</v>
          </cell>
          <cell r="M333">
            <v>835417.2378461539</v>
          </cell>
          <cell r="N333">
            <v>2367962.6923076925</v>
          </cell>
          <cell r="O333">
            <v>835417.2378461539</v>
          </cell>
          <cell r="P333">
            <v>835417.2378461539</v>
          </cell>
        </row>
        <row r="334">
          <cell r="D334" t="str">
            <v>99</v>
          </cell>
          <cell r="E334" t="str">
            <v>TOTAL COSTO DIRECTO + AIU</v>
          </cell>
          <cell r="F334">
            <v>0</v>
          </cell>
          <cell r="G334">
            <v>0</v>
          </cell>
          <cell r="H334">
            <v>0</v>
          </cell>
          <cell r="I334">
            <v>0</v>
          </cell>
          <cell r="J334">
            <v>0</v>
          </cell>
          <cell r="K334">
            <v>0</v>
          </cell>
          <cell r="L334">
            <v>0</v>
          </cell>
          <cell r="M334">
            <v>3203379.9301538463</v>
          </cell>
          <cell r="N334">
            <v>0</v>
          </cell>
          <cell r="O334">
            <v>0</v>
          </cell>
          <cell r="P334">
            <v>3203379.9301538463</v>
          </cell>
        </row>
        <row r="335">
          <cell r="H335">
            <v>0</v>
          </cell>
          <cell r="I335">
            <v>0</v>
          </cell>
          <cell r="J335">
            <v>0</v>
          </cell>
          <cell r="K335">
            <v>0</v>
          </cell>
          <cell r="L335">
            <v>0</v>
          </cell>
          <cell r="M335">
            <v>0</v>
          </cell>
          <cell r="N335">
            <v>0</v>
          </cell>
          <cell r="O335">
            <v>0</v>
          </cell>
        </row>
        <row r="338">
          <cell r="P338">
            <v>865469940</v>
          </cell>
        </row>
        <row r="339">
          <cell r="M339">
            <v>134714098.63487312</v>
          </cell>
          <cell r="P339">
            <v>129820491</v>
          </cell>
        </row>
        <row r="340">
          <cell r="P340">
            <v>995290431</v>
          </cell>
        </row>
      </sheetData>
      <sheetData sheetId="1"/>
      <sheetData sheetId="2"/>
      <sheetData sheetId="3">
        <row r="1">
          <cell r="D1" t="str">
            <v>CODIGO</v>
          </cell>
          <cell r="E1" t="str">
            <v>MATERIALES</v>
          </cell>
        </row>
        <row r="2">
          <cell r="D2">
            <v>11124</v>
          </cell>
          <cell r="E2" t="str">
            <v>concolor negro x 5 kg</v>
          </cell>
        </row>
        <row r="3">
          <cell r="D3" t="str">
            <v>11111</v>
          </cell>
          <cell r="E3" t="str">
            <v>cemento blanco</v>
          </cell>
        </row>
        <row r="4">
          <cell r="D4" t="str">
            <v>11112</v>
          </cell>
          <cell r="E4" t="str">
            <v>cemento gris 50 kg portland tipo i</v>
          </cell>
        </row>
        <row r="5">
          <cell r="D5" t="str">
            <v>11113</v>
          </cell>
          <cell r="E5" t="str">
            <v>cemento tipo 1 por 50kg</v>
          </cell>
        </row>
        <row r="6">
          <cell r="D6" t="str">
            <v>11114</v>
          </cell>
          <cell r="E6" t="str">
            <v>cemento tipo 1 por 50kg</v>
          </cell>
        </row>
        <row r="7">
          <cell r="D7" t="str">
            <v>11115</v>
          </cell>
          <cell r="E7" t="str">
            <v>mastico</v>
          </cell>
        </row>
        <row r="8">
          <cell r="D8" t="str">
            <v>11116</v>
          </cell>
          <cell r="E8" t="str">
            <v>cemento gris 50 kg portland tipo i</v>
          </cell>
        </row>
        <row r="9">
          <cell r="D9" t="str">
            <v>11117</v>
          </cell>
          <cell r="E9" t="str">
            <v>concreto tipo bombeo 17.5 mpa (2500 psi) asentamiento 5"+/- 1 tmn 1"</v>
          </cell>
        </row>
        <row r="10">
          <cell r="D10" t="str">
            <v>11118</v>
          </cell>
          <cell r="E10" t="str">
            <v>concreto tipo bombeo 21 mpa (3000 psi) asentamiento 5"+/- 1 tmn 1"</v>
          </cell>
        </row>
        <row r="11">
          <cell r="D11" t="str">
            <v>11119</v>
          </cell>
          <cell r="E11" t="str">
            <v>concreto tipo bombeo 24.5 mpa (3500 psi) asentamiento 5"+/- 1 tmn 1"</v>
          </cell>
        </row>
        <row r="12">
          <cell r="D12" t="str">
            <v>1111A</v>
          </cell>
          <cell r="E12" t="str">
            <v>concreto tipo bombeo 28 mpa (4000 psi) asentamiento 5"+/- 1 tmn 1"</v>
          </cell>
        </row>
        <row r="13">
          <cell r="D13" t="str">
            <v>1111B</v>
          </cell>
          <cell r="E13" t="str">
            <v>concreto tipo bombeo 31.5 mpa (4500 psi) asentamiento 5"+/- 1 tmn 1"</v>
          </cell>
        </row>
        <row r="14">
          <cell r="D14" t="str">
            <v>1111C</v>
          </cell>
          <cell r="E14" t="str">
            <v>concreto tipo bombeo 35 mpa (5000 psi) asentamiento 5"+/- 1 tmn 1"</v>
          </cell>
        </row>
        <row r="15">
          <cell r="D15" t="str">
            <v>1111D</v>
          </cell>
          <cell r="E15" t="str">
            <v>concreto tipo fluido 38.5 mpa (5500 psi) asentamiento 9"+/- 1 tmn 1"</v>
          </cell>
        </row>
        <row r="16">
          <cell r="D16" t="str">
            <v>1111E</v>
          </cell>
          <cell r="E16" t="str">
            <v>concreto tipo fluido 42mpa (6000 psi) asentamiento 9"+/- 1 tmn 1"</v>
          </cell>
        </row>
        <row r="17">
          <cell r="D17" t="str">
            <v>1111F</v>
          </cell>
          <cell r="E17" t="str">
            <v>concreto tipo tremie 21 mpa (3000 psi) asentamiento 8"+/- 1 tmn 1"</v>
          </cell>
        </row>
        <row r="18">
          <cell r="D18" t="str">
            <v>1111G</v>
          </cell>
          <cell r="E18" t="str">
            <v>concreto tipo tremie 24 mpa (3000 psi) asentamiento 8"+/- 1 tmn 1"</v>
          </cell>
        </row>
        <row r="19">
          <cell r="D19" t="str">
            <v>1111H</v>
          </cell>
          <cell r="E19" t="str">
            <v>concreto tipo tremie 28 mpa (3000 psi) asentamiento 8"+/- 1 tmn 1"</v>
          </cell>
        </row>
        <row r="20">
          <cell r="D20" t="str">
            <v>1111I</v>
          </cell>
          <cell r="E20" t="str">
            <v>concreto tipo tremie 31.5 mpa (3000 psi) asentamiento 8"+/- 1 tmn 1"</v>
          </cell>
        </row>
        <row r="21">
          <cell r="D21" t="str">
            <v>1111J</v>
          </cell>
          <cell r="E21" t="str">
            <v>concreto tipo tremie 35 mpa (3000 psi) asentamiento 8"+/- 1 tmn 1"</v>
          </cell>
        </row>
        <row r="22">
          <cell r="D22" t="str">
            <v>1111K</v>
          </cell>
          <cell r="E22" t="str">
            <v>concreto tipo tremie 38.5 mpa (3000 psi) asentamiento 8"+/- 1 tmn 1"</v>
          </cell>
        </row>
        <row r="23">
          <cell r="D23" t="str">
            <v>1111L</v>
          </cell>
          <cell r="E23" t="str">
            <v>concreto tipo tremie 42 mpa (3000 psi) asentamiento 8"+/- 1 tmn 1"</v>
          </cell>
        </row>
        <row r="24">
          <cell r="D24" t="str">
            <v>11121</v>
          </cell>
          <cell r="E24" t="str">
            <v>pegacor max blanco x 10 kg</v>
          </cell>
        </row>
        <row r="25">
          <cell r="D25" t="str">
            <v>11122</v>
          </cell>
          <cell r="E25" t="str">
            <v>pegacor gris x 10 kg</v>
          </cell>
        </row>
        <row r="26">
          <cell r="D26" t="str">
            <v>11123</v>
          </cell>
          <cell r="E26" t="str">
            <v>pegabloq blanco x 25kg</v>
          </cell>
        </row>
        <row r="27">
          <cell r="D27" t="str">
            <v>11125</v>
          </cell>
          <cell r="E27" t="str">
            <v>alfalisto gris 25 kg</v>
          </cell>
        </row>
        <row r="28">
          <cell r="D28" t="str">
            <v>11126</v>
          </cell>
          <cell r="E28" t="str">
            <v>alfacolor gres 5 kg</v>
          </cell>
        </row>
        <row r="29">
          <cell r="D29" t="str">
            <v>11161</v>
          </cell>
          <cell r="E29" t="str">
            <v>masilla acrilica para interiores</v>
          </cell>
        </row>
        <row r="30">
          <cell r="D30" t="str">
            <v>11162</v>
          </cell>
          <cell r="E30" t="str">
            <v>estuco plastico estucor x 30 kg</v>
          </cell>
        </row>
        <row r="31">
          <cell r="D31" t="str">
            <v>11181</v>
          </cell>
          <cell r="E31" t="str">
            <v>cal hidratada</v>
          </cell>
        </row>
        <row r="32">
          <cell r="D32" t="str">
            <v>11212</v>
          </cell>
          <cell r="E32" t="str">
            <v>arena fina para concreto icontec (1,430kg/m3)</v>
          </cell>
        </row>
        <row r="33">
          <cell r="D33" t="str">
            <v>11215</v>
          </cell>
          <cell r="E33" t="str">
            <v>arena gruesa para concreto (1,430kg/m3)</v>
          </cell>
        </row>
        <row r="34">
          <cell r="D34" t="str">
            <v>11216</v>
          </cell>
          <cell r="E34" t="str">
            <v>arena fina para concreto icontec (1,430kg/m3)</v>
          </cell>
        </row>
        <row r="35">
          <cell r="D35" t="str">
            <v>11217</v>
          </cell>
          <cell r="E35" t="str">
            <v>arena gruesa para concreto (1,430kg/m3)</v>
          </cell>
        </row>
        <row r="36">
          <cell r="D36" t="str">
            <v>11218</v>
          </cell>
          <cell r="E36" t="str">
            <v>material de prestamo para llenos estructurales</v>
          </cell>
        </row>
        <row r="37">
          <cell r="D37" t="str">
            <v>11219</v>
          </cell>
          <cell r="E37" t="str">
            <v>arena fina para revoque (1,310kg/m3)</v>
          </cell>
        </row>
        <row r="38">
          <cell r="D38" t="str">
            <v>1121A</v>
          </cell>
          <cell r="E38" t="str">
            <v>arena de peña (1,600kg/m3)</v>
          </cell>
        </row>
        <row r="39">
          <cell r="D39" t="str">
            <v>1121B</v>
          </cell>
          <cell r="E39" t="str">
            <v>material de prestamo para llenos</v>
          </cell>
        </row>
        <row r="40">
          <cell r="D40" t="str">
            <v>11233</v>
          </cell>
          <cell r="E40" t="str">
            <v>triturado 3/8" (1,540 kg/m3)</v>
          </cell>
        </row>
        <row r="41">
          <cell r="D41" t="str">
            <v>11234</v>
          </cell>
          <cell r="E41" t="str">
            <v>triturado para concreto tamaño maximo 3/4" a 1-1/2" (1,640kg/m3)</v>
          </cell>
        </row>
        <row r="42">
          <cell r="D42" t="str">
            <v>11235</v>
          </cell>
          <cell r="E42" t="str">
            <v>triturado para concreto tamaño maximo 1" (1,610kg/m3)</v>
          </cell>
        </row>
        <row r="43">
          <cell r="D43" t="str">
            <v>11237</v>
          </cell>
          <cell r="E43" t="str">
            <v>triturado para concreto tamaño maximo 3/8" (1,540kg/m3)</v>
          </cell>
        </row>
        <row r="44">
          <cell r="D44" t="str">
            <v>11238</v>
          </cell>
          <cell r="E44" t="str">
            <v>triturado para concreto tamaño maximo 3/4" (1,520kg/m3)</v>
          </cell>
        </row>
        <row r="45">
          <cell r="D45" t="str">
            <v>11239</v>
          </cell>
          <cell r="E45" t="str">
            <v>triturado tamaño maximo 3/4 (1,520kg/m3)</v>
          </cell>
        </row>
        <row r="46">
          <cell r="D46" t="str">
            <v>1123B</v>
          </cell>
          <cell r="E46" t="str">
            <v>triturado tamaño maximo 1" (1,610kg/m3)</v>
          </cell>
        </row>
        <row r="47">
          <cell r="D47" t="str">
            <v>1123D</v>
          </cell>
          <cell r="E47" t="str">
            <v>triturado tamaño maximo 3/4" a 1-1/2" (1,600kg/m3)</v>
          </cell>
        </row>
        <row r="48">
          <cell r="D48" t="str">
            <v>11251</v>
          </cell>
          <cell r="E48" t="str">
            <v>crudo de rio</v>
          </cell>
        </row>
        <row r="49">
          <cell r="D49" t="str">
            <v>11252</v>
          </cell>
          <cell r="E49" t="str">
            <v>canto rodado 2"</v>
          </cell>
        </row>
        <row r="50">
          <cell r="D50" t="str">
            <v>11261</v>
          </cell>
          <cell r="E50" t="str">
            <v>grano color blanco y rio claro x25kg</v>
          </cell>
        </row>
        <row r="51">
          <cell r="D51" t="str">
            <v>11262</v>
          </cell>
          <cell r="E51" t="str">
            <v>granito color traventino, negro y crema x25kg</v>
          </cell>
        </row>
        <row r="52">
          <cell r="D52" t="str">
            <v>11271</v>
          </cell>
          <cell r="E52" t="str">
            <v>arenon chino 25 kg (20 kg/m2)</v>
          </cell>
        </row>
        <row r="53">
          <cell r="D53" t="str">
            <v>11281</v>
          </cell>
          <cell r="E53" t="str">
            <v>piedra para entresuelo y filtro</v>
          </cell>
        </row>
        <row r="54">
          <cell r="D54" t="str">
            <v>11282</v>
          </cell>
          <cell r="E54" t="str">
            <v>piedra para gavion</v>
          </cell>
        </row>
        <row r="55">
          <cell r="D55" t="str">
            <v>11283</v>
          </cell>
          <cell r="E55" t="str">
            <v>piedra para ciclopeo</v>
          </cell>
        </row>
        <row r="56">
          <cell r="D56" t="str">
            <v>11291</v>
          </cell>
          <cell r="E56" t="str">
            <v xml:space="preserve">base granular </v>
          </cell>
        </row>
        <row r="57">
          <cell r="D57" t="str">
            <v>11292</v>
          </cell>
          <cell r="E57" t="str">
            <v>base granular (1,650kg/m2)</v>
          </cell>
        </row>
        <row r="58">
          <cell r="D58" t="str">
            <v>11296</v>
          </cell>
          <cell r="E58" t="str">
            <v>sub base granular</v>
          </cell>
        </row>
        <row r="59">
          <cell r="D59" t="str">
            <v>11297</v>
          </cell>
          <cell r="E59" t="str">
            <v>sub base granular cruda sin procesar (1,650kg/m3)</v>
          </cell>
        </row>
        <row r="60">
          <cell r="D60" t="str">
            <v>112A1</v>
          </cell>
          <cell r="E60" t="str">
            <v>caseton desechable en madera de 32cm</v>
          </cell>
        </row>
        <row r="61">
          <cell r="D61" t="str">
            <v>11311</v>
          </cell>
          <cell r="E61" t="str">
            <v>cal promical</v>
          </cell>
        </row>
        <row r="62">
          <cell r="D62" t="str">
            <v>12131</v>
          </cell>
          <cell r="E62" t="str">
            <v>concreto 42 mpa</v>
          </cell>
        </row>
        <row r="63">
          <cell r="D63" t="str">
            <v>12132</v>
          </cell>
          <cell r="E63" t="str">
            <v>concreto tipo normal 21 mpa, (3.000 psi) 1"</v>
          </cell>
        </row>
        <row r="64">
          <cell r="D64" t="str">
            <v>12133</v>
          </cell>
          <cell r="E64" t="str">
            <v>concreto tipo bombeo 21 mpa, (3.000 psi) 1"</v>
          </cell>
        </row>
        <row r="65">
          <cell r="D65" t="str">
            <v>12134</v>
          </cell>
          <cell r="E65" t="str">
            <v>concreto tipo normal 24 mpa, (3.500 psi) 1"</v>
          </cell>
        </row>
        <row r="66">
          <cell r="D66" t="str">
            <v>12135</v>
          </cell>
          <cell r="E66" t="str">
            <v>concreto tipo normal 27 mpa, (4.000 psi) 1"</v>
          </cell>
        </row>
        <row r="67">
          <cell r="D67" t="str">
            <v>12136</v>
          </cell>
          <cell r="E67" t="str">
            <v>concreto tipo bombeo 28 mpa, (4.000 psi) 1"</v>
          </cell>
        </row>
        <row r="68">
          <cell r="D68" t="str">
            <v>12137</v>
          </cell>
          <cell r="E68" t="str">
            <v>servicio de bombeo</v>
          </cell>
        </row>
        <row r="69">
          <cell r="D69" t="str">
            <v>12138</v>
          </cell>
          <cell r="E69" t="str">
            <v>concreto tipo bombeo 24 mpa, (3.500 psi) 1"</v>
          </cell>
        </row>
        <row r="70">
          <cell r="D70" t="str">
            <v>12139</v>
          </cell>
          <cell r="E70" t="str">
            <v>concreto tipo bombeo 35 mpa, (5.000 psi) 1"</v>
          </cell>
        </row>
        <row r="71">
          <cell r="D71" t="str">
            <v>12171</v>
          </cell>
          <cell r="E71" t="str">
            <v>lechada x25kg</v>
          </cell>
        </row>
        <row r="72">
          <cell r="D72" t="str">
            <v>12311</v>
          </cell>
          <cell r="E72" t="str">
            <v xml:space="preserve">pintura acriltex x 1 galon </v>
          </cell>
        </row>
        <row r="73">
          <cell r="D73" t="str">
            <v>12312</v>
          </cell>
          <cell r="E73" t="str">
            <v>pintura viniltex x 5 galones</v>
          </cell>
        </row>
        <row r="74">
          <cell r="D74" t="str">
            <v>12321</v>
          </cell>
          <cell r="E74" t="str">
            <v>esmalte para exteriores x 1 galon</v>
          </cell>
        </row>
        <row r="75">
          <cell r="D75" t="str">
            <v>12371</v>
          </cell>
          <cell r="E75" t="str">
            <v>anticorrosivo pintuco x 1 galon</v>
          </cell>
        </row>
        <row r="76">
          <cell r="D76" t="str">
            <v>12391</v>
          </cell>
          <cell r="E76" t="str">
            <v>pintura epoxica poliamida pintuco</v>
          </cell>
        </row>
        <row r="77">
          <cell r="D77" t="str">
            <v>123A1</v>
          </cell>
          <cell r="E77" t="str">
            <v>pintura para trafico</v>
          </cell>
        </row>
        <row r="78">
          <cell r="D78" t="str">
            <v>123B1</v>
          </cell>
          <cell r="E78" t="str">
            <v>pintura koraza x 5 galones</v>
          </cell>
        </row>
        <row r="79">
          <cell r="D79" t="str">
            <v>123B2</v>
          </cell>
          <cell r="E79" t="str">
            <v>pintura graniacril x 5 galones 20m2 /1 mano</v>
          </cell>
        </row>
        <row r="80">
          <cell r="D80" t="str">
            <v>123C1</v>
          </cell>
          <cell r="E80" t="str">
            <v>siliconite</v>
          </cell>
        </row>
        <row r="81">
          <cell r="D81" t="str">
            <v>123C2</v>
          </cell>
          <cell r="E81" t="str">
            <v xml:space="preserve">acronal </v>
          </cell>
        </row>
        <row r="82">
          <cell r="D82" t="str">
            <v>12411</v>
          </cell>
          <cell r="E82" t="str">
            <v>sismoflex de corona x 30 kg</v>
          </cell>
        </row>
        <row r="83">
          <cell r="D83" t="str">
            <v>12511</v>
          </cell>
          <cell r="E83" t="str">
            <v>eucon r 200x20k</v>
          </cell>
        </row>
        <row r="84">
          <cell r="D84" t="str">
            <v>12541</v>
          </cell>
          <cell r="E84" t="str">
            <v>adhesivo epoxico</v>
          </cell>
        </row>
        <row r="85">
          <cell r="D85" t="str">
            <v>12551</v>
          </cell>
          <cell r="E85" t="str">
            <v>anclajes impermeabilizacion</v>
          </cell>
        </row>
        <row r="86">
          <cell r="D86" t="str">
            <v>12811</v>
          </cell>
          <cell r="E86" t="str">
            <v>carpincol</v>
          </cell>
        </row>
        <row r="87">
          <cell r="D87" t="str">
            <v>14121</v>
          </cell>
          <cell r="E87" t="str">
            <v>angulo perimetral acero cal 20 1"x1"</v>
          </cell>
        </row>
        <row r="88">
          <cell r="D88" t="str">
            <v>14122</v>
          </cell>
          <cell r="E88" t="str">
            <v xml:space="preserve">angulo de acero de 2"x2" de 1/4" </v>
          </cell>
        </row>
        <row r="89">
          <cell r="D89" t="str">
            <v>14241</v>
          </cell>
          <cell r="E89" t="str">
            <v>pletina metalica 1/4"x2"</v>
          </cell>
        </row>
        <row r="90">
          <cell r="D90" t="str">
            <v>14242</v>
          </cell>
          <cell r="E90" t="str">
            <v>pletina metalica 1/4"x1"</v>
          </cell>
        </row>
        <row r="91">
          <cell r="D91" t="str">
            <v>14244A</v>
          </cell>
          <cell r="E91" t="str">
            <v>pletina metalica 3/8"x6"</v>
          </cell>
        </row>
        <row r="92">
          <cell r="D92" t="str">
            <v>14251</v>
          </cell>
          <cell r="E92" t="str">
            <v>perfil en u aluminio</v>
          </cell>
        </row>
        <row r="93">
          <cell r="D93" t="str">
            <v>14252</v>
          </cell>
          <cell r="E93" t="str">
            <v>perfil en "u" aluminio 1 cm</v>
          </cell>
        </row>
        <row r="94">
          <cell r="D94" t="str">
            <v>14253</v>
          </cell>
          <cell r="E94" t="str">
            <v>perfil en u aluminio remate superior muros</v>
          </cell>
        </row>
        <row r="95">
          <cell r="D95" t="str">
            <v>14254</v>
          </cell>
          <cell r="E95" t="str">
            <v>perfil en u aluminio para zocalos</v>
          </cell>
        </row>
        <row r="96">
          <cell r="D96" t="str">
            <v>14271</v>
          </cell>
          <cell r="E96" t="str">
            <v>forma media caña aluminio 15cmx15cmx3mm</v>
          </cell>
        </row>
        <row r="97">
          <cell r="D97" t="str">
            <v>14282</v>
          </cell>
          <cell r="E97" t="str">
            <v>perfil en aluminio 1/2" para dilatacion</v>
          </cell>
        </row>
        <row r="98">
          <cell r="D98" t="str">
            <v>14378</v>
          </cell>
          <cell r="E98" t="str">
            <v>chaflan triangular en madera 2cm de 3 m</v>
          </cell>
        </row>
        <row r="99">
          <cell r="D99" t="str">
            <v>14381</v>
          </cell>
          <cell r="E99" t="str">
            <v>tablilla sapan 8x2x290cm</v>
          </cell>
        </row>
        <row r="100">
          <cell r="D100" t="str">
            <v>14382</v>
          </cell>
          <cell r="E100" t="str">
            <v>chaflanes para losas / m2 losa</v>
          </cell>
        </row>
        <row r="101">
          <cell r="D101" t="str">
            <v>143C1</v>
          </cell>
          <cell r="E101" t="str">
            <v>piso holztek ac4 32 8mm madera laminada</v>
          </cell>
        </row>
        <row r="102">
          <cell r="D102" t="str">
            <v>143C2</v>
          </cell>
          <cell r="E102" t="str">
            <v>zocalo para piso laminado</v>
          </cell>
        </row>
        <row r="103">
          <cell r="D103" t="str">
            <v>143C3</v>
          </cell>
          <cell r="E103" t="str">
            <v>pirlan para piso en madera laminada</v>
          </cell>
        </row>
        <row r="104">
          <cell r="D104" t="str">
            <v>143C4</v>
          </cell>
          <cell r="E104" t="str">
            <v>zocalo hdf</v>
          </cell>
        </row>
        <row r="105">
          <cell r="D105" t="str">
            <v>143C5</v>
          </cell>
          <cell r="E105" t="str">
            <v>zocalo mdf</v>
          </cell>
        </row>
        <row r="106">
          <cell r="D106" t="str">
            <v>143C6</v>
          </cell>
          <cell r="E106" t="str">
            <v>cuarto bocel</v>
          </cell>
        </row>
        <row r="107">
          <cell r="D107" t="str">
            <v>143C7</v>
          </cell>
          <cell r="E107" t="str">
            <v>pirlaneria marca prestige</v>
          </cell>
        </row>
        <row r="108">
          <cell r="D108" t="str">
            <v>143D1</v>
          </cell>
          <cell r="E108" t="str">
            <v>pasta selladora para piso laminado</v>
          </cell>
        </row>
        <row r="109">
          <cell r="D109" t="str">
            <v>14411</v>
          </cell>
          <cell r="E109" t="str">
            <v>perfil vertical paral 89 aleta 40mm</v>
          </cell>
        </row>
        <row r="110">
          <cell r="D110" t="str">
            <v>14421</v>
          </cell>
          <cell r="E110" t="str">
            <v>angulo de hierro 1"x1/8"</v>
          </cell>
        </row>
        <row r="111">
          <cell r="D111" t="str">
            <v>14422</v>
          </cell>
          <cell r="E111" t="str">
            <v>angulo de hierro 2"x1/8"</v>
          </cell>
        </row>
        <row r="112">
          <cell r="D112" t="str">
            <v>14431</v>
          </cell>
          <cell r="E112" t="str">
            <v>tee de hierro 1"x1"x1/8"</v>
          </cell>
        </row>
        <row r="113">
          <cell r="D113" t="str">
            <v>14451</v>
          </cell>
          <cell r="E113" t="str">
            <v>perfil horizontal canal 90</v>
          </cell>
        </row>
        <row r="114">
          <cell r="D114" t="str">
            <v>14452</v>
          </cell>
          <cell r="E114" t="str">
            <v>perfil horizontal canal 90</v>
          </cell>
        </row>
        <row r="115">
          <cell r="D115" t="str">
            <v>14461</v>
          </cell>
          <cell r="E115" t="str">
            <v>perfil vertical paral 39</v>
          </cell>
        </row>
        <row r="116">
          <cell r="D116" t="str">
            <v>14462</v>
          </cell>
          <cell r="E116" t="str">
            <v>perfil omega</v>
          </cell>
        </row>
        <row r="117">
          <cell r="D117" t="str">
            <v>14463</v>
          </cell>
          <cell r="E117" t="str">
            <v>perfil vertical paral 89 aleta 40mm</v>
          </cell>
        </row>
        <row r="118">
          <cell r="D118" t="str">
            <v>14464</v>
          </cell>
          <cell r="E118" t="str">
            <v>perfil vertical paral 39</v>
          </cell>
        </row>
        <row r="119">
          <cell r="D119" t="str">
            <v>14471</v>
          </cell>
          <cell r="E119" t="str">
            <v>perfil de borde impremeabilizacion tanque</v>
          </cell>
        </row>
        <row r="120">
          <cell r="D120" t="str">
            <v>144A1</v>
          </cell>
          <cell r="E120" t="str">
            <v>pie amigos soporte lavamanos</v>
          </cell>
        </row>
        <row r="121">
          <cell r="D121" t="str">
            <v>144A2</v>
          </cell>
          <cell r="E121" t="str">
            <v>pie amigos soporte bicicletas - modulo de 7 soportes</v>
          </cell>
        </row>
        <row r="122">
          <cell r="D122" t="str">
            <v>144A3</v>
          </cell>
          <cell r="E122" t="str">
            <v>soportes para canal/flanche</v>
          </cell>
        </row>
        <row r="123">
          <cell r="D123" t="str">
            <v>14511</v>
          </cell>
          <cell r="E123" t="str">
            <v>varilla plastica gris 5x40mm para dilatacion</v>
          </cell>
        </row>
        <row r="124">
          <cell r="D124" t="str">
            <v>14512</v>
          </cell>
          <cell r="E124" t="str">
            <v>varilla de aluminio 3mm para dilatacion</v>
          </cell>
        </row>
        <row r="125">
          <cell r="D125" t="str">
            <v>14513</v>
          </cell>
          <cell r="E125" t="str">
            <v>varilla de aluminio en forma de media caña</v>
          </cell>
        </row>
        <row r="126">
          <cell r="D126" t="str">
            <v>14514</v>
          </cell>
          <cell r="E126" t="str">
            <v>varilla recta para zocalo</v>
          </cell>
        </row>
        <row r="127">
          <cell r="D127" t="str">
            <v>15121</v>
          </cell>
          <cell r="E127" t="str">
            <v>acero de refuerzo figurado de 1/4" x 6 m</v>
          </cell>
        </row>
        <row r="128">
          <cell r="D128" t="str">
            <v>15122</v>
          </cell>
          <cell r="E128" t="str">
            <v>acero de refuerzo figurado de 3/8" x 6m</v>
          </cell>
        </row>
        <row r="129">
          <cell r="D129" t="str">
            <v>15123</v>
          </cell>
          <cell r="E129" t="str">
            <v>acero de refuerzo figurado de 1/2" x 6m</v>
          </cell>
        </row>
        <row r="130">
          <cell r="D130" t="str">
            <v>15124</v>
          </cell>
          <cell r="E130" t="str">
            <v>acero de refuerzo figurado de 1/2" x 9m</v>
          </cell>
        </row>
        <row r="131">
          <cell r="D131" t="str">
            <v>15125</v>
          </cell>
          <cell r="E131" t="str">
            <v>acero de refuerzo figurado de 1/2" x 12m</v>
          </cell>
        </row>
        <row r="132">
          <cell r="D132" t="str">
            <v>15126</v>
          </cell>
          <cell r="E132" t="str">
            <v>acero de refuerzo figurado de 5/8" x 6m</v>
          </cell>
        </row>
        <row r="133">
          <cell r="D133" t="str">
            <v>15127</v>
          </cell>
          <cell r="E133" t="str">
            <v>acero de refuerzo figurado de 5/8" x 9m</v>
          </cell>
        </row>
        <row r="134">
          <cell r="D134" t="str">
            <v>15128</v>
          </cell>
          <cell r="E134" t="str">
            <v>acero de refuerzo figurado de 5/8" x 12m</v>
          </cell>
        </row>
        <row r="135">
          <cell r="D135" t="str">
            <v>15129</v>
          </cell>
          <cell r="E135" t="str">
            <v>acero de refuerzo figurado de 3/4" x 6m</v>
          </cell>
        </row>
        <row r="136">
          <cell r="D136" t="str">
            <v>1512A</v>
          </cell>
          <cell r="E136" t="str">
            <v>acero de refuerzo figurado de 3/4" x 9m</v>
          </cell>
        </row>
        <row r="137">
          <cell r="D137" t="str">
            <v>1512B</v>
          </cell>
          <cell r="E137" t="str">
            <v>acero de refuerzo figurado de 3/4" x 12m</v>
          </cell>
        </row>
        <row r="138">
          <cell r="D138" t="str">
            <v>1512C</v>
          </cell>
          <cell r="E138" t="str">
            <v>acero de refuerzo figurado de 7/8" x 6m</v>
          </cell>
        </row>
        <row r="139">
          <cell r="D139" t="str">
            <v>1512D</v>
          </cell>
          <cell r="E139" t="str">
            <v>acero de refuerzo figurado de 7/8" x 9m</v>
          </cell>
        </row>
        <row r="140">
          <cell r="D140" t="str">
            <v>1512E</v>
          </cell>
          <cell r="E140" t="str">
            <v>acero de refuerzo figurado de 7/8" x 12m</v>
          </cell>
        </row>
        <row r="141">
          <cell r="D141" t="str">
            <v>1512F</v>
          </cell>
          <cell r="E141" t="str">
            <v>acero de refuerzo figurado de 1" x 6m</v>
          </cell>
        </row>
        <row r="142">
          <cell r="D142" t="str">
            <v>1512G</v>
          </cell>
          <cell r="E142" t="str">
            <v xml:space="preserve">acero de refuerzo figurado de 1" x 9m </v>
          </cell>
        </row>
        <row r="143">
          <cell r="D143" t="str">
            <v>1512H</v>
          </cell>
          <cell r="E143" t="str">
            <v>acero de refuerzo figurado de 1" x 12m</v>
          </cell>
        </row>
        <row r="144">
          <cell r="D144" t="str">
            <v>1512I</v>
          </cell>
          <cell r="E144" t="str">
            <v>acero de refuerzo figurado de 1 1/4" x 6m</v>
          </cell>
        </row>
        <row r="145">
          <cell r="D145" t="str">
            <v>1512J</v>
          </cell>
          <cell r="E145" t="str">
            <v>acero de refuerzo figurado de 1 1/4" x 9m</v>
          </cell>
        </row>
        <row r="146">
          <cell r="D146" t="str">
            <v>1512K</v>
          </cell>
          <cell r="E146" t="str">
            <v>acero de refuerzo figurado de 1 1/4" x 12m</v>
          </cell>
        </row>
        <row r="147">
          <cell r="D147" t="str">
            <v>1512L</v>
          </cell>
          <cell r="E147" t="str">
            <v>acero de refuerzo figurado de 4mm x 6m</v>
          </cell>
        </row>
        <row r="148">
          <cell r="D148" t="str">
            <v>1512M</v>
          </cell>
          <cell r="E148" t="str">
            <v>acero de refuerzo figurado de 4.5mm x6m</v>
          </cell>
        </row>
        <row r="149">
          <cell r="D149" t="str">
            <v>1512N</v>
          </cell>
          <cell r="E149" t="str">
            <v>acero de refuerzo figurado de 5mm x 6m</v>
          </cell>
        </row>
        <row r="150">
          <cell r="D150" t="str">
            <v>1512O</v>
          </cell>
          <cell r="E150" t="str">
            <v>acero de refuerzo figurado</v>
          </cell>
        </row>
        <row r="151">
          <cell r="D151" t="str">
            <v>15231</v>
          </cell>
          <cell r="E151" t="str">
            <v>alambre recocido (alambre cal 18)</v>
          </cell>
        </row>
        <row r="152">
          <cell r="D152" t="str">
            <v>15241</v>
          </cell>
          <cell r="E152" t="str">
            <v>alambre galvanizado cal 12.5 (1kg=17.5 m)</v>
          </cell>
        </row>
        <row r="153">
          <cell r="D153" t="str">
            <v>15242</v>
          </cell>
          <cell r="E153" t="str">
            <v>alambre galvanizado cal 10 (1kg=14m)</v>
          </cell>
        </row>
        <row r="154">
          <cell r="D154" t="str">
            <v>15251</v>
          </cell>
          <cell r="E154" t="str">
            <v>alambron 4 mm</v>
          </cell>
        </row>
        <row r="155">
          <cell r="D155" t="str">
            <v>15421</v>
          </cell>
          <cell r="E155" t="str">
            <v>clavo corriente 1-1/2" a 3"</v>
          </cell>
        </row>
        <row r="156">
          <cell r="D156" t="str">
            <v>15511</v>
          </cell>
          <cell r="E156" t="str">
            <v>tornillo extraplano</v>
          </cell>
        </row>
        <row r="157">
          <cell r="D157" t="str">
            <v>15513</v>
          </cell>
          <cell r="E157" t="str">
            <v>tornillo avellanado anclaje tapon 1/4"x3-1/4"</v>
          </cell>
        </row>
        <row r="158">
          <cell r="D158" t="str">
            <v>15521</v>
          </cell>
          <cell r="E158" t="str">
            <v>tornillo con chazo</v>
          </cell>
        </row>
        <row r="159">
          <cell r="D159" t="str">
            <v>15551</v>
          </cell>
          <cell r="E159" t="str">
            <v>tuerca y arandelas Ø1/2"</v>
          </cell>
        </row>
        <row r="160">
          <cell r="D160" t="str">
            <v>15561</v>
          </cell>
          <cell r="E160" t="str">
            <v>chazo 1/4"</v>
          </cell>
        </row>
        <row r="161">
          <cell r="D161" t="str">
            <v>15581</v>
          </cell>
          <cell r="E161" t="str">
            <v>alambre de amarrar</v>
          </cell>
        </row>
        <row r="162">
          <cell r="D162" t="str">
            <v>15811</v>
          </cell>
          <cell r="E162" t="str">
            <v>varilla roscada Ø1/2"x12.5cm</v>
          </cell>
        </row>
        <row r="163">
          <cell r="D163" t="str">
            <v>15812</v>
          </cell>
          <cell r="E163" t="str">
            <v>varilla roscada Ø1/2"x7.5cm</v>
          </cell>
        </row>
        <row r="164">
          <cell r="D164" t="str">
            <v>16111</v>
          </cell>
          <cell r="E164" t="str">
            <v>espejo cristal 4mm incluye anclajes e instalacion</v>
          </cell>
        </row>
        <row r="165">
          <cell r="D165" t="str">
            <v>16112</v>
          </cell>
          <cell r="E165" t="str">
            <v>espejo cristal 5mm incluye anclajes e instalacion</v>
          </cell>
        </row>
        <row r="166">
          <cell r="D166" t="str">
            <v>16113</v>
          </cell>
          <cell r="E166" t="str">
            <v>espejo cristal 4mm biselado</v>
          </cell>
        </row>
        <row r="167">
          <cell r="D167" t="str">
            <v>16121</v>
          </cell>
          <cell r="E167" t="str">
            <v>vidrio laminado 4+4 mm laminado hielo</v>
          </cell>
        </row>
        <row r="168">
          <cell r="D168" t="str">
            <v>16122</v>
          </cell>
          <cell r="E168" t="str">
            <v>vidrio laminado 4+4 mm laminado color</v>
          </cell>
        </row>
        <row r="169">
          <cell r="D169" t="str">
            <v>16123</v>
          </cell>
          <cell r="E169" t="str">
            <v>vidrio laminado 4+4 mm con pelicula sand blasting</v>
          </cell>
        </row>
        <row r="170">
          <cell r="D170" t="str">
            <v>16311</v>
          </cell>
          <cell r="E170" t="str">
            <v xml:space="preserve">piedra royal beta aquamarina multiformato </v>
          </cell>
        </row>
        <row r="171">
          <cell r="D171" t="str">
            <v>16312</v>
          </cell>
          <cell r="E171" t="str">
            <v>enchape pizarra negra</v>
          </cell>
        </row>
        <row r="172">
          <cell r="D172" t="str">
            <v>16313</v>
          </cell>
          <cell r="E172" t="str">
            <v>piedra buena ventura 7x10</v>
          </cell>
        </row>
        <row r="173">
          <cell r="D173" t="str">
            <v>16321</v>
          </cell>
          <cell r="E173" t="str">
            <v>enchape piso pared blanco egeo 20,5x30,5 ref.286083001</v>
          </cell>
        </row>
        <row r="174">
          <cell r="D174" t="str">
            <v>16322</v>
          </cell>
          <cell r="E174" t="str">
            <v xml:space="preserve">piso duropiso blanco 33.8x33.8 ref.335982001 </v>
          </cell>
        </row>
        <row r="175">
          <cell r="D175" t="str">
            <v>16323</v>
          </cell>
          <cell r="E175" t="str">
            <v>ceramica egeo blanco 30x30 ref. 331232001</v>
          </cell>
        </row>
        <row r="176">
          <cell r="D176" t="str">
            <v>16324</v>
          </cell>
          <cell r="E176" t="str">
            <v xml:space="preserve">porcelanato pizarra rec lap negro ref.567102601 </v>
          </cell>
        </row>
        <row r="177">
          <cell r="D177" t="str">
            <v>16325</v>
          </cell>
          <cell r="E177" t="str">
            <v>enchape picino azul cielo ref.125705915</v>
          </cell>
        </row>
        <row r="178">
          <cell r="D178" t="str">
            <v>16326</v>
          </cell>
          <cell r="E178" t="str">
            <v>enchape picino azul oscuro ref. 125705918</v>
          </cell>
        </row>
        <row r="179">
          <cell r="D179" t="str">
            <v>16327</v>
          </cell>
          <cell r="E179" t="str">
            <v>enchape picino blanco ref.125704900</v>
          </cell>
        </row>
        <row r="180">
          <cell r="D180" t="str">
            <v>16328</v>
          </cell>
          <cell r="E180" t="str">
            <v>pared nuevo zen verde 20x60 ref.606479451</v>
          </cell>
        </row>
        <row r="181">
          <cell r="D181" t="str">
            <v>16329</v>
          </cell>
          <cell r="E181" t="str">
            <v>enchape artica blanco 30x45 ref. 455129001</v>
          </cell>
        </row>
        <row r="182">
          <cell r="D182" t="str">
            <v>1632A</v>
          </cell>
          <cell r="E182" t="str">
            <v xml:space="preserve">porcelanato linex rec lap blanco ref. 5662202001 </v>
          </cell>
        </row>
        <row r="183">
          <cell r="D183" t="str">
            <v>1632B</v>
          </cell>
          <cell r="E183" t="str">
            <v xml:space="preserve">porcelanato linex rec lap negro 27.2x55.4 ref. 566202601 </v>
          </cell>
        </row>
        <row r="184">
          <cell r="D184" t="str">
            <v>1632C</v>
          </cell>
          <cell r="E184" t="str">
            <v>ceramica macedonia beige 25x35 ref.3560009051</v>
          </cell>
        </row>
        <row r="185">
          <cell r="D185" t="str">
            <v>1632D</v>
          </cell>
          <cell r="E185" t="str">
            <v>ceramica macedonia beige 25x43 ref.436179031</v>
          </cell>
        </row>
        <row r="186">
          <cell r="D186" t="str">
            <v>1632E</v>
          </cell>
          <cell r="E186" t="str">
            <v>ceramica colours 17.5x6 blanco ref.px03bl183</v>
          </cell>
        </row>
        <row r="187">
          <cell r="D187" t="str">
            <v>1632F</v>
          </cell>
          <cell r="E187" t="str">
            <v>ceramica granito real blanco 45.5 x 45.5 de corona</v>
          </cell>
        </row>
        <row r="188">
          <cell r="D188" t="str">
            <v>1632G</v>
          </cell>
          <cell r="E188" t="str">
            <v>ceramica macedonia blanco 25x43 ref. 436179001</v>
          </cell>
        </row>
        <row r="189">
          <cell r="D189" t="str">
            <v>1632H</v>
          </cell>
          <cell r="E189" t="str">
            <v>ceramica miraflores blanco 25x35 ref. 356063001</v>
          </cell>
        </row>
        <row r="190">
          <cell r="D190" t="str">
            <v>1632I</v>
          </cell>
          <cell r="E190" t="str">
            <v>remate superior enchape aluminio</v>
          </cell>
        </row>
        <row r="191">
          <cell r="D191" t="str">
            <v>1632J</v>
          </cell>
          <cell r="E191" t="str">
            <v>remate enchape aluminio para filos</v>
          </cell>
        </row>
        <row r="192">
          <cell r="D192" t="str">
            <v>16330</v>
          </cell>
          <cell r="E192" t="str">
            <v>ceramica egeo blanco 33x33 ref. 331032001</v>
          </cell>
        </row>
        <row r="193">
          <cell r="D193" t="str">
            <v>16338</v>
          </cell>
          <cell r="E193" t="str">
            <v xml:space="preserve">enchape loft dark 45x90 </v>
          </cell>
        </row>
        <row r="194">
          <cell r="D194" t="str">
            <v>16339</v>
          </cell>
          <cell r="E194" t="str">
            <v>porcelanato lounge plain 30x60 plata ref.kp04pl084</v>
          </cell>
        </row>
        <row r="195">
          <cell r="D195" t="str">
            <v>1633A</v>
          </cell>
          <cell r="E195" t="str">
            <v>porcelanato lounge gris 60x60 ref.kp04gr087</v>
          </cell>
        </row>
        <row r="196">
          <cell r="D196" t="str">
            <v>1633B</v>
          </cell>
          <cell r="E196" t="str">
            <v>porcelanato luna plus 60x60 beige ref.kp04be132</v>
          </cell>
        </row>
        <row r="197">
          <cell r="D197" t="str">
            <v>1633C</v>
          </cell>
          <cell r="E197" t="str">
            <v>porcelanato nova gris 0.30x0.60</v>
          </cell>
        </row>
        <row r="198">
          <cell r="D198" t="str">
            <v>1633D</v>
          </cell>
          <cell r="E198" t="str">
            <v>porcelanato sand marengo 30x60 ref.kp04me085</v>
          </cell>
        </row>
        <row r="199">
          <cell r="D199" t="str">
            <v>1633E</v>
          </cell>
          <cell r="E199" t="str">
            <v>porcelanato gems ref. 12gpd-105 pulido 0.60 x 1.20 color gris</v>
          </cell>
        </row>
        <row r="200">
          <cell r="D200" t="str">
            <v>1633F</v>
          </cell>
          <cell r="E200" t="str">
            <v>porcelanato gems ref. 12gpd-105 pulido 0.60 x 1.20 color beige</v>
          </cell>
        </row>
        <row r="201">
          <cell r="D201" t="str">
            <v>1633G</v>
          </cell>
          <cell r="E201" t="str">
            <v>porcelanato proyeccion ref. sa04mr370</v>
          </cell>
        </row>
        <row r="202">
          <cell r="D202" t="str">
            <v>16340</v>
          </cell>
          <cell r="E202" t="str">
            <v>baldosa de grano 30x30 ref 132112</v>
          </cell>
        </row>
        <row r="203">
          <cell r="D203" t="str">
            <v>16341</v>
          </cell>
          <cell r="E203" t="str">
            <v>piso en caucho reciclado cooldown suite el32-green tea everlast</v>
          </cell>
        </row>
        <row r="204">
          <cell r="D204" t="str">
            <v>16342</v>
          </cell>
          <cell r="E204" t="str">
            <v>lechada y grano para zocalo media caña</v>
          </cell>
        </row>
        <row r="205">
          <cell r="D205" t="str">
            <v>16343</v>
          </cell>
          <cell r="E205" t="str">
            <v>lechada y grano para bocapuerta hasta 15 cm</v>
          </cell>
        </row>
        <row r="206">
          <cell r="D206" t="str">
            <v>16344</v>
          </cell>
          <cell r="E206" t="str">
            <v>lechada y grano para meson/lavaescobas</v>
          </cell>
        </row>
        <row r="207">
          <cell r="D207" t="str">
            <v>16345</v>
          </cell>
          <cell r="E207" t="str">
            <v>lechada y grano para bocapuerta hasta 70 cm</v>
          </cell>
        </row>
        <row r="208">
          <cell r="D208" t="str">
            <v>1634A</v>
          </cell>
          <cell r="E208" t="str">
            <v>baldosa de grano 30x30 tonalidades azules/verdes grano negro</v>
          </cell>
        </row>
        <row r="209">
          <cell r="D209" t="str">
            <v>1634B</v>
          </cell>
          <cell r="E209" t="str">
            <v>baldosa de grano 30x30 tonalidades blancos, grises, ocres</v>
          </cell>
        </row>
        <row r="210">
          <cell r="D210" t="str">
            <v>1634C</v>
          </cell>
          <cell r="E210" t="str">
            <v>baldosa hidraulica 20x20 tonalidades azules</v>
          </cell>
        </row>
        <row r="211">
          <cell r="D211" t="str">
            <v>16351</v>
          </cell>
          <cell r="E211" t="str">
            <v>tableta de gres</v>
          </cell>
        </row>
        <row r="212">
          <cell r="D212" t="str">
            <v>16352</v>
          </cell>
          <cell r="E212" t="str">
            <v>piso gres porcelanico antideslizante ref np04me085 30x60 marca decorela</v>
          </cell>
        </row>
        <row r="213">
          <cell r="D213" t="str">
            <v>16353</v>
          </cell>
          <cell r="E213" t="str">
            <v>tableta de gres etrusca color moka</v>
          </cell>
        </row>
        <row r="214">
          <cell r="D214" t="str">
            <v>16361</v>
          </cell>
          <cell r="E214" t="str">
            <v>cristanac advanced desigual azul 30x30 ref. 316971151</v>
          </cell>
        </row>
        <row r="215">
          <cell r="D215" t="str">
            <v>16362</v>
          </cell>
          <cell r="E215" t="str">
            <v>cristanac advanced cubico azul 30x30 ref. 316961151</v>
          </cell>
        </row>
        <row r="216">
          <cell r="D216" t="str">
            <v>16371</v>
          </cell>
          <cell r="E216" t="str">
            <v>concolor blanco x 5 kg</v>
          </cell>
        </row>
        <row r="217">
          <cell r="D217" t="str">
            <v>16372</v>
          </cell>
          <cell r="E217" t="str">
            <v>lechada piso en baldosa</v>
          </cell>
        </row>
        <row r="218">
          <cell r="D218" t="str">
            <v>16373</v>
          </cell>
          <cell r="E218" t="str">
            <v>lechada piso en baldosa color roca</v>
          </cell>
        </row>
        <row r="219">
          <cell r="D219" t="str">
            <v>16381</v>
          </cell>
          <cell r="E219" t="str">
            <v>piso madera laminada 1.20x0.20de 8mm prestige con instalacion</v>
          </cell>
        </row>
        <row r="220">
          <cell r="D220" t="str">
            <v>16382</v>
          </cell>
          <cell r="E220" t="str">
            <v>piso madera laminada 1.30x0.20de 8mm prestige con instalacion</v>
          </cell>
        </row>
        <row r="221">
          <cell r="D221" t="str">
            <v>16383</v>
          </cell>
          <cell r="E221" t="str">
            <v>piso madera de ingenieria 10% bambu natural 0.96x0.915 cm de 10mm prestige con instalacion</v>
          </cell>
        </row>
        <row r="222">
          <cell r="D222" t="str">
            <v>16384</v>
          </cell>
          <cell r="E222" t="str">
            <v>piso madera laminada atena 1.20x0.20de 8mm prestige con instalacion</v>
          </cell>
        </row>
        <row r="223">
          <cell r="D223" t="str">
            <v>16391</v>
          </cell>
          <cell r="E223" t="str">
            <v>piso impermeable texturizado/liso 0.80x0.125cm de 12mm prestige con instalacion</v>
          </cell>
        </row>
        <row r="224">
          <cell r="D224" t="str">
            <v>16421</v>
          </cell>
          <cell r="E224" t="str">
            <v>formatablex 9 mm (2.44 x 1.53)</v>
          </cell>
        </row>
        <row r="225">
          <cell r="D225" t="str">
            <v>16422</v>
          </cell>
          <cell r="E225" t="str">
            <v>tablero aglomerado 12 mmx1.53x2.44m</v>
          </cell>
        </row>
        <row r="226">
          <cell r="D226" t="str">
            <v>16511</v>
          </cell>
          <cell r="E226" t="str">
            <v>superlon blanco reforzado 2mm x 10m</v>
          </cell>
        </row>
        <row r="227">
          <cell r="D227" t="str">
            <v>16521</v>
          </cell>
          <cell r="E227" t="str">
            <v>polietileno negro c4 -0.10 kg/m2-</v>
          </cell>
        </row>
        <row r="228">
          <cell r="D228" t="str">
            <v>16522</v>
          </cell>
          <cell r="E228" t="str">
            <v>polietileno para invernadero</v>
          </cell>
        </row>
        <row r="229">
          <cell r="D229" t="str">
            <v>16531</v>
          </cell>
          <cell r="E229" t="str">
            <v>zenolite 1,24 x 2,46 x 6mm</v>
          </cell>
        </row>
        <row r="230">
          <cell r="D230" t="str">
            <v>16532</v>
          </cell>
          <cell r="E230" t="str">
            <v>zenolite 1,24 x 2,46 x 4mm</v>
          </cell>
        </row>
        <row r="231">
          <cell r="D231" t="str">
            <v>16611</v>
          </cell>
          <cell r="E231" t="str">
            <v>icopor e=4cm</v>
          </cell>
        </row>
        <row r="232">
          <cell r="D232" t="str">
            <v>16612</v>
          </cell>
          <cell r="E232" t="str">
            <v>icopor</v>
          </cell>
        </row>
        <row r="233">
          <cell r="D233" t="str">
            <v>16811</v>
          </cell>
          <cell r="E233" t="str">
            <v>placa de yeso 3/8" (166132)</v>
          </cell>
        </row>
        <row r="234">
          <cell r="D234" t="str">
            <v>16821</v>
          </cell>
          <cell r="E234" t="str">
            <v>placa de yeso rh 1/2"</v>
          </cell>
        </row>
        <row r="235">
          <cell r="D235" t="str">
            <v>16911</v>
          </cell>
          <cell r="E235" t="str">
            <v>placa superboard 2.44mx1.22mx14mm</v>
          </cell>
        </row>
        <row r="236">
          <cell r="D236" t="str">
            <v>16912</v>
          </cell>
          <cell r="E236" t="str">
            <v>placa superboard 2.44mx1.22mx8mm</v>
          </cell>
        </row>
        <row r="237">
          <cell r="D237" t="str">
            <v>16913</v>
          </cell>
          <cell r="E237" t="str">
            <v>placa superboard 2.44mx1.22mx6mm</v>
          </cell>
        </row>
        <row r="238">
          <cell r="D238" t="str">
            <v>16914</v>
          </cell>
          <cell r="E238" t="str">
            <v>placa superboard 2.44mx1.22mx10mm</v>
          </cell>
        </row>
        <row r="239">
          <cell r="D239" t="str">
            <v>16A11</v>
          </cell>
          <cell r="E239" t="str">
            <v xml:space="preserve">frescasa 2.5" </v>
          </cell>
        </row>
        <row r="240">
          <cell r="D240" t="str">
            <v>16A12</v>
          </cell>
          <cell r="E240" t="str">
            <v xml:space="preserve">frescasa 3.5" </v>
          </cell>
        </row>
        <row r="241">
          <cell r="D241" t="str">
            <v>16A13</v>
          </cell>
          <cell r="E241" t="str">
            <v>greenfoam 20 mm</v>
          </cell>
        </row>
        <row r="242">
          <cell r="D242" t="str">
            <v>16A14</v>
          </cell>
          <cell r="E242" t="str">
            <v>Black Theater 1"</v>
          </cell>
        </row>
        <row r="243">
          <cell r="D243" t="str">
            <v>16A22</v>
          </cell>
          <cell r="E243" t="str">
            <v>lana de vidrio 2-1/2" 7.62x0.61m</v>
          </cell>
        </row>
        <row r="244">
          <cell r="D244" t="str">
            <v>16A23</v>
          </cell>
          <cell r="E244" t="str">
            <v>lana de vidrio 3-1/2" 15.24x1.22m</v>
          </cell>
        </row>
        <row r="245">
          <cell r="D245" t="str">
            <v>16A31</v>
          </cell>
          <cell r="E245" t="str">
            <v>superlon blanco reforzado 2mm x 10m</v>
          </cell>
        </row>
        <row r="246">
          <cell r="D246" t="str">
            <v>16B11</v>
          </cell>
          <cell r="E246" t="str">
            <v>lamina coldrolled c16 1x2m</v>
          </cell>
        </row>
        <row r="247">
          <cell r="D247" t="str">
            <v>16B12</v>
          </cell>
          <cell r="E247" t="str">
            <v>lamina coldrolled c18 1.22x2.44m</v>
          </cell>
        </row>
        <row r="248">
          <cell r="D248" t="str">
            <v>16B21</v>
          </cell>
          <cell r="E248" t="str">
            <v>lamina galvanizada c16 1.22x2.44m</v>
          </cell>
        </row>
        <row r="249">
          <cell r="D249" t="str">
            <v>16B22</v>
          </cell>
          <cell r="E249" t="str">
            <v>lamina galvanizada c18 1.22x2.44m</v>
          </cell>
        </row>
        <row r="250">
          <cell r="D250" t="str">
            <v>16C11</v>
          </cell>
          <cell r="E250" t="str">
            <v>corpalosa cal 22 3"</v>
          </cell>
        </row>
        <row r="251">
          <cell r="D251" t="str">
            <v>16C12</v>
          </cell>
          <cell r="E251" t="str">
            <v>corpalosa cal 20 2"</v>
          </cell>
        </row>
        <row r="252">
          <cell r="D252" t="str">
            <v>16C13</v>
          </cell>
          <cell r="E252" t="str">
            <v>metaldeck 2" cal 22</v>
          </cell>
        </row>
        <row r="253">
          <cell r="D253" t="str">
            <v>16C21</v>
          </cell>
          <cell r="E253" t="str">
            <v>lamina en aluminio microperforada 1m x 2m de 1mm r2</v>
          </cell>
        </row>
        <row r="254">
          <cell r="D254" t="str">
            <v>16C22</v>
          </cell>
          <cell r="E254" t="str">
            <v>lamina en aluminio microperforada 1m x 2m de 1mm r6 Y r10</v>
          </cell>
        </row>
        <row r="255">
          <cell r="D255" t="str">
            <v>16C23</v>
          </cell>
          <cell r="E255" t="str">
            <v>lamina en aluminio microperforada 1m x 2m de 1,5mm r4</v>
          </cell>
        </row>
        <row r="256">
          <cell r="D256" t="str">
            <v>16C24</v>
          </cell>
          <cell r="E256" t="str">
            <v>lamina en aluminio microperforada 1m x 2m de 1,5mm r6 y r10</v>
          </cell>
        </row>
        <row r="257">
          <cell r="D257" t="str">
            <v>16D11</v>
          </cell>
          <cell r="E257" t="str">
            <v xml:space="preserve">lamina colaborante en acero c22x2" </v>
          </cell>
        </row>
        <row r="258">
          <cell r="D258" t="str">
            <v>16D12</v>
          </cell>
          <cell r="E258" t="str">
            <v xml:space="preserve">lamina colaborante en acero c18x3" </v>
          </cell>
        </row>
        <row r="259">
          <cell r="D259" t="str">
            <v>16D13</v>
          </cell>
          <cell r="E259" t="str">
            <v xml:space="preserve">lamina colaborante en acero c20x2" </v>
          </cell>
        </row>
        <row r="260">
          <cell r="D260" t="str">
            <v>17111</v>
          </cell>
          <cell r="E260" t="str">
            <v>malla electrosoldada d50 2.35x6mt 11.52kg</v>
          </cell>
        </row>
        <row r="261">
          <cell r="D261" t="str">
            <v>17112</v>
          </cell>
          <cell r="E261" t="str">
            <v xml:space="preserve">malla electrosoldada d63 2.35x6mt 14.11kg </v>
          </cell>
        </row>
        <row r="262">
          <cell r="D262" t="str">
            <v>17113</v>
          </cell>
          <cell r="E262" t="str">
            <v>malla electrosoldada d84 2.35x6mt 18.809kg</v>
          </cell>
        </row>
        <row r="263">
          <cell r="D263" t="str">
            <v>17114</v>
          </cell>
          <cell r="E263" t="str">
            <v>malla electrosoldada d106 2.35x6mt 23.80kg</v>
          </cell>
        </row>
        <row r="264">
          <cell r="D264" t="str">
            <v>17115</v>
          </cell>
          <cell r="E264" t="str">
            <v>malla electrosoldada d131 2.35x6mt 29.26kg</v>
          </cell>
        </row>
        <row r="265">
          <cell r="D265" t="str">
            <v>17116</v>
          </cell>
          <cell r="E265" t="str">
            <v>malla electrosoldada d158 2.35x6mt 35.3529kg</v>
          </cell>
        </row>
        <row r="266">
          <cell r="D266" t="str">
            <v>17117</v>
          </cell>
          <cell r="E266" t="str">
            <v>malla electrosoldada d188 2.35x6mt 42.179kg</v>
          </cell>
        </row>
        <row r="267">
          <cell r="D267" t="str">
            <v>17118</v>
          </cell>
          <cell r="E267" t="str">
            <v>malla electrosoldada d221 2.35x6mt 49.399kg</v>
          </cell>
        </row>
        <row r="268">
          <cell r="D268" t="str">
            <v>17119</v>
          </cell>
          <cell r="E268" t="str">
            <v>malla electrosoldada d257 2.35x6mt 57.40kg</v>
          </cell>
        </row>
        <row r="269">
          <cell r="D269" t="str">
            <v>1711A</v>
          </cell>
          <cell r="E269" t="str">
            <v>malla electrosoldada d335 2.35x6mt 75.049kg</v>
          </cell>
        </row>
        <row r="270">
          <cell r="D270" t="str">
            <v>1711B</v>
          </cell>
          <cell r="E270" t="str">
            <v>malla electrosoldada m-385 codiacero</v>
          </cell>
        </row>
        <row r="271">
          <cell r="D271" t="str">
            <v>17121</v>
          </cell>
          <cell r="E271" t="str">
            <v>malla para gaviones 1x1x2</v>
          </cell>
        </row>
        <row r="272">
          <cell r="D272" t="str">
            <v>17131</v>
          </cell>
          <cell r="E272" t="str">
            <v>malla eslabonada con hueco 3x3 calibre 12</v>
          </cell>
        </row>
        <row r="273">
          <cell r="D273" t="str">
            <v>17161</v>
          </cell>
          <cell r="E273" t="str">
            <v>malla gallinero hueco 1-14" rollo 1.80x30.00m</v>
          </cell>
        </row>
        <row r="274">
          <cell r="D274" t="str">
            <v>17311</v>
          </cell>
          <cell r="E274" t="str">
            <v>tapete milliken ref. broadloom en rollo de 3.66m de ancho</v>
          </cell>
        </row>
        <row r="275">
          <cell r="D275" t="str">
            <v>17511</v>
          </cell>
          <cell r="E275" t="str">
            <v>tela verde cerramiento h: 2.10 m</v>
          </cell>
        </row>
        <row r="276">
          <cell r="D276" t="str">
            <v>17521</v>
          </cell>
          <cell r="E276" t="str">
            <v>malla de nylon para cerramiento canchas</v>
          </cell>
        </row>
        <row r="277">
          <cell r="D277" t="str">
            <v>17522</v>
          </cell>
          <cell r="E277" t="str">
            <v>atrapamalla para seguridad en nylon 8.5x8.5cm con soportes</v>
          </cell>
        </row>
        <row r="278">
          <cell r="D278" t="str">
            <v>17523</v>
          </cell>
          <cell r="E278" t="str">
            <v>malla polisombra</v>
          </cell>
        </row>
        <row r="279">
          <cell r="D279" t="str">
            <v>17611</v>
          </cell>
          <cell r="E279" t="str">
            <v>cinta teflon carrete azul</v>
          </cell>
        </row>
        <row r="280">
          <cell r="D280" t="str">
            <v>17631</v>
          </cell>
          <cell r="E280" t="str">
            <v>cinta de fibra de vidrio x 90m</v>
          </cell>
        </row>
        <row r="281">
          <cell r="D281" t="str">
            <v>17711</v>
          </cell>
          <cell r="E281" t="str">
            <v>estopa blanca 500gr</v>
          </cell>
        </row>
        <row r="282">
          <cell r="D282" t="str">
            <v>18113</v>
          </cell>
          <cell r="E282" t="str">
            <v>bloque 20x20x40 int/2per r13</v>
          </cell>
        </row>
        <row r="283">
          <cell r="D283" t="str">
            <v>18114</v>
          </cell>
          <cell r="E283" t="str">
            <v>bloque 15x20x40 r13 2p intermedio</v>
          </cell>
        </row>
        <row r="284">
          <cell r="D284" t="str">
            <v>18115</v>
          </cell>
          <cell r="E284" t="str">
            <v>bloque catalan 10x15x30 color blanco (color 3)</v>
          </cell>
        </row>
        <row r="285">
          <cell r="D285" t="str">
            <v>18117</v>
          </cell>
          <cell r="E285" t="str">
            <v>bloque catalan 10x15x30 color negro (color 1)</v>
          </cell>
        </row>
        <row r="286">
          <cell r="D286" t="str">
            <v>18118</v>
          </cell>
          <cell r="E286" t="str">
            <v>bloque 12x19x39</v>
          </cell>
        </row>
        <row r="287">
          <cell r="D287" t="str">
            <v>18119</v>
          </cell>
          <cell r="E287" t="str">
            <v>bloque catalan 10x15x30 color gris (color 0)</v>
          </cell>
        </row>
        <row r="288">
          <cell r="D288" t="str">
            <v>1811B</v>
          </cell>
          <cell r="E288" t="str">
            <v>bloque 8x20x40 gris 8,5 kg ntc 4076</v>
          </cell>
        </row>
        <row r="289">
          <cell r="D289" t="str">
            <v>1811C</v>
          </cell>
          <cell r="E289" t="str">
            <v>bloque 10x20x40 gris 10.7 kg ntc 4076</v>
          </cell>
        </row>
        <row r="290">
          <cell r="D290" t="str">
            <v>1811D</v>
          </cell>
          <cell r="E290" t="str">
            <v>bloque 12x20x40 13 mpa gris 12.2 kg ntc 4026</v>
          </cell>
        </row>
        <row r="291">
          <cell r="D291" t="str">
            <v>1811E</v>
          </cell>
          <cell r="E291" t="str">
            <v>bloque 12x20x40 10 mpa gris 12.2 kg ntc 4026</v>
          </cell>
        </row>
        <row r="292">
          <cell r="D292" t="str">
            <v>1811F</v>
          </cell>
          <cell r="E292" t="str">
            <v>bloque concreto CM15 de decoblok</v>
          </cell>
        </row>
        <row r="293">
          <cell r="D293" t="str">
            <v>1811G</v>
          </cell>
          <cell r="E293" t="str">
            <v>bloque 15x20x40 10 mpa gris 15.0 kg ntc 4026</v>
          </cell>
        </row>
        <row r="294">
          <cell r="D294" t="str">
            <v>1811H</v>
          </cell>
          <cell r="E294" t="str">
            <v>bloque col 20x20x40 gris 14.7 kg ntc 4026</v>
          </cell>
        </row>
        <row r="295">
          <cell r="D295" t="str">
            <v>1811I</v>
          </cell>
          <cell r="E295" t="str">
            <v>bloque col 20x20x40 rojo, negro, marron, chocolate, oliva, anticado y ocre 14.7kg ntc 4026</v>
          </cell>
        </row>
        <row r="296">
          <cell r="D296" t="str">
            <v>1811J</v>
          </cell>
          <cell r="E296" t="str">
            <v>bloque 20x20x40 10 mpa gris 16 kg ntc 4026</v>
          </cell>
        </row>
        <row r="297">
          <cell r="D297" t="str">
            <v>1811L</v>
          </cell>
          <cell r="E297" t="str">
            <v>bloque 20x20x40 13 mpa gris 16 kg ntc 4026</v>
          </cell>
        </row>
        <row r="298">
          <cell r="D298" t="str">
            <v>1811M</v>
          </cell>
          <cell r="E298" t="str">
            <v>bloque 12x19x39</v>
          </cell>
        </row>
        <row r="299">
          <cell r="D299" t="str">
            <v>1811N</v>
          </cell>
          <cell r="E299" t="str">
            <v>bloque 12x12x50 13 mpa arena ntc 4026</v>
          </cell>
        </row>
        <row r="300">
          <cell r="D300" t="str">
            <v>1811Ñ</v>
          </cell>
          <cell r="E300" t="str">
            <v>tolete 12x10x40 blanco</v>
          </cell>
        </row>
        <row r="301">
          <cell r="D301" t="str">
            <v>1811O</v>
          </cell>
          <cell r="E301" t="str">
            <v>catalan 15x10x30 gris</v>
          </cell>
        </row>
        <row r="302">
          <cell r="D302" t="str">
            <v>1811P</v>
          </cell>
          <cell r="E302" t="str">
            <v>catalan 15x10x30 negro, rojo, arena, anticado, marron, ocre, verde</v>
          </cell>
        </row>
        <row r="303">
          <cell r="D303" t="str">
            <v>1811Q</v>
          </cell>
          <cell r="E303" t="str">
            <v>catalan 15x10x30 salmon, amarillo, jaspeado</v>
          </cell>
        </row>
        <row r="304">
          <cell r="D304" t="str">
            <v>1811R</v>
          </cell>
          <cell r="E304" t="str">
            <v>catalan 15x10x30 blanco</v>
          </cell>
        </row>
        <row r="305">
          <cell r="D305" t="str">
            <v>1811S</v>
          </cell>
          <cell r="E305" t="str">
            <v>tolete 15x10x40 gris</v>
          </cell>
        </row>
        <row r="306">
          <cell r="D306" t="str">
            <v>1811T</v>
          </cell>
          <cell r="E306" t="str">
            <v>tolete 15x10x40 negro, rojo, arena, anticado, marron, ocre, verde</v>
          </cell>
        </row>
        <row r="307">
          <cell r="D307" t="str">
            <v>1811U</v>
          </cell>
          <cell r="E307" t="str">
            <v>tolete 12x10x40 salmon, amarillo, jaspeado</v>
          </cell>
        </row>
        <row r="308">
          <cell r="D308" t="str">
            <v>1811V</v>
          </cell>
          <cell r="E308" t="str">
            <v>bloque 15x20x40 R10 gris</v>
          </cell>
        </row>
        <row r="309">
          <cell r="D309" t="str">
            <v>1811W</v>
          </cell>
          <cell r="E309" t="str">
            <v>bloque 15x20x40 R13 gris</v>
          </cell>
        </row>
        <row r="310">
          <cell r="D310" t="str">
            <v>1811X</v>
          </cell>
          <cell r="E310" t="str">
            <v>bloque 20x20x40 R13 gris</v>
          </cell>
        </row>
        <row r="311">
          <cell r="D311" t="str">
            <v>1811Y</v>
          </cell>
          <cell r="E311" t="str">
            <v>bloque 10x20x40 R10 gris</v>
          </cell>
        </row>
        <row r="312">
          <cell r="D312" t="str">
            <v>1811Z</v>
          </cell>
          <cell r="E312" t="str">
            <v>bloque catalan tabique recortado 10x15x30 ivory 5.3 kg</v>
          </cell>
        </row>
        <row r="313">
          <cell r="D313" t="str">
            <v>18121</v>
          </cell>
          <cell r="E313" t="str">
            <v>bloque calado persiana 10x20x20</v>
          </cell>
        </row>
        <row r="314">
          <cell r="D314" t="str">
            <v>1812N</v>
          </cell>
          <cell r="E314" t="str">
            <v>chapa bloque 12x12x50 13 mpa arena ntc 4026</v>
          </cell>
        </row>
        <row r="315">
          <cell r="D315" t="str">
            <v>18211</v>
          </cell>
          <cell r="E315" t="str">
            <v xml:space="preserve">tolete 12x12x40 gris 8.5 kg ntc 4076 </v>
          </cell>
        </row>
        <row r="316">
          <cell r="D316" t="str">
            <v>18212</v>
          </cell>
          <cell r="E316" t="str">
            <v>catalan 3x10x30 gris 2.0 kg ntc 4076</v>
          </cell>
        </row>
        <row r="317">
          <cell r="D317" t="str">
            <v>18213</v>
          </cell>
          <cell r="E317" t="str">
            <v>tolete 12x12x40 color rojo, negro, marron, chocolate, oliva, anticado y ocre 8.5 kg ntc 4076</v>
          </cell>
        </row>
        <row r="318">
          <cell r="D318" t="str">
            <v>18214</v>
          </cell>
          <cell r="E318" t="str">
            <v>catalan 3x10x30 rojo, negro, marron, chocolate, oliva, anticado, ocre 2.0 kg ntc 4076</v>
          </cell>
        </row>
        <row r="319">
          <cell r="D319" t="str">
            <v>18215</v>
          </cell>
          <cell r="E319" t="str">
            <v>tolete 12x12x40 amarillo, champaña, salmon, jaspe, beige 8.5 kg ntc 4076</v>
          </cell>
        </row>
        <row r="320">
          <cell r="D320" t="str">
            <v>18216</v>
          </cell>
          <cell r="E320" t="str">
            <v>catalan 3x10x30 amarillo, champaña, salmon, jaspe, beige 2.0 kg ntc 4076</v>
          </cell>
        </row>
        <row r="321">
          <cell r="D321" t="str">
            <v>18217</v>
          </cell>
          <cell r="E321" t="str">
            <v>tolete 12x12x40 blanco, azul, verde 8.5 ntc 4076</v>
          </cell>
        </row>
        <row r="322">
          <cell r="D322" t="str">
            <v>18218</v>
          </cell>
          <cell r="E322" t="str">
            <v>catalan 3x10x30 blanco, azul, verde 2.0 kg ntc 4076</v>
          </cell>
        </row>
        <row r="323">
          <cell r="D323" t="str">
            <v>18219</v>
          </cell>
          <cell r="E323" t="str">
            <v>italiano 12x12x60 gris 12.3 kg ntc 4076</v>
          </cell>
        </row>
        <row r="324">
          <cell r="D324" t="str">
            <v>1821A</v>
          </cell>
          <cell r="E324" t="str">
            <v>tolete xl 3x10x40 gris 3.0 kg ntc 4076</v>
          </cell>
        </row>
        <row r="325">
          <cell r="D325" t="str">
            <v>1821B</v>
          </cell>
          <cell r="E325" t="str">
            <v>italiano 12x12x60 rojo, negro, marron, chocolate, oliva, anticado, ocre 12.3 kg ntc 4076</v>
          </cell>
        </row>
        <row r="326">
          <cell r="D326" t="str">
            <v>1821C</v>
          </cell>
          <cell r="E326" t="str">
            <v>tolete xl 3x10x40 rojo, negrom marron, chocolate, oliva, anticado, ocre 3.0 kg ntc 4076</v>
          </cell>
        </row>
        <row r="327">
          <cell r="D327" t="str">
            <v>1821D</v>
          </cell>
          <cell r="E327" t="str">
            <v>italiano 12x12x60 amarillo, champaña, salmon, jaspe, beige 12.3 kg ntc 4076</v>
          </cell>
        </row>
        <row r="328">
          <cell r="D328" t="str">
            <v>1821E</v>
          </cell>
          <cell r="E328" t="str">
            <v>tolete xl 3x10x40 amarillo, champaña, salmon, jaspe, beige 3.0 kg ntc 4076</v>
          </cell>
        </row>
        <row r="329">
          <cell r="D329" t="str">
            <v>1821F</v>
          </cell>
          <cell r="E329" t="str">
            <v>italiano 12x12x60 blanco, azul, verde 12.3 kg ntc 4076</v>
          </cell>
        </row>
        <row r="330">
          <cell r="D330" t="str">
            <v>1821G</v>
          </cell>
          <cell r="E330" t="str">
            <v>tolete xl 3x10x40 blanco, azul, verde 3.0 kg ntc 4076</v>
          </cell>
        </row>
        <row r="331">
          <cell r="D331" t="str">
            <v>1821H</v>
          </cell>
          <cell r="E331" t="str">
            <v>catalan 15x10x30 gris 5.0 kg ntc 4076</v>
          </cell>
        </row>
        <row r="332">
          <cell r="D332" t="str">
            <v>1821I</v>
          </cell>
          <cell r="E332" t="str">
            <v>catalan 15x10x30 rojo, negro, marron, chocolate, oliva, anticado y ocre 5.0 kg ntc 4076</v>
          </cell>
        </row>
        <row r="333">
          <cell r="D333" t="str">
            <v>1821J</v>
          </cell>
          <cell r="E333" t="str">
            <v>catalan 15x10x30 amarillo, champaña, salmon, jaspe, beige 5.0 kg ntc 4076</v>
          </cell>
        </row>
        <row r="334">
          <cell r="D334" t="str">
            <v>1821K</v>
          </cell>
          <cell r="E334" t="str">
            <v>catalan 15x10x30 blanco, azul, verde 5.0 kg ntc 4076</v>
          </cell>
        </row>
        <row r="335">
          <cell r="D335" t="str">
            <v>1821L</v>
          </cell>
          <cell r="E335" t="str">
            <v>tolete xl 15x10x40 gris 6 kg ntc 4076</v>
          </cell>
        </row>
        <row r="336">
          <cell r="D336" t="str">
            <v>1821M</v>
          </cell>
          <cell r="E336" t="str">
            <v>tolete xl 15x10x40 rojo, negro, marron, chocolate, oliva, anticado y ocre 6.0 kg ntc 4076</v>
          </cell>
        </row>
        <row r="337">
          <cell r="D337" t="str">
            <v>1821N</v>
          </cell>
          <cell r="E337" t="str">
            <v>tolete xl 15x10x40 amarillo, champaña, salmon, jaspe, beige 6.0 kg ntc 4076</v>
          </cell>
        </row>
        <row r="338">
          <cell r="D338" t="str">
            <v>1821Ñ</v>
          </cell>
          <cell r="E338" t="str">
            <v>tolete xl 15x10x40 blanco, azul, verde 6.0 kg ntc 4076</v>
          </cell>
        </row>
        <row r="339">
          <cell r="D339" t="str">
            <v>1821O</v>
          </cell>
          <cell r="E339" t="str">
            <v>bloque split 15x20x40 gris 15kg ntc 4076</v>
          </cell>
        </row>
        <row r="340">
          <cell r="D340" t="str">
            <v>18222</v>
          </cell>
          <cell r="E340" t="str">
            <v>adoquin tactil guia o alerta 20x20x6 rojo, negro, marron, chocolate, oliva, anticado, ocre 5.4 kg ntc 2017</v>
          </cell>
        </row>
        <row r="341">
          <cell r="D341" t="str">
            <v>18223</v>
          </cell>
          <cell r="E341" t="str">
            <v>adoquin tactil guia o alerta 20x20x6 blanco, azul, verde 5.4 kg ntc 2017</v>
          </cell>
        </row>
        <row r="342">
          <cell r="D342" t="str">
            <v>18224</v>
          </cell>
          <cell r="E342" t="str">
            <v>adoquin tactil guia o alerta 20x20x6 amarillo, champaña, salmon, jaspe, beige 5.4 kg ntc 2017</v>
          </cell>
        </row>
        <row r="343">
          <cell r="D343" t="str">
            <v>18225</v>
          </cell>
          <cell r="E343" t="str">
            <v>adoquin tactil guia o alerta 20x20x8 gris 7.4 kg ntc 2017</v>
          </cell>
        </row>
        <row r="344">
          <cell r="D344" t="str">
            <v>18226</v>
          </cell>
          <cell r="E344" t="str">
            <v>adoquin tactil guia o alerta 20x20x8 rojo, negro, marron, chocolate, oliva, anticado, ocre 7.4 kg ntc 2017</v>
          </cell>
        </row>
        <row r="345">
          <cell r="D345" t="str">
            <v>18227</v>
          </cell>
          <cell r="E345" t="str">
            <v>adoquin 10x20x6 gris 2.7 kg ntc 2017</v>
          </cell>
        </row>
        <row r="346">
          <cell r="D346" t="str">
            <v>18228</v>
          </cell>
          <cell r="E346" t="str">
            <v>adoquin 10x20x6 rojo, negro, marron, chocolate, oliva, anticado y ocre 2.7 kg ntc 2017</v>
          </cell>
        </row>
        <row r="347">
          <cell r="D347" t="str">
            <v>18229</v>
          </cell>
          <cell r="E347" t="str">
            <v>adoquin 10x20x6 amarillo, champaña, salmon, jaspe, beige 2.7 kg ntc 2017</v>
          </cell>
        </row>
        <row r="348">
          <cell r="D348" t="str">
            <v>1822A</v>
          </cell>
          <cell r="E348" t="str">
            <v>adoquin 10x20x6 blanco, azul, verde 2.7 kg ntc 2017</v>
          </cell>
        </row>
        <row r="349">
          <cell r="D349" t="str">
            <v>1822B</v>
          </cell>
          <cell r="E349" t="str">
            <v>adoquin 10x20x8 gris 3.7 kg ntc 2017</v>
          </cell>
        </row>
        <row r="350">
          <cell r="D350" t="str">
            <v>1822C</v>
          </cell>
          <cell r="E350" t="str">
            <v>adoquin 10x20x8 rojo, negro, marron, chcolate, oliva, anticado, ocre 3.7 kg ntc 2017</v>
          </cell>
        </row>
        <row r="351">
          <cell r="D351" t="str">
            <v>1822D</v>
          </cell>
          <cell r="E351" t="str">
            <v>adoquin 10x20x8 amarillo, champaña, salmon, jaspe, beige 3.7 kg ntc 2017</v>
          </cell>
        </row>
        <row r="352">
          <cell r="D352" t="str">
            <v>1822E</v>
          </cell>
          <cell r="E352" t="str">
            <v>adoquin 10x20x8 blanco, azul, verde 3.7 kg ntc 2017</v>
          </cell>
        </row>
        <row r="353">
          <cell r="D353" t="str">
            <v>1822F</v>
          </cell>
          <cell r="E353" t="str">
            <v>adoquin cuadrado A-20</v>
          </cell>
        </row>
        <row r="354">
          <cell r="D354" t="str">
            <v>1822G</v>
          </cell>
          <cell r="E354" t="str">
            <v>adoquin cuadrado 20x20x6 rojo, negro, marron, chocolate, oliva, anticado, ocre 5.4 kg ntc 2017</v>
          </cell>
        </row>
        <row r="355">
          <cell r="D355" t="str">
            <v>1822H</v>
          </cell>
          <cell r="E355" t="str">
            <v>adoquin cuadrado 20x20x6 amarillo, champaña, salmon, jaspe, beige 5.4 kg ntc 2017</v>
          </cell>
        </row>
        <row r="356">
          <cell r="D356" t="str">
            <v>1822I</v>
          </cell>
          <cell r="E356" t="str">
            <v>adoquin cuadrado 20x20x6 blanco, azul, verde 5.4 kg 2017</v>
          </cell>
        </row>
        <row r="357">
          <cell r="D357" t="str">
            <v>1822J</v>
          </cell>
          <cell r="E357" t="str">
            <v>adoquin peatonal 20x10x6 gris</v>
          </cell>
        </row>
        <row r="358">
          <cell r="D358" t="str">
            <v>1822K</v>
          </cell>
          <cell r="E358" t="str">
            <v>loseta peatonal tactil 40x40x6</v>
          </cell>
        </row>
        <row r="359">
          <cell r="D359" t="str">
            <v>1822L</v>
          </cell>
          <cell r="E359" t="str">
            <v>loseta prefabricada 220x30x6</v>
          </cell>
        </row>
        <row r="360">
          <cell r="D360" t="str">
            <v>1822M</v>
          </cell>
          <cell r="E360" t="str">
            <v>loseta tactil alerta 6x40x40 salmon, amarillo</v>
          </cell>
        </row>
        <row r="361">
          <cell r="D361" t="str">
            <v>1822N</v>
          </cell>
          <cell r="E361" t="str">
            <v>loseta tactil alerta 6x40x40 blanco</v>
          </cell>
        </row>
        <row r="362">
          <cell r="D362" t="str">
            <v>1822Ñ</v>
          </cell>
          <cell r="E362" t="str">
            <v>adoquin 8x10x20 salmon, amarillo</v>
          </cell>
        </row>
        <row r="363">
          <cell r="D363" t="str">
            <v>1822O</v>
          </cell>
          <cell r="E363" t="str">
            <v>adoquin 8x10x20 blanco</v>
          </cell>
        </row>
        <row r="364">
          <cell r="D364" t="str">
            <v>1822P</v>
          </cell>
          <cell r="E364" t="str">
            <v>loseta peatonal tactil 40x40x6 gris</v>
          </cell>
        </row>
        <row r="365">
          <cell r="D365" t="str">
            <v>1822Q</v>
          </cell>
          <cell r="E365" t="str">
            <v>adoquin 8x20x20 negro, rojo, arena, anticado, jaspeado, marron, ocre, verde</v>
          </cell>
        </row>
        <row r="366">
          <cell r="D366" t="str">
            <v>1822R</v>
          </cell>
          <cell r="E366" t="str">
            <v>loseta prefabricada 1.50x0.20x0.06m gris oscuro</v>
          </cell>
        </row>
        <row r="367">
          <cell r="D367" t="str">
            <v>1822S</v>
          </cell>
          <cell r="E367" t="str">
            <v>adoquin 8x20x20 salmon, amarillo</v>
          </cell>
        </row>
        <row r="368">
          <cell r="D368" t="str">
            <v>1822T</v>
          </cell>
          <cell r="E368" t="str">
            <v>loseta prefabricada 1.50x0.40x0.06m gris claro</v>
          </cell>
        </row>
        <row r="369">
          <cell r="D369" t="str">
            <v>1822U</v>
          </cell>
          <cell r="E369" t="str">
            <v>adoquin 8x20x20 blanco</v>
          </cell>
        </row>
        <row r="370">
          <cell r="D370" t="str">
            <v>1822V</v>
          </cell>
          <cell r="E370" t="str">
            <v>loseta prefabricada 0.90x0.32x0.06m gris claro</v>
          </cell>
        </row>
        <row r="371">
          <cell r="D371" t="str">
            <v>1822W</v>
          </cell>
          <cell r="E371" t="str">
            <v>adoquin tactil guia 6x20x20 gris</v>
          </cell>
        </row>
        <row r="372">
          <cell r="D372" t="str">
            <v>1822X</v>
          </cell>
          <cell r="E372" t="str">
            <v>adoquin tactil guia 6x20x20 negro, rojo, arena, anticado, jaspeado, marron, ocre, verde</v>
          </cell>
        </row>
        <row r="373">
          <cell r="D373" t="str">
            <v>1822Y</v>
          </cell>
          <cell r="E373" t="str">
            <v>adoquin tactil guia 6x20x20 salmon, amarillo</v>
          </cell>
        </row>
        <row r="374">
          <cell r="D374" t="str">
            <v>1822Z</v>
          </cell>
          <cell r="E374" t="str">
            <v>adoquin tactil guia 6x20x20 blanco</v>
          </cell>
        </row>
        <row r="375">
          <cell r="D375" t="str">
            <v>1823A</v>
          </cell>
          <cell r="E375" t="str">
            <v>adoquin 40x40x8 vehicular liso gris</v>
          </cell>
        </row>
        <row r="376">
          <cell r="D376" t="str">
            <v>1823B</v>
          </cell>
          <cell r="E376" t="str">
            <v>tablequin mix 65x12 y 65x20 de adoquinar</v>
          </cell>
        </row>
        <row r="377">
          <cell r="D377" t="str">
            <v>1823C</v>
          </cell>
          <cell r="E377" t="str">
            <v>natura gran formato 60x30 de adoquinar</v>
          </cell>
        </row>
        <row r="378">
          <cell r="D378" t="str">
            <v>18311</v>
          </cell>
          <cell r="E378" t="str">
            <v>tolete 15x10x40 salmon, amarillo, jaspeado</v>
          </cell>
        </row>
        <row r="379">
          <cell r="D379" t="str">
            <v>18312</v>
          </cell>
          <cell r="E379" t="str">
            <v xml:space="preserve">bloque 20x20x40 R13 gris </v>
          </cell>
        </row>
        <row r="380">
          <cell r="D380" t="str">
            <v>18313</v>
          </cell>
          <cell r="E380" t="str">
            <v>tolete 12x10x40 negro, rojo, arena, anticado, marron, ocre, verde</v>
          </cell>
        </row>
        <row r="381">
          <cell r="D381" t="str">
            <v>18314</v>
          </cell>
          <cell r="E381" t="str">
            <v xml:space="preserve">tolete 12x10x40 gris </v>
          </cell>
        </row>
        <row r="382">
          <cell r="D382" t="str">
            <v>18315</v>
          </cell>
          <cell r="E382" t="str">
            <v>bloque 12x20x40 R10 gris</v>
          </cell>
        </row>
        <row r="383">
          <cell r="D383" t="str">
            <v>18316</v>
          </cell>
          <cell r="E383" t="str">
            <v>bloque 10x20x40 R8 gris</v>
          </cell>
        </row>
        <row r="384">
          <cell r="D384" t="str">
            <v>18321</v>
          </cell>
          <cell r="E384" t="str">
            <v>adoquin cuadrado 20x20x8 gris 7.4 ntc 2017</v>
          </cell>
        </row>
        <row r="385">
          <cell r="D385" t="str">
            <v>18323</v>
          </cell>
          <cell r="E385" t="str">
            <v>adoquin 40X40X8 plano gris</v>
          </cell>
        </row>
        <row r="386">
          <cell r="D386" t="str">
            <v>18324</v>
          </cell>
          <cell r="E386" t="str">
            <v>adoquin cuadrado 20x20x8 amarilo, champaña, salmon, jaspe, beige 7.4 kg ntc 2017</v>
          </cell>
        </row>
        <row r="387">
          <cell r="D387" t="str">
            <v>18325</v>
          </cell>
          <cell r="E387" t="str">
            <v>adoquin cuadrado 20x20x8 rojo, negro, marron, chocolate, oliva, anticado, ocre 7.4 kg ntc 2017</v>
          </cell>
        </row>
        <row r="388">
          <cell r="D388" t="str">
            <v>18326</v>
          </cell>
          <cell r="E388" t="str">
            <v>adoquin cuadrado 20x20x8 blanco, azul, verde 7.4 kg ntc 2017</v>
          </cell>
        </row>
        <row r="389">
          <cell r="D389" t="str">
            <v>18327</v>
          </cell>
          <cell r="E389" t="str">
            <v>adoquin tactil guia o alerta 20x20x6 gris 5.4 kg ntc 2017</v>
          </cell>
        </row>
        <row r="390">
          <cell r="D390" t="str">
            <v>18328</v>
          </cell>
          <cell r="E390" t="str">
            <v>adoquin tactil guia o alerta 20x20x8 amarillo, champaña, salmon, jaspe, beige 7.4 kg ntc 2017</v>
          </cell>
        </row>
        <row r="391">
          <cell r="D391" t="str">
            <v>18329</v>
          </cell>
          <cell r="E391" t="str">
            <v>adoquin tactil guia o alerta 20x20x8 blanco, azul, verde 7.4 kg ntc 2017</v>
          </cell>
        </row>
        <row r="392">
          <cell r="D392" t="str">
            <v>1832A</v>
          </cell>
          <cell r="E392" t="str">
            <v>adoquin tactil guia 8x20x20 negro, rojo, arena, anticado, jaspeado, marron, ocre, verde</v>
          </cell>
        </row>
        <row r="393">
          <cell r="D393" t="str">
            <v>1832B</v>
          </cell>
          <cell r="E393" t="str">
            <v>adoquin tactil guia 8x20x20 gris</v>
          </cell>
        </row>
        <row r="394">
          <cell r="D394" t="str">
            <v>1832C</v>
          </cell>
          <cell r="E394" t="str">
            <v>adoquin tactil guia 8x20x20 blanco</v>
          </cell>
        </row>
        <row r="395">
          <cell r="D395" t="str">
            <v>1832D</v>
          </cell>
          <cell r="E395" t="str">
            <v>adoquin tactil guia 8x20x20 salmon, amarillo</v>
          </cell>
        </row>
        <row r="396">
          <cell r="D396" t="str">
            <v>1832E</v>
          </cell>
          <cell r="E396" t="str">
            <v>adoquin tactil alerta 6x20x20 negro, rojo, arena, anticado, jaspeado, marron, ocre, verde</v>
          </cell>
        </row>
        <row r="397">
          <cell r="D397" t="str">
            <v>1832F</v>
          </cell>
          <cell r="E397" t="str">
            <v>adoquin tactil alerta 6x20x20 salmon, amarillo</v>
          </cell>
        </row>
        <row r="398">
          <cell r="D398" t="str">
            <v>1832G</v>
          </cell>
          <cell r="E398" t="str">
            <v>adoquin tactil alerta 6x20x20 blanco</v>
          </cell>
        </row>
        <row r="399">
          <cell r="D399" t="str">
            <v>1832H</v>
          </cell>
          <cell r="E399" t="str">
            <v>adoquin tactil alerta 6x20x20 gris</v>
          </cell>
        </row>
        <row r="400">
          <cell r="D400" t="str">
            <v>1832I</v>
          </cell>
          <cell r="E400" t="str">
            <v>adoquin 20x20x6 plano gris</v>
          </cell>
        </row>
        <row r="401">
          <cell r="D401" t="str">
            <v>1832J</v>
          </cell>
          <cell r="E401" t="str">
            <v>loseta 6x40x40 gris</v>
          </cell>
        </row>
        <row r="402">
          <cell r="D402" t="str">
            <v>1832K</v>
          </cell>
          <cell r="E402" t="str">
            <v>adoquin 20x20x8 plano gris</v>
          </cell>
        </row>
        <row r="403">
          <cell r="D403" t="str">
            <v>1832L</v>
          </cell>
          <cell r="E403" t="str">
            <v>loseta 6x40x40 negro, rojo, arena, anticado, jaspeado, marron, ocre, verde</v>
          </cell>
        </row>
        <row r="404">
          <cell r="D404" t="str">
            <v>1832M</v>
          </cell>
          <cell r="E404" t="str">
            <v>loseta 6x40x40 salmon, amarillo</v>
          </cell>
        </row>
        <row r="405">
          <cell r="D405" t="str">
            <v>1832N</v>
          </cell>
          <cell r="E405" t="str">
            <v>adoquin 6x10x20 negro, rojo, arena, anticado, jaspeado, marron, ocare, verde</v>
          </cell>
        </row>
        <row r="406">
          <cell r="D406" t="str">
            <v>1832Ñ</v>
          </cell>
          <cell r="E406" t="str">
            <v>loseta 6x40x40 blanco</v>
          </cell>
        </row>
        <row r="407">
          <cell r="D407" t="str">
            <v>1832O</v>
          </cell>
          <cell r="E407" t="str">
            <v>adoquin 6x10x20 salmon, amarillo</v>
          </cell>
        </row>
        <row r="408">
          <cell r="D408" t="str">
            <v>1832P</v>
          </cell>
          <cell r="E408" t="str">
            <v>loseta tactil guia 6x40x40 gris</v>
          </cell>
        </row>
        <row r="409">
          <cell r="D409" t="str">
            <v>1832Q</v>
          </cell>
          <cell r="E409" t="str">
            <v>adoquin 6x10x20 blanco</v>
          </cell>
        </row>
        <row r="410">
          <cell r="D410" t="str">
            <v>1832R</v>
          </cell>
          <cell r="E410" t="str">
            <v>loseta tactil guia 6x40x40 negro, rojo, arena, anticado, jaspeado, marron, ocre, verde</v>
          </cell>
        </row>
        <row r="411">
          <cell r="D411" t="str">
            <v>1832S</v>
          </cell>
          <cell r="E411" t="str">
            <v>adoquin 6x20x20 negro, rojo, arena, anticado, jaspeado, marron, ocre, verde</v>
          </cell>
        </row>
        <row r="412">
          <cell r="D412" t="str">
            <v>1832T</v>
          </cell>
          <cell r="E412" t="str">
            <v>loseta tactil guia 6x40x40 salmon, amarillo</v>
          </cell>
        </row>
        <row r="413">
          <cell r="D413" t="str">
            <v>1832U</v>
          </cell>
          <cell r="E413" t="str">
            <v>adoquin 6x20x20 salmon, amarillo</v>
          </cell>
        </row>
        <row r="414">
          <cell r="D414" t="str">
            <v>1832V</v>
          </cell>
          <cell r="E414" t="str">
            <v>loseta tactil guia 6x40x40 blanco</v>
          </cell>
        </row>
        <row r="415">
          <cell r="D415" t="str">
            <v>1832W</v>
          </cell>
          <cell r="E415" t="str">
            <v>adoquin 6x20x20 blanco</v>
          </cell>
        </row>
        <row r="416">
          <cell r="D416" t="str">
            <v>1832X</v>
          </cell>
          <cell r="E416" t="str">
            <v>loseta tactil alerta 6x40x40 gris</v>
          </cell>
        </row>
        <row r="417">
          <cell r="D417" t="str">
            <v>1832Y</v>
          </cell>
          <cell r="E417" t="str">
            <v>adoquin 8x10x20 negro, rojo, arena, anticado, jaspeado, marron, ocre, verde</v>
          </cell>
        </row>
        <row r="418">
          <cell r="D418" t="str">
            <v>1832Z</v>
          </cell>
          <cell r="E418" t="str">
            <v>loseta tactil alerta 6x40x40 negro, rojo, arena, anticado, jaspeado, marron, ocre, verde</v>
          </cell>
        </row>
        <row r="419">
          <cell r="D419" t="str">
            <v>1833A</v>
          </cell>
          <cell r="E419" t="str">
            <v>loseta tactil guia 6x20x20 salmon, amarillo</v>
          </cell>
        </row>
        <row r="420">
          <cell r="D420" t="str">
            <v>18421</v>
          </cell>
          <cell r="E420" t="str">
            <v>adoquin 8x10x20 gris</v>
          </cell>
        </row>
        <row r="421">
          <cell r="D421" t="str">
            <v>18422</v>
          </cell>
          <cell r="E421" t="str">
            <v>loseta prefabricada 0.84x0.58x0.06m gris claro</v>
          </cell>
        </row>
        <row r="422">
          <cell r="D422" t="str">
            <v>18423</v>
          </cell>
          <cell r="E422" t="str">
            <v>gramoquin gris 23x23x8cm</v>
          </cell>
        </row>
        <row r="423">
          <cell r="D423" t="str">
            <v>18424</v>
          </cell>
          <cell r="E423" t="str">
            <v>loseta prefabricada en concreto 3x10x60 blanco</v>
          </cell>
        </row>
        <row r="424">
          <cell r="D424" t="str">
            <v>18425</v>
          </cell>
          <cell r="E424" t="str">
            <v>adoquin rectangular vehicular 5x10x20 arcilla</v>
          </cell>
        </row>
        <row r="425">
          <cell r="D425" t="str">
            <v>18426</v>
          </cell>
          <cell r="E425" t="str">
            <v>tableta piso pescadero</v>
          </cell>
        </row>
        <row r="426">
          <cell r="D426" t="str">
            <v>18427</v>
          </cell>
          <cell r="E426" t="str">
            <v>gramoquin gris 43x29x10cm</v>
          </cell>
        </row>
        <row r="427">
          <cell r="D427" t="str">
            <v>18511</v>
          </cell>
          <cell r="E427" t="str">
            <v>ladrillo rayado horizontal 9x20x40 ne</v>
          </cell>
        </row>
        <row r="428">
          <cell r="D428" t="str">
            <v>18512</v>
          </cell>
          <cell r="E428" t="str">
            <v>ladrillo rayado horizontal 9x20x40 liviano ne</v>
          </cell>
        </row>
        <row r="429">
          <cell r="D429" t="str">
            <v>18513</v>
          </cell>
          <cell r="E429" t="str">
            <v>ladrillo rayado horizontal 12x20x40 ne</v>
          </cell>
        </row>
        <row r="430">
          <cell r="D430" t="str">
            <v>18514</v>
          </cell>
          <cell r="E430" t="str">
            <v>ladrillo rayado horizontal 12x20x40 liviano ne</v>
          </cell>
        </row>
        <row r="431">
          <cell r="D431" t="str">
            <v>18515</v>
          </cell>
          <cell r="E431" t="str">
            <v>ladrillo rayado horizontal 15x20x40 ne</v>
          </cell>
        </row>
        <row r="432">
          <cell r="D432" t="str">
            <v>18516</v>
          </cell>
          <cell r="E432" t="str">
            <v>ladrillo rayado horizontal 15x20x40 liviano ne</v>
          </cell>
        </row>
        <row r="433">
          <cell r="D433" t="str">
            <v>18517</v>
          </cell>
          <cell r="E433" t="str">
            <v xml:space="preserve">ladrillo 10x20x40 perforacion horizontal </v>
          </cell>
        </row>
        <row r="434">
          <cell r="D434" t="str">
            <v>18518</v>
          </cell>
          <cell r="E434" t="str">
            <v>ladrillo 10x20x40 macizo</v>
          </cell>
        </row>
        <row r="435">
          <cell r="D435" t="str">
            <v>18519</v>
          </cell>
          <cell r="E435" t="str">
            <v>ladrillo farol 10x20x30 perforacion horizontal</v>
          </cell>
        </row>
        <row r="436">
          <cell r="D436" t="str">
            <v>1851A</v>
          </cell>
          <cell r="E436" t="str">
            <v>ladrillo rayado horizontal 8x20x40 ne</v>
          </cell>
        </row>
        <row r="437">
          <cell r="D437" t="str">
            <v>1851B</v>
          </cell>
          <cell r="E437" t="str">
            <v>ladrillo rayado vertical 9x20x40 e</v>
          </cell>
        </row>
        <row r="438">
          <cell r="D438" t="str">
            <v>1851C</v>
          </cell>
          <cell r="E438" t="str">
            <v xml:space="preserve">ladrillo rayado vertical 12x20x40 e </v>
          </cell>
        </row>
        <row r="439">
          <cell r="D439" t="str">
            <v>1851D</v>
          </cell>
          <cell r="E439" t="str">
            <v>ladrillo rayado vertical 15x20x40 e</v>
          </cell>
        </row>
        <row r="440">
          <cell r="D440" t="str">
            <v>1851E</v>
          </cell>
          <cell r="E440" t="str">
            <v>ladrillo rayado vertical 9x20x40 ne</v>
          </cell>
        </row>
        <row r="441">
          <cell r="D441" t="str">
            <v>1851F</v>
          </cell>
          <cell r="E441" t="str">
            <v>ladrillo rayado vertical 12x20x40 ne</v>
          </cell>
        </row>
        <row r="442">
          <cell r="D442" t="str">
            <v>1851G</v>
          </cell>
          <cell r="E442" t="str">
            <v>ladrillo rayado vertical 15x20x40 ne</v>
          </cell>
        </row>
        <row r="443">
          <cell r="D443" t="str">
            <v>1851H</v>
          </cell>
          <cell r="E443" t="str">
            <v>ladrillo liso horizontal #4 9x20x40 ne</v>
          </cell>
        </row>
        <row r="444">
          <cell r="D444" t="str">
            <v>1851I</v>
          </cell>
          <cell r="E444" t="str">
            <v>ladrillo rayado horizontal #5 12x20x33 ne</v>
          </cell>
        </row>
        <row r="445">
          <cell r="D445" t="str">
            <v>1851J</v>
          </cell>
          <cell r="E445" t="str">
            <v>ladrillo liso horizontal #6 15x20x40 ne</v>
          </cell>
        </row>
        <row r="446">
          <cell r="D446" t="str">
            <v>1851K</v>
          </cell>
          <cell r="E446" t="str">
            <v>ladrillo liso horizontal 8cm 8x20x40 ne</v>
          </cell>
        </row>
        <row r="447">
          <cell r="D447" t="str">
            <v>1851L</v>
          </cell>
          <cell r="E447" t="str">
            <v>ladrillo liso horizontal castellano 12x13x30 ne</v>
          </cell>
        </row>
        <row r="448">
          <cell r="D448" t="str">
            <v>1851M</v>
          </cell>
          <cell r="E448" t="str">
            <v>ladrillo liso horizontal catalan natural 10x15x30 ne</v>
          </cell>
        </row>
        <row r="449">
          <cell r="D449" t="str">
            <v>1851N</v>
          </cell>
          <cell r="E449" t="str">
            <v>ladrillo liso horizontal catalan palido 10x15x30 ne</v>
          </cell>
        </row>
        <row r="450">
          <cell r="D450" t="str">
            <v>1851Ñ</v>
          </cell>
          <cell r="E450" t="str">
            <v>ladrillo liso horizontal catalan moreno 10x15x30 ne</v>
          </cell>
        </row>
        <row r="451">
          <cell r="D451" t="str">
            <v>1851O</v>
          </cell>
          <cell r="E451" t="str">
            <v>ladrillo liso horizontal catalan corcho10x15x30 ne</v>
          </cell>
        </row>
        <row r="452">
          <cell r="D452" t="str">
            <v>1851P</v>
          </cell>
          <cell r="E452" t="str">
            <v>ladrillo liso horizontal catalan grande 10x15x40</v>
          </cell>
        </row>
        <row r="453">
          <cell r="D453" t="str">
            <v>1851Q</v>
          </cell>
          <cell r="E453" t="str">
            <v>ladrillo liso horizontal bocadillo 6x12x25 ne</v>
          </cell>
        </row>
        <row r="454">
          <cell r="D454" t="str">
            <v>1851R</v>
          </cell>
          <cell r="E454" t="str">
            <v>ladrillo liso horizontal bocadillo corcho 6x12x25 ne</v>
          </cell>
        </row>
        <row r="455">
          <cell r="D455" t="str">
            <v>1851S</v>
          </cell>
          <cell r="E455" t="str">
            <v>ladrillo liso horizontal bocadillo multiperforado 6x12x25 ne</v>
          </cell>
        </row>
        <row r="456">
          <cell r="D456" t="str">
            <v>1851T</v>
          </cell>
          <cell r="E456" t="str">
            <v>ladrillo liso horizontal milano natural 6x12x40 ne</v>
          </cell>
        </row>
        <row r="457">
          <cell r="D457" t="str">
            <v>1851U</v>
          </cell>
          <cell r="E457" t="str">
            <v>ladrillo liso horizontal milano palido 6x12x40 ne</v>
          </cell>
        </row>
        <row r="458">
          <cell r="D458" t="str">
            <v>1851V</v>
          </cell>
          <cell r="E458" t="str">
            <v>ladrillo liso horizontal milano moreno 6x12x40 ne</v>
          </cell>
        </row>
        <row r="459">
          <cell r="D459" t="str">
            <v>1851W</v>
          </cell>
          <cell r="E459" t="str">
            <v>ladrillo natural liso vertical bocadillo stiff 6x12x24 e</v>
          </cell>
        </row>
        <row r="460">
          <cell r="D460" t="str">
            <v>1851X</v>
          </cell>
          <cell r="E460" t="str">
            <v>ladrillo liso vertical bocadillo palido stiff 6x12x24 e</v>
          </cell>
        </row>
        <row r="461">
          <cell r="D461" t="str">
            <v>1851Y</v>
          </cell>
          <cell r="E461" t="str">
            <v>ladrillo liso vertical bocadillo moreno stiff 6x12x24 e</v>
          </cell>
        </row>
        <row r="462">
          <cell r="D462" t="str">
            <v>1851Z</v>
          </cell>
          <cell r="E462" t="str">
            <v>ladrillo liso vertical terminal bocadillo corcho 6x12x24 e</v>
          </cell>
        </row>
        <row r="463">
          <cell r="D463" t="str">
            <v>18520</v>
          </cell>
          <cell r="E463" t="str">
            <v>ladrillo farol 12x23x33 perforacion horizontal</v>
          </cell>
        </row>
        <row r="464">
          <cell r="D464" t="str">
            <v>18521</v>
          </cell>
          <cell r="E464" t="str">
            <v>ladrillo liso vertical terminal catalan esctuctural 10x15x30 e</v>
          </cell>
        </row>
        <row r="465">
          <cell r="D465" t="str">
            <v>18522</v>
          </cell>
          <cell r="E465" t="str">
            <v>ladrillo liso vertical terminal catalan palido stiff 10x15x30 e</v>
          </cell>
        </row>
        <row r="466">
          <cell r="D466" t="str">
            <v>18523</v>
          </cell>
          <cell r="E466" t="str">
            <v>ladrillo liso vertical terminal caralan moreno stiff 10x15x40</v>
          </cell>
        </row>
        <row r="467">
          <cell r="D467" t="str">
            <v>18524</v>
          </cell>
          <cell r="E467" t="str">
            <v>ladrllo liso vertical terminal bocadillo 6x12x24 ne</v>
          </cell>
        </row>
        <row r="468">
          <cell r="D468" t="str">
            <v>18525</v>
          </cell>
          <cell r="E468" t="str">
            <v>ladrillo liso vertical terminal catalan 10x15x30 ne</v>
          </cell>
        </row>
        <row r="469">
          <cell r="D469" t="str">
            <v>18526</v>
          </cell>
          <cell r="E469" t="str">
            <v>bloque prensado btc 15x20x40</v>
          </cell>
        </row>
        <row r="470">
          <cell r="D470" t="str">
            <v>185A1</v>
          </cell>
          <cell r="E470" t="str">
            <v>calado cuadro 10x20x20 ne</v>
          </cell>
        </row>
        <row r="471">
          <cell r="D471" t="str">
            <v>185A2</v>
          </cell>
          <cell r="E471" t="str">
            <v>calado cuadro 12x20x20 ne</v>
          </cell>
        </row>
        <row r="472">
          <cell r="D472" t="str">
            <v>185A3</v>
          </cell>
          <cell r="E472" t="str">
            <v>calado cuadro 15x20x20 ne</v>
          </cell>
        </row>
        <row r="473">
          <cell r="D473" t="str">
            <v>185C1</v>
          </cell>
          <cell r="E473" t="str">
            <v>chapa catalan extruida 2x10x30 ne</v>
          </cell>
        </row>
        <row r="474">
          <cell r="D474" t="str">
            <v>185C2</v>
          </cell>
          <cell r="E474" t="str">
            <v>chapa catalan palida 2x10x30 ne</v>
          </cell>
        </row>
        <row r="475">
          <cell r="D475" t="str">
            <v>185C3</v>
          </cell>
          <cell r="E475" t="str">
            <v>chapa bocadillo romano natural 2x10x30 ne</v>
          </cell>
        </row>
        <row r="476">
          <cell r="D476" t="str">
            <v>185C4</v>
          </cell>
          <cell r="E476" t="str">
            <v>chapa bocadillo romano palido 2x6x30 ne</v>
          </cell>
        </row>
        <row r="477">
          <cell r="D477" t="str">
            <v>185C5</v>
          </cell>
          <cell r="E477" t="str">
            <v>chapa bocadillo romano moreno 2x6x30</v>
          </cell>
        </row>
        <row r="478">
          <cell r="D478" t="str">
            <v>185C6</v>
          </cell>
          <cell r="E478" t="str">
            <v>chapa bocadillo natural 2x6x25 ne</v>
          </cell>
        </row>
        <row r="479">
          <cell r="D479" t="str">
            <v>185C7</v>
          </cell>
          <cell r="E479" t="str">
            <v>chapa bocadillo palido 2x6x25 ne</v>
          </cell>
        </row>
        <row r="480">
          <cell r="D480" t="str">
            <v>185C8</v>
          </cell>
          <cell r="E480" t="str">
            <v>chapa bocadillo moreno 2x6x25 ne</v>
          </cell>
        </row>
        <row r="481">
          <cell r="D481" t="str">
            <v>18811</v>
          </cell>
          <cell r="E481" t="str">
            <v>bordillo barrera 45x15x80 110 kg ntc 4109</v>
          </cell>
        </row>
        <row r="482">
          <cell r="D482" t="str">
            <v>18812</v>
          </cell>
          <cell r="E482" t="str">
            <v>prefabricado tipo "deck" 14.5x1x4.5 m gris</v>
          </cell>
        </row>
        <row r="483">
          <cell r="D483" t="str">
            <v>18813</v>
          </cell>
          <cell r="E483" t="str">
            <v>bordillo barrera recto prefabricado ficha A10</v>
          </cell>
        </row>
        <row r="484">
          <cell r="D484" t="str">
            <v>18814</v>
          </cell>
          <cell r="E484" t="str">
            <v>bordillo rectangular recto prefabricado ficha A80</v>
          </cell>
        </row>
        <row r="485">
          <cell r="D485" t="str">
            <v>18815</v>
          </cell>
          <cell r="E485" t="str">
            <v>cañuela prefabricada a-125</v>
          </cell>
        </row>
        <row r="486">
          <cell r="D486" t="str">
            <v>18816</v>
          </cell>
          <cell r="E486" t="str">
            <v>bordillo 35x15x80 82 kg ntc 4109</v>
          </cell>
        </row>
        <row r="487">
          <cell r="D487" t="str">
            <v>18817</v>
          </cell>
          <cell r="E487" t="str">
            <v>topellantas 15 X 70 X 16 cm pintado</v>
          </cell>
        </row>
        <row r="488">
          <cell r="D488" t="str">
            <v>18818</v>
          </cell>
          <cell r="E488" t="str">
            <v>bordillo rectangular recto 15 X 35 X 80 x87k</v>
          </cell>
        </row>
        <row r="489">
          <cell r="D489" t="str">
            <v>18819</v>
          </cell>
          <cell r="E489" t="str">
            <v>prefabricado tipo "deck" 14.5x1x4.5 m blanco</v>
          </cell>
        </row>
        <row r="490">
          <cell r="D490" t="str">
            <v>1881A</v>
          </cell>
          <cell r="E490" t="str">
            <v>prefabricado tipo "deck" 14.5x1x4.5 m arena</v>
          </cell>
        </row>
        <row r="491">
          <cell r="D491" t="str">
            <v>1881B</v>
          </cell>
          <cell r="E491" t="str">
            <v>prefabricado tipo "deck" 14.5x1x4.5 m ocre, amarillo</v>
          </cell>
        </row>
        <row r="492">
          <cell r="D492" t="str">
            <v>1881C</v>
          </cell>
          <cell r="E492" t="str">
            <v>prefabricado tipo "deck" 14.5x1x4.5 m rojo, negro, marron, anticado</v>
          </cell>
        </row>
        <row r="493">
          <cell r="D493" t="str">
            <v>1881D</v>
          </cell>
          <cell r="E493" t="str">
            <v>bordillo rectangular recto prefabricado ficha u50 - 15x35x80</v>
          </cell>
        </row>
        <row r="494">
          <cell r="D494" t="str">
            <v>1881E</v>
          </cell>
          <cell r="E494" t="str">
            <v>bordillo para rebaje p2 ficha u160 - 15x(35 - 40)x60</v>
          </cell>
        </row>
        <row r="495">
          <cell r="D495" t="str">
            <v>1881F</v>
          </cell>
          <cell r="E495" t="str">
            <v>bordillo para rebaje p4 ficha u160 - 15x(25 - 30)x60</v>
          </cell>
        </row>
        <row r="496">
          <cell r="D496" t="str">
            <v>1881G</v>
          </cell>
          <cell r="E496" t="str">
            <v>marco para alcorque 1.6x1.6m</v>
          </cell>
        </row>
        <row r="497">
          <cell r="D497" t="str">
            <v>1881H</v>
          </cell>
          <cell r="E497" t="str">
            <v>marco para alcorque u330 - 1.60x1.60</v>
          </cell>
        </row>
        <row r="498">
          <cell r="D498" t="str">
            <v>1881I</v>
          </cell>
          <cell r="E498" t="str">
            <v>bordillo barrera recto prefabricado ficha u10 - 15x45x80</v>
          </cell>
        </row>
        <row r="499">
          <cell r="D499" t="str">
            <v>1881J</v>
          </cell>
          <cell r="E499" t="str">
            <v>bordillo para rebaje p1 ficha u160 - 15x(40 - 45)x60</v>
          </cell>
        </row>
        <row r="500">
          <cell r="D500" t="str">
            <v>1881K</v>
          </cell>
          <cell r="E500" t="str">
            <v>bordillo para rebaje p3 ficha u160 - 15x(30 - 35)x60</v>
          </cell>
        </row>
        <row r="501">
          <cell r="D501" t="str">
            <v>1881L</v>
          </cell>
          <cell r="E501" t="str">
            <v>rejilla en concreto ficha u190 - 40x40x10</v>
          </cell>
        </row>
        <row r="502">
          <cell r="D502" t="str">
            <v>1881M</v>
          </cell>
          <cell r="E502" t="str">
            <v>topellantas prefabricado en concreto 0.60m</v>
          </cell>
        </row>
        <row r="503">
          <cell r="D503" t="str">
            <v>1881N</v>
          </cell>
          <cell r="E503" t="str">
            <v>cilindro camara 1.20 (ext. 0.20m)</v>
          </cell>
        </row>
        <row r="504">
          <cell r="D504" t="str">
            <v>1881Ñ</v>
          </cell>
          <cell r="E504" t="str">
            <v>topellantas prefabricado en concreto 170x30x12cm</v>
          </cell>
        </row>
        <row r="505">
          <cell r="D505" t="str">
            <v>1881O</v>
          </cell>
          <cell r="E505" t="str">
            <v>banca prefabricada circular</v>
          </cell>
        </row>
        <row r="506">
          <cell r="D506" t="str">
            <v>1881P</v>
          </cell>
          <cell r="E506" t="str">
            <v>banca prefabricada cubo</v>
          </cell>
        </row>
        <row r="507">
          <cell r="D507" t="str">
            <v>1881Q</v>
          </cell>
          <cell r="E507" t="str">
            <v>jardinera prefabricada</v>
          </cell>
        </row>
        <row r="508">
          <cell r="D508" t="str">
            <v>1881R</v>
          </cell>
          <cell r="E508" t="str">
            <v>rejilla prefabricada trafico liviano 40x40x6</v>
          </cell>
        </row>
        <row r="509">
          <cell r="D509" t="str">
            <v>18X11</v>
          </cell>
          <cell r="E509" t="str">
            <v>lavaescobas prefabricado grano trani 42x42x25 cm</v>
          </cell>
        </row>
        <row r="510">
          <cell r="D510" t="str">
            <v>18Z11</v>
          </cell>
          <cell r="E510" t="str">
            <v>telera de 0.90 x 1.35 m en madera comun</v>
          </cell>
        </row>
        <row r="511">
          <cell r="D511" t="str">
            <v>18Z12</v>
          </cell>
          <cell r="E511" t="str">
            <v>telera de 0.45 x 1.35 m en madera comun</v>
          </cell>
        </row>
        <row r="512">
          <cell r="D512" t="str">
            <v>18Z13</v>
          </cell>
          <cell r="E512" t="str">
            <v>cuadro en madera comun 4"x4" de 3m</v>
          </cell>
        </row>
        <row r="513">
          <cell r="D513" t="str">
            <v>18Z14</v>
          </cell>
          <cell r="E513" t="str">
            <v xml:space="preserve">can en madera comun 8"x2" de 3m </v>
          </cell>
        </row>
        <row r="514">
          <cell r="D514" t="str">
            <v>18Z15</v>
          </cell>
          <cell r="E514" t="str">
            <v>tabla madera comun 1 x 8" 3m</v>
          </cell>
        </row>
        <row r="515">
          <cell r="D515" t="str">
            <v>18Z16</v>
          </cell>
          <cell r="E515" t="str">
            <v>larguero madera comun 2"x4" de 3m</v>
          </cell>
        </row>
        <row r="516">
          <cell r="D516" t="str">
            <v>18Z17</v>
          </cell>
          <cell r="E516" t="str">
            <v>can de madera zunchado</v>
          </cell>
        </row>
        <row r="517">
          <cell r="D517" t="str">
            <v>18Z21</v>
          </cell>
          <cell r="E517" t="str">
            <v>larguero sapan 2"x4" de 3m</v>
          </cell>
        </row>
        <row r="518">
          <cell r="D518" t="str">
            <v>18Z31</v>
          </cell>
          <cell r="E518" t="str">
            <v>larguero abarco 2"x4" de 3m</v>
          </cell>
        </row>
        <row r="519">
          <cell r="D519" t="str">
            <v>18Z32</v>
          </cell>
          <cell r="E519" t="str">
            <v>larguero madera inmunizada 4cm x 8cm de 3m</v>
          </cell>
        </row>
        <row r="520">
          <cell r="D520" t="str">
            <v>19111</v>
          </cell>
          <cell r="E520" t="str">
            <v>cerraduras en divisiones de baños</v>
          </cell>
        </row>
        <row r="521">
          <cell r="D521" t="str">
            <v>19112</v>
          </cell>
          <cell r="E521" t="str">
            <v>cerraduras yale atlanta cromo</v>
          </cell>
        </row>
        <row r="522">
          <cell r="D522" t="str">
            <v>19113</v>
          </cell>
          <cell r="E522" t="str">
            <v>cerraduras de sobreponer ref.vf6plus marca vera</v>
          </cell>
        </row>
        <row r="523">
          <cell r="D523" t="str">
            <v>19114</v>
          </cell>
          <cell r="E523" t="str">
            <v>cerradura de manija de entrada steelock ref.177223</v>
          </cell>
        </row>
        <row r="524">
          <cell r="D524" t="str">
            <v>19115</v>
          </cell>
          <cell r="E524" t="str">
            <v>cerradura de manija de alcoba steelock ref.177224</v>
          </cell>
        </row>
        <row r="525">
          <cell r="D525" t="str">
            <v>19116</v>
          </cell>
          <cell r="E525" t="str">
            <v>cerradura de manija de baño steelock ref.177222</v>
          </cell>
        </row>
        <row r="526">
          <cell r="D526" t="str">
            <v>19117</v>
          </cell>
          <cell r="E526" t="str">
            <v>tope dr puerta magnatico vera ref.102399</v>
          </cell>
        </row>
        <row r="527">
          <cell r="D527" t="str">
            <v>19118</v>
          </cell>
          <cell r="E527" t="str">
            <v>gato hidraulico para puerta</v>
          </cell>
        </row>
        <row r="528">
          <cell r="D528" t="str">
            <v>19131</v>
          </cell>
          <cell r="E528" t="str">
            <v>barra antipanico 75 cm ivega</v>
          </cell>
        </row>
        <row r="529">
          <cell r="D529" t="str">
            <v>19132</v>
          </cell>
          <cell r="E529" t="str">
            <v>barra antipanico 220 cm ivega</v>
          </cell>
        </row>
        <row r="530">
          <cell r="D530" t="str">
            <v>1A112</v>
          </cell>
          <cell r="E530" t="str">
            <v>horno electrico compacto ref.he2485</v>
          </cell>
        </row>
        <row r="531">
          <cell r="D531" t="str">
            <v>1A113</v>
          </cell>
          <cell r="E531" t="str">
            <v>horno microondas de empotrar ref.hm8021</v>
          </cell>
        </row>
        <row r="532">
          <cell r="D532" t="str">
            <v>1A131</v>
          </cell>
          <cell r="E532" t="str">
            <v xml:space="preserve">campana extractora en inoxidable asento ref.as-c-60 </v>
          </cell>
        </row>
        <row r="533">
          <cell r="D533" t="str">
            <v>1A132</v>
          </cell>
          <cell r="E533" t="str">
            <v>campana extractora tipo isla ref.cx4883</v>
          </cell>
        </row>
        <row r="534">
          <cell r="D534" t="str">
            <v>1A211</v>
          </cell>
          <cell r="E534" t="str">
            <v>horno haceb electrico ref. as 6036</v>
          </cell>
        </row>
        <row r="535">
          <cell r="D535" t="str">
            <v>1A223</v>
          </cell>
          <cell r="E535" t="str">
            <v>cubierta de gas de 4 puestos 65x52 ref.sq6763</v>
          </cell>
        </row>
        <row r="536">
          <cell r="D536" t="str">
            <v>1A224</v>
          </cell>
          <cell r="E536" t="str">
            <v>cubierta mixta de 4 puestos 65x52 ref.sq6766</v>
          </cell>
        </row>
        <row r="537">
          <cell r="D537" t="str">
            <v>1A911</v>
          </cell>
          <cell r="E537" t="str">
            <v>instalaciones provisionales</v>
          </cell>
        </row>
        <row r="538">
          <cell r="D538" t="str">
            <v>1H117</v>
          </cell>
          <cell r="E538" t="str">
            <v>caja para valvula de gas en plastico</v>
          </cell>
        </row>
        <row r="539">
          <cell r="D539" t="str">
            <v>1H11H</v>
          </cell>
          <cell r="E539" t="str">
            <v>tornillo estandar no. 6x1"</v>
          </cell>
        </row>
        <row r="540">
          <cell r="D540" t="str">
            <v>1H11L</v>
          </cell>
          <cell r="E540" t="str">
            <v>hidrante tipo pedestal 2 salidas 3"</v>
          </cell>
        </row>
        <row r="541">
          <cell r="D541" t="str">
            <v>1H11M</v>
          </cell>
          <cell r="E541" t="str">
            <v>hidrante tipo pedestal 3 salidas 6"</v>
          </cell>
        </row>
        <row r="542">
          <cell r="D542" t="str">
            <v>1H11N</v>
          </cell>
          <cell r="E542" t="str">
            <v>valvula de guarda 3"</v>
          </cell>
        </row>
        <row r="543">
          <cell r="D543" t="str">
            <v>1H11Ñ</v>
          </cell>
          <cell r="E543" t="str">
            <v>valvula de guarda 6"</v>
          </cell>
        </row>
        <row r="544">
          <cell r="D544" t="str">
            <v>1H11O</v>
          </cell>
          <cell r="E544" t="str">
            <v>tuberia en acero calibre 10 norma astm - a795 para red contra incendios d= 150 mm (6")</v>
          </cell>
        </row>
        <row r="545">
          <cell r="D545" t="str">
            <v>1H11P</v>
          </cell>
          <cell r="E545" t="str">
            <v>tuberia en acero calibre 10 norma astm - a795 para red contra incendios d= 75 mm (3")</v>
          </cell>
        </row>
        <row r="546">
          <cell r="D546" t="str">
            <v>1H11Q</v>
          </cell>
          <cell r="E546" t="str">
            <v>valvula globo en acero ansi 150 de 6"</v>
          </cell>
        </row>
        <row r="547">
          <cell r="D547" t="str">
            <v>1H11R</v>
          </cell>
          <cell r="E547" t="str">
            <v>valvula de corte 6"</v>
          </cell>
        </row>
        <row r="548">
          <cell r="D548" t="str">
            <v>1H11S</v>
          </cell>
          <cell r="E548" t="str">
            <v>union dresser hd 6" (159mm a 181mm) r1</v>
          </cell>
        </row>
        <row r="549">
          <cell r="D549" t="str">
            <v>1H11T</v>
          </cell>
          <cell r="E549" t="str">
            <v>valvula de paso libre 6"</v>
          </cell>
        </row>
        <row r="550">
          <cell r="D550" t="str">
            <v>1H11U</v>
          </cell>
          <cell r="E550" t="str">
            <v>valvula cheque 6"</v>
          </cell>
        </row>
        <row r="551">
          <cell r="D551" t="str">
            <v>1H11V</v>
          </cell>
          <cell r="E551" t="str">
            <v>valvula globo en acero ansi 150 de 8"</v>
          </cell>
        </row>
        <row r="552">
          <cell r="D552" t="str">
            <v>1H11W</v>
          </cell>
          <cell r="E552" t="str">
            <v>valvula de corte 8"</v>
          </cell>
        </row>
        <row r="553">
          <cell r="D553" t="str">
            <v>1H11X</v>
          </cell>
          <cell r="E553" t="str">
            <v>union dresser 8"</v>
          </cell>
        </row>
        <row r="554">
          <cell r="D554" t="str">
            <v>1H11Y</v>
          </cell>
          <cell r="E554" t="str">
            <v>valvula de paso libre 8"</v>
          </cell>
        </row>
        <row r="555">
          <cell r="D555" t="str">
            <v>1H11Z</v>
          </cell>
          <cell r="E555" t="str">
            <v>valvula cheque 8"</v>
          </cell>
        </row>
        <row r="556">
          <cell r="D556" t="str">
            <v>1H121</v>
          </cell>
          <cell r="E556" t="str">
            <v>tapa metalica para valvula 20x20cm Ø1/2"</v>
          </cell>
        </row>
        <row r="557">
          <cell r="D557" t="str">
            <v>1H122</v>
          </cell>
          <cell r="E557" t="str">
            <v>sumidero tipo b, incluye rejilla.</v>
          </cell>
        </row>
        <row r="558">
          <cell r="D558" t="str">
            <v>1H123</v>
          </cell>
          <cell r="E558" t="str">
            <v>tuberia pvc novafort ø 33" (840 mm) de 6.5 m</v>
          </cell>
        </row>
        <row r="559">
          <cell r="D559" t="str">
            <v>1H124</v>
          </cell>
          <cell r="E559" t="str">
            <v>tuberia pvc novafort ø 36" (950 mm) de 6.5 m</v>
          </cell>
        </row>
        <row r="560">
          <cell r="D560" t="str">
            <v>1H125</v>
          </cell>
          <cell r="E560" t="str">
            <v xml:space="preserve">valvula con ventoda de purga de camara sencilla </v>
          </cell>
        </row>
        <row r="561">
          <cell r="D561" t="str">
            <v>1H126</v>
          </cell>
          <cell r="E561" t="str">
            <v>valvula con ventosa de purga de doble camara</v>
          </cell>
        </row>
        <row r="562">
          <cell r="D562" t="str">
            <v>1H127</v>
          </cell>
          <cell r="E562" t="str">
            <v>valvula de compuerta sello elastico jh ø 200mm (8")</v>
          </cell>
        </row>
        <row r="563">
          <cell r="D563" t="str">
            <v>1H128</v>
          </cell>
          <cell r="E563" t="str">
            <v>valvula de compuerta sello elastico jh ø 150mm (6")</v>
          </cell>
        </row>
        <row r="564">
          <cell r="D564" t="str">
            <v>1H129</v>
          </cell>
          <cell r="E564" t="str">
            <v>valvula ventosa purga sencilla de 75mm (3")</v>
          </cell>
        </row>
        <row r="565">
          <cell r="D565" t="str">
            <v>1H12A</v>
          </cell>
          <cell r="E565" t="str">
            <v>valvula ventosa purga doble camara de 75mm (3")</v>
          </cell>
        </row>
        <row r="566">
          <cell r="D566" t="str">
            <v>1H12C</v>
          </cell>
          <cell r="E566" t="str">
            <v>neopreno calibre 1/16 x 1.20 ancho</v>
          </cell>
        </row>
        <row r="567">
          <cell r="D567" t="str">
            <v>1H12E</v>
          </cell>
          <cell r="E567" t="str">
            <v>tuberia en pvc genfor 33" x 6.5 m</v>
          </cell>
        </row>
        <row r="568">
          <cell r="D568" t="str">
            <v>1H12F</v>
          </cell>
          <cell r="E568" t="str">
            <v>tuberia en pvc genfor 36" x 6.5 m</v>
          </cell>
        </row>
        <row r="569">
          <cell r="D569" t="str">
            <v>1H12G</v>
          </cell>
          <cell r="E569" t="str">
            <v>medidor acueducto 6"</v>
          </cell>
        </row>
        <row r="570">
          <cell r="D570" t="str">
            <v>1H12H</v>
          </cell>
          <cell r="E570" t="str">
            <v>medidor acueducto 8"</v>
          </cell>
        </row>
        <row r="571">
          <cell r="D571" t="str">
            <v>1H12I</v>
          </cell>
          <cell r="E571" t="str">
            <v>tapa metalica para valvula 20x20cm calibre 1/2"</v>
          </cell>
        </row>
        <row r="572">
          <cell r="D572" t="str">
            <v>1H12J</v>
          </cell>
          <cell r="E572" t="str">
            <v>tapa metalica para valvula 20x20cm calibre 1/4"</v>
          </cell>
        </row>
        <row r="573">
          <cell r="D573" t="str">
            <v>1H12K</v>
          </cell>
          <cell r="E573" t="str">
            <v>tee hd 200x200mm (8"x8")</v>
          </cell>
        </row>
        <row r="574">
          <cell r="D574" t="str">
            <v>1H12L</v>
          </cell>
          <cell r="E574" t="str">
            <v>tee hd 200x150mm (8"x6")</v>
          </cell>
        </row>
        <row r="575">
          <cell r="D575" t="str">
            <v>1H12M</v>
          </cell>
          <cell r="E575" t="str">
            <v>tee hd 150x150mm (6"x6")</v>
          </cell>
        </row>
        <row r="576">
          <cell r="D576" t="str">
            <v>1H12N</v>
          </cell>
          <cell r="E576" t="str">
            <v>tee hd 150x75mm (6"x3")</v>
          </cell>
        </row>
        <row r="577">
          <cell r="D577" t="str">
            <v>1H12Ñ</v>
          </cell>
          <cell r="E577" t="str">
            <v>union dresser 8"</v>
          </cell>
        </row>
        <row r="578">
          <cell r="D578" t="str">
            <v>1H12O</v>
          </cell>
          <cell r="E578" t="str">
            <v>tuberia pvc presion rde 21 de 2"</v>
          </cell>
        </row>
        <row r="579">
          <cell r="D579" t="str">
            <v>1H12P</v>
          </cell>
          <cell r="E579" t="str">
            <v>tuberia pvc presion rde 21 de 1"</v>
          </cell>
        </row>
        <row r="580">
          <cell r="D580" t="str">
            <v>1H12Q</v>
          </cell>
          <cell r="E580" t="str">
            <v>tuberia pvc presion rde 21 de 1 1/2"</v>
          </cell>
        </row>
        <row r="581">
          <cell r="D581" t="str">
            <v>1H12R</v>
          </cell>
          <cell r="E581" t="str">
            <v>tuberia pvc presion rde 13.5 de 1/2"</v>
          </cell>
        </row>
        <row r="582">
          <cell r="D582" t="str">
            <v>1H12S</v>
          </cell>
          <cell r="E582" t="str">
            <v>tapa para contador 30x35 norma epm</v>
          </cell>
        </row>
        <row r="583">
          <cell r="D583" t="str">
            <v>1H12T</v>
          </cell>
          <cell r="E583" t="str">
            <v>codo pvc presion rde 21 de 1 1/2"</v>
          </cell>
        </row>
        <row r="584">
          <cell r="D584" t="str">
            <v>1H12U</v>
          </cell>
          <cell r="E584" t="str">
            <v>codo pvc presion rde 21 de 1"</v>
          </cell>
        </row>
        <row r="585">
          <cell r="D585" t="str">
            <v>1H12V</v>
          </cell>
          <cell r="E585" t="str">
            <v>codo pvc presion rde 21 de 1/2"</v>
          </cell>
        </row>
        <row r="586">
          <cell r="D586" t="str">
            <v>1H12W</v>
          </cell>
          <cell r="E586" t="str">
            <v>union pvc de 2"</v>
          </cell>
        </row>
        <row r="587">
          <cell r="D587" t="str">
            <v>1H12X</v>
          </cell>
          <cell r="E587" t="str">
            <v>union pvc de 1 1/2"</v>
          </cell>
        </row>
        <row r="588">
          <cell r="D588" t="str">
            <v>1H12Y</v>
          </cell>
          <cell r="E588" t="str">
            <v>union pvc de 1"</v>
          </cell>
        </row>
        <row r="589">
          <cell r="D589" t="str">
            <v>1H12Z</v>
          </cell>
          <cell r="E589" t="str">
            <v>union pvc de 1/2"</v>
          </cell>
        </row>
        <row r="590">
          <cell r="D590" t="str">
            <v>1H131</v>
          </cell>
          <cell r="E590" t="str">
            <v>tee pvc de 2"</v>
          </cell>
        </row>
        <row r="591">
          <cell r="D591" t="str">
            <v>1H132</v>
          </cell>
          <cell r="E591" t="str">
            <v>tee pvc de 1 1/2"</v>
          </cell>
        </row>
        <row r="592">
          <cell r="D592" t="str">
            <v>1H133</v>
          </cell>
          <cell r="E592" t="str">
            <v>tee pvc de 1"</v>
          </cell>
        </row>
        <row r="593">
          <cell r="D593" t="str">
            <v>1H134</v>
          </cell>
          <cell r="E593" t="str">
            <v>tee pvc de 1/2"</v>
          </cell>
        </row>
        <row r="594">
          <cell r="D594" t="str">
            <v>1H135</v>
          </cell>
          <cell r="E594" t="str">
            <v>reduccion pvc 2"x1 1/2"</v>
          </cell>
        </row>
        <row r="595">
          <cell r="D595" t="str">
            <v>1H137</v>
          </cell>
          <cell r="E595" t="str">
            <v>reduccion pvc 1" x 1/2"</v>
          </cell>
        </row>
        <row r="596">
          <cell r="D596" t="str">
            <v>1H138</v>
          </cell>
          <cell r="E596" t="str">
            <v>pvc sanitaria de 2" de 6 m</v>
          </cell>
        </row>
        <row r="597">
          <cell r="D597" t="str">
            <v>1H139</v>
          </cell>
          <cell r="E597" t="str">
            <v>pvc sanitaria de 4" de 6 m</v>
          </cell>
        </row>
        <row r="598">
          <cell r="D598" t="str">
            <v>1H13A</v>
          </cell>
          <cell r="E598" t="str">
            <v>pvc sanitaria de 6" de 6 m</v>
          </cell>
        </row>
        <row r="599">
          <cell r="D599" t="str">
            <v>1H13B</v>
          </cell>
          <cell r="E599" t="str">
            <v>pvc ventilacion de Ø4" x 6m</v>
          </cell>
        </row>
        <row r="600">
          <cell r="D600" t="str">
            <v>1H13C</v>
          </cell>
          <cell r="E600" t="str">
            <v>pvc sanitaria de Ø8" x 6m</v>
          </cell>
        </row>
        <row r="601">
          <cell r="D601" t="str">
            <v>1H13D</v>
          </cell>
          <cell r="E601" t="str">
            <v>pvc ventilacion de Ø2" x 6m</v>
          </cell>
        </row>
        <row r="602">
          <cell r="D602" t="str">
            <v>1H13E</v>
          </cell>
          <cell r="E602" t="str">
            <v>medio codo Ø2"</v>
          </cell>
        </row>
        <row r="603">
          <cell r="D603" t="str">
            <v>1H13F</v>
          </cell>
          <cell r="E603" t="str">
            <v>medio codo Ø4"</v>
          </cell>
        </row>
        <row r="604">
          <cell r="D604" t="str">
            <v>1H13G</v>
          </cell>
          <cell r="E604" t="str">
            <v>yee de 2"</v>
          </cell>
        </row>
        <row r="605">
          <cell r="D605" t="str">
            <v>1H13H</v>
          </cell>
          <cell r="E605" t="str">
            <v>yee de 4"</v>
          </cell>
        </row>
        <row r="606">
          <cell r="D606" t="str">
            <v>1H13I</v>
          </cell>
          <cell r="E606" t="str">
            <v>yee de 6"</v>
          </cell>
        </row>
        <row r="607">
          <cell r="D607" t="str">
            <v>1H13J</v>
          </cell>
          <cell r="E607" t="str">
            <v>sifon de 2"</v>
          </cell>
        </row>
        <row r="608">
          <cell r="D608" t="str">
            <v>1H13K</v>
          </cell>
          <cell r="E608" t="str">
            <v>tuberia polietileno para gas 90mmx10m</v>
          </cell>
        </row>
        <row r="609">
          <cell r="D609" t="str">
            <v>1H13L</v>
          </cell>
          <cell r="E609" t="str">
            <v>tuberia polietilenos para gas 63mmx10m</v>
          </cell>
        </row>
        <row r="610">
          <cell r="D610" t="str">
            <v>1H13M</v>
          </cell>
          <cell r="E610" t="str">
            <v>tuberia polietileno para gas 32mmx10m</v>
          </cell>
        </row>
        <row r="611">
          <cell r="D611" t="str">
            <v>1H13N</v>
          </cell>
          <cell r="E611" t="str">
            <v>polivalvula en polietileno de 90mm</v>
          </cell>
        </row>
        <row r="612">
          <cell r="D612" t="str">
            <v>1H13Ñ</v>
          </cell>
          <cell r="E612" t="str">
            <v>polivalvula en polietileno de 63mm</v>
          </cell>
        </row>
        <row r="613">
          <cell r="D613" t="str">
            <v>1H13O</v>
          </cell>
          <cell r="E613" t="str">
            <v>polivalvula en polietileno de 32mm</v>
          </cell>
        </row>
        <row r="614">
          <cell r="D614" t="str">
            <v>1H13P</v>
          </cell>
          <cell r="E614" t="str">
            <v>cajas contador de acueducto ae 1/2" y ea 3/4"</v>
          </cell>
        </row>
        <row r="615">
          <cell r="D615" t="str">
            <v>1H13Q</v>
          </cell>
          <cell r="E615" t="str">
            <v>calados tipo persiana 10x19x20</v>
          </cell>
        </row>
        <row r="616">
          <cell r="D616" t="str">
            <v>1H13R</v>
          </cell>
          <cell r="E616" t="str">
            <v>calados tipo persiana 15x19x20</v>
          </cell>
        </row>
        <row r="617">
          <cell r="D617" t="str">
            <v>1H13S</v>
          </cell>
          <cell r="E617" t="str">
            <v>cilindro camara 1.20 (ext. 0.50m)</v>
          </cell>
        </row>
        <row r="618">
          <cell r="D618" t="str">
            <v>1H13T</v>
          </cell>
          <cell r="E618" t="str">
            <v>cilindro camara 1.20 (ext. 1.00m)</v>
          </cell>
        </row>
        <row r="619">
          <cell r="D619" t="str">
            <v>1H13U</v>
          </cell>
          <cell r="E619" t="str">
            <v>cilindro camara 1.50 (ext. 0.20m)</v>
          </cell>
        </row>
        <row r="620">
          <cell r="D620" t="str">
            <v>1H13V</v>
          </cell>
          <cell r="E620" t="str">
            <v>cilindro camara 1.50 (ext. 0.50m)</v>
          </cell>
        </row>
        <row r="621">
          <cell r="D621" t="str">
            <v>1H13W</v>
          </cell>
          <cell r="E621" t="str">
            <v>cilindro camara 1.50 (ext. 1.00m)</v>
          </cell>
        </row>
        <row r="622">
          <cell r="D622" t="str">
            <v>1H13X</v>
          </cell>
          <cell r="E622" t="str">
            <v>cono concentrico para camara de 1.20m</v>
          </cell>
        </row>
        <row r="623">
          <cell r="D623" t="str">
            <v>1H13Y</v>
          </cell>
          <cell r="E623" t="str">
            <v>cono concentrico para camara de 1.50m</v>
          </cell>
        </row>
        <row r="624">
          <cell r="D624" t="str">
            <v>1H13Z</v>
          </cell>
          <cell r="E624" t="str">
            <v>cuellos para camara</v>
          </cell>
        </row>
        <row r="625">
          <cell r="D625" t="str">
            <v>1H141</v>
          </cell>
          <cell r="E625" t="str">
            <v>tapa camara</v>
          </cell>
        </row>
        <row r="626">
          <cell r="D626" t="str">
            <v>1H142</v>
          </cell>
          <cell r="E626" t="str">
            <v>union empaque caucho 1.50</v>
          </cell>
        </row>
        <row r="627">
          <cell r="D627" t="str">
            <v>1H143</v>
          </cell>
          <cell r="E627" t="str">
            <v>union empaque caucho 1.20</v>
          </cell>
        </row>
        <row r="628">
          <cell r="D628" t="str">
            <v>1H144</v>
          </cell>
          <cell r="E628" t="str">
            <v>tapon polipropileno 90mm</v>
          </cell>
        </row>
        <row r="629">
          <cell r="D629" t="str">
            <v>1H145</v>
          </cell>
          <cell r="E629" t="str">
            <v>valvula p/libre cu de Ø2" red-white</v>
          </cell>
        </row>
        <row r="630">
          <cell r="D630" t="str">
            <v>1H146</v>
          </cell>
          <cell r="E630" t="str">
            <v>valvula p/libre cu de Ø11/2" red-white</v>
          </cell>
        </row>
        <row r="631">
          <cell r="D631" t="str">
            <v>1H147</v>
          </cell>
          <cell r="E631" t="str">
            <v>valvula p/libre cu de Ø1" red-white</v>
          </cell>
        </row>
        <row r="632">
          <cell r="D632" t="str">
            <v>1H148</v>
          </cell>
          <cell r="E632" t="str">
            <v>valvula p/libre cu de Ø1/2" red-white</v>
          </cell>
        </row>
        <row r="633">
          <cell r="D633" t="str">
            <v>1H149</v>
          </cell>
          <cell r="E633" t="str">
            <v>valvula de cheque cortina cu de 2" rw</v>
          </cell>
        </row>
        <row r="634">
          <cell r="D634" t="str">
            <v>1H14A</v>
          </cell>
          <cell r="E634" t="str">
            <v>valvula de cheque cortina cu de 11/2" rw</v>
          </cell>
        </row>
        <row r="635">
          <cell r="D635" t="str">
            <v>1H14B</v>
          </cell>
          <cell r="E635" t="str">
            <v>valvula de cheque cortina cu 1" rw</v>
          </cell>
        </row>
        <row r="636">
          <cell r="D636" t="str">
            <v>1H14C</v>
          </cell>
          <cell r="E636" t="str">
            <v>valvula de cheque cortina cu de 1/2" rw</v>
          </cell>
        </row>
        <row r="637">
          <cell r="D637" t="str">
            <v>1H14D</v>
          </cell>
          <cell r="E637" t="str">
            <v>medidor voloc. Chorro multiple tipo ee.pp.mm de 11/2"</v>
          </cell>
        </row>
        <row r="638">
          <cell r="D638" t="str">
            <v>1H14E</v>
          </cell>
          <cell r="E638" t="str">
            <v>valvula de cheque de 1/2"</v>
          </cell>
        </row>
        <row r="639">
          <cell r="D639" t="str">
            <v>1H14F</v>
          </cell>
          <cell r="E639" t="str">
            <v>union dresser de 1/2"</v>
          </cell>
        </row>
        <row r="640">
          <cell r="D640" t="str">
            <v>1H14G</v>
          </cell>
          <cell r="E640" t="str">
            <v>filltro de acueducto 1/2"</v>
          </cell>
        </row>
        <row r="641">
          <cell r="D641" t="str">
            <v>1H14H</v>
          </cell>
          <cell r="E641" t="str">
            <v xml:space="preserve">medidor de velocidad chorro multiple de 1" </v>
          </cell>
        </row>
        <row r="642">
          <cell r="D642" t="str">
            <v>1H14I</v>
          </cell>
          <cell r="E642" t="str">
            <v>codo pvc presion rde 21 de 2"</v>
          </cell>
        </row>
        <row r="643">
          <cell r="D643" t="str">
            <v>1H14J</v>
          </cell>
          <cell r="E643" t="str">
            <v>reduccion pvc 1 1/2" x 1"</v>
          </cell>
        </row>
        <row r="644">
          <cell r="D644" t="str">
            <v>1L111</v>
          </cell>
          <cell r="E644" t="str">
            <v>marco en madera 1.20x2.10m</v>
          </cell>
        </row>
        <row r="645">
          <cell r="D645" t="str">
            <v>1L279</v>
          </cell>
          <cell r="E645" t="str">
            <v>ala en madera con visor en vidrio 0.60x2.10m</v>
          </cell>
        </row>
        <row r="646">
          <cell r="D646" t="str">
            <v>1L6A1</v>
          </cell>
          <cell r="E646" t="str">
            <v>persiana en aluminio</v>
          </cell>
        </row>
        <row r="647">
          <cell r="D647" t="str">
            <v>1M</v>
          </cell>
          <cell r="E647" t="str">
            <v>meson en acero inoxidable tipo socoda</v>
          </cell>
        </row>
        <row r="648">
          <cell r="D648" t="str">
            <v>1MA11</v>
          </cell>
          <cell r="E648" t="str">
            <v>silla para aula brazo antipanico ref. d15 de compumuebles</v>
          </cell>
        </row>
        <row r="649">
          <cell r="D649" t="str">
            <v>1MA12</v>
          </cell>
          <cell r="E649" t="str">
            <v>silla ref. nova de inorca. mesa abatible, tapizado imitacion piel, accesorios portalibros y numeracion.</v>
          </cell>
        </row>
        <row r="650">
          <cell r="D650" t="str">
            <v>1MA13</v>
          </cell>
          <cell r="E650" t="str">
            <v>silla ref. avant max rocker de inorca. mesa abatible, tapizado imitacion piel, accesorios portavasos, portalibros y numeracion</v>
          </cell>
        </row>
        <row r="651">
          <cell r="D651" t="str">
            <v>1N111</v>
          </cell>
          <cell r="E651" t="str">
            <v>sanitario cyclone 4 tipo corona color blanco</v>
          </cell>
        </row>
        <row r="652">
          <cell r="D652" t="str">
            <v>1N112</v>
          </cell>
          <cell r="E652" t="str">
            <v>sanitario portento tipo corona color blanco</v>
          </cell>
        </row>
        <row r="653">
          <cell r="D653" t="str">
            <v>1N113</v>
          </cell>
          <cell r="E653" t="str">
            <v>taza adriatico corona blanco con griferia antivandalica</v>
          </cell>
        </row>
        <row r="654">
          <cell r="D654" t="str">
            <v>1N114</v>
          </cell>
          <cell r="E654" t="str">
            <v>taza baltico tipo corona color blanco</v>
          </cell>
        </row>
        <row r="655">
          <cell r="D655" t="str">
            <v>1N115</v>
          </cell>
          <cell r="E655" t="str">
            <v>sanitario color blanco ref.KS098BL534 Klipen</v>
          </cell>
        </row>
        <row r="656">
          <cell r="D656" t="str">
            <v>1N116</v>
          </cell>
          <cell r="E656" t="str">
            <v>sanitario avanti plus ref.302991271</v>
          </cell>
        </row>
        <row r="657">
          <cell r="D657" t="str">
            <v>1N117</v>
          </cell>
          <cell r="E657" t="str">
            <v>sanitario san giorgio Al. En Caja ref. 121361001</v>
          </cell>
        </row>
        <row r="658">
          <cell r="D658" t="str">
            <v>1N118</v>
          </cell>
          <cell r="E658" t="str">
            <v xml:space="preserve">taza adriatico alongado entrada posterior en caja ref 01319001 </v>
          </cell>
        </row>
        <row r="659">
          <cell r="D659" t="str">
            <v>1N119</v>
          </cell>
          <cell r="E659" t="str">
            <v>sanitario adriatico blanco</v>
          </cell>
        </row>
        <row r="660">
          <cell r="D660" t="str">
            <v>1N11A</v>
          </cell>
          <cell r="E660" t="str">
            <v>sanitario aquajet ref.0260401001 de corona</v>
          </cell>
        </row>
        <row r="661">
          <cell r="D661" t="str">
            <v>1N11B</v>
          </cell>
          <cell r="E661" t="str">
            <v>sanitario 1 pieza destiny elongado blanco ref.dl09bl034</v>
          </cell>
        </row>
        <row r="662">
          <cell r="D662" t="str">
            <v>1N11C</v>
          </cell>
          <cell r="E662" t="str">
            <v>sanitario trevi blanco ref.026321031</v>
          </cell>
        </row>
        <row r="663">
          <cell r="D663" t="str">
            <v>1N11D</v>
          </cell>
          <cell r="E663" t="str">
            <v>sanitario infantil kiddy blanco ref.501101001 con griferia y asiento</v>
          </cell>
        </row>
        <row r="664">
          <cell r="D664" t="str">
            <v>1N11E</v>
          </cell>
          <cell r="E664" t="str">
            <v>sanitario acuario blanco ref.302431001 con griferia y asiento</v>
          </cell>
        </row>
        <row r="665">
          <cell r="D665" t="str">
            <v>1N121</v>
          </cell>
          <cell r="E665" t="str">
            <v>lavamanos de colgar free de corona color blanco</v>
          </cell>
        </row>
        <row r="666">
          <cell r="D666" t="str">
            <v>1N122</v>
          </cell>
          <cell r="E666" t="str">
            <v>lavamanos ref san lorenzo de corona color blanco</v>
          </cell>
        </row>
        <row r="667">
          <cell r="D667" t="str">
            <v>1N123</v>
          </cell>
          <cell r="E667" t="str">
            <v>lavamanos de colgar ref milano de corona color blanco</v>
          </cell>
        </row>
        <row r="668">
          <cell r="D668" t="str">
            <v>1N124</v>
          </cell>
          <cell r="E668" t="str">
            <v>lavamanos esferico 32cm socoda con sifon y desague</v>
          </cell>
        </row>
        <row r="669">
          <cell r="D669" t="str">
            <v>1N125</v>
          </cell>
          <cell r="E669" t="str">
            <v>lavamanos base plana 42cm socoda con sifon y desague</v>
          </cell>
        </row>
        <row r="670">
          <cell r="D670" t="str">
            <v>1N126</v>
          </cell>
          <cell r="E670" t="str">
            <v>lavamanos avanti con ped. Ref. 422901601</v>
          </cell>
        </row>
        <row r="671">
          <cell r="D671" t="str">
            <v>1N127</v>
          </cell>
          <cell r="E671" t="str">
            <v>lavamanos manantial duo Ref. 074111031</v>
          </cell>
        </row>
        <row r="672">
          <cell r="D672" t="str">
            <v>1N128</v>
          </cell>
          <cell r="E672" t="str">
            <v>lavamanos san lorenzo pettit ref.019021001</v>
          </cell>
        </row>
        <row r="673">
          <cell r="D673" t="str">
            <v>1N129</v>
          </cell>
          <cell r="E673" t="str">
            <v>lavamanos institucional de colgar free incluye abastos, sifon, desague sencillo y kit de instalacion a muro ref.00389a001</v>
          </cell>
        </row>
        <row r="674">
          <cell r="D674" t="str">
            <v>1N12A</v>
          </cell>
          <cell r="E674" t="str">
            <v>lavamanos institucional de incrustar san loresnzo, incluyee abastos, sifon y desague sencillo</v>
          </cell>
        </row>
        <row r="675">
          <cell r="D675" t="str">
            <v>1N12B</v>
          </cell>
          <cell r="E675" t="str">
            <v>lavamanos de pedestal ref milano de corona color blanco</v>
          </cell>
        </row>
        <row r="676">
          <cell r="D676" t="str">
            <v>1N12C</v>
          </cell>
          <cell r="E676" t="str">
            <v>lavamanos vessel thalia blanco ref.ks08bl881</v>
          </cell>
        </row>
        <row r="677">
          <cell r="D677" t="str">
            <v>1N12D</v>
          </cell>
          <cell r="E677" t="str">
            <v>lavamanos vessel opalo blancothalia blanco ref.ks08bl649</v>
          </cell>
        </row>
        <row r="678">
          <cell r="D678" t="str">
            <v>1N12E</v>
          </cell>
          <cell r="E678" t="str">
            <v xml:space="preserve">lavamanos razionale con desagüe ref.014601001 </v>
          </cell>
        </row>
        <row r="679">
          <cell r="D679" t="str">
            <v>1N12F</v>
          </cell>
          <cell r="E679" t="str">
            <v>lavamanos enso con pedestal ref.503111001</v>
          </cell>
        </row>
        <row r="680">
          <cell r="D680" t="str">
            <v>1N12G</v>
          </cell>
          <cell r="E680" t="str">
            <v>lavamanos de colgar ref milano de corona color blanco</v>
          </cell>
        </row>
        <row r="681">
          <cell r="D681" t="str">
            <v>1N131</v>
          </cell>
          <cell r="E681" t="str">
            <v>orinal santa fe ref. 004011001</v>
          </cell>
        </row>
        <row r="682">
          <cell r="D682" t="str">
            <v>1N132</v>
          </cell>
          <cell r="E682" t="str">
            <v>orinal grande de mancesa</v>
          </cell>
        </row>
        <row r="683">
          <cell r="D683" t="str">
            <v>1N133</v>
          </cell>
          <cell r="E683" t="str">
            <v>orinal ref. gotta de corona + griferia fluxometro antivandalica push</v>
          </cell>
        </row>
        <row r="684">
          <cell r="D684" t="str">
            <v>1N134</v>
          </cell>
          <cell r="E684" t="str">
            <v>orinal para fluxometro santa fe con griferia anticandalica de push corona</v>
          </cell>
        </row>
        <row r="685">
          <cell r="D685" t="str">
            <v>1N135</v>
          </cell>
          <cell r="E685" t="str">
            <v>orinal corona ref. gotta blanco solo porcelana</v>
          </cell>
        </row>
        <row r="686">
          <cell r="D686" t="str">
            <v>1N136</v>
          </cell>
          <cell r="E686" t="str">
            <v>orinal para fluxometro ref. gota blanco con griferia de push antivndalica ref. c34 (combo institucional 34)</v>
          </cell>
        </row>
        <row r="687">
          <cell r="D687" t="str">
            <v>1N137</v>
          </cell>
          <cell r="E687" t="str">
            <v>orinal ref.gobi color blanco de helvex</v>
          </cell>
        </row>
        <row r="688">
          <cell r="D688" t="str">
            <v>1N138</v>
          </cell>
          <cell r="E688" t="str">
            <v>orinal sin agua con cartucho en caja</v>
          </cell>
        </row>
        <row r="689">
          <cell r="D689" t="str">
            <v>1N140</v>
          </cell>
          <cell r="E689" t="str">
            <v>orinal ref mediano de corona con griferia sencilla</v>
          </cell>
        </row>
        <row r="690">
          <cell r="D690" t="str">
            <v>1N141</v>
          </cell>
          <cell r="E690" t="str">
            <v>taza con acometida posterior tevi ref.028551001</v>
          </cell>
        </row>
        <row r="691">
          <cell r="D691" t="str">
            <v>1N142</v>
          </cell>
          <cell r="E691" t="str">
            <v>taza sanitario para fluxometro adriatico ref.013191001</v>
          </cell>
        </row>
        <row r="692">
          <cell r="D692" t="str">
            <v>1N143</v>
          </cell>
          <cell r="E692" t="str">
            <v>taza de sanitario fluxometro trevi + asiento sanitario institucional abierto blanco + griferia antivandalica de push grival ref. c1 (comobo institucuinal 1)</v>
          </cell>
        </row>
        <row r="693">
          <cell r="D693" t="str">
            <v>1N144</v>
          </cell>
          <cell r="E693" t="str">
            <v>sanitario nao 17 tzf-17 de helvex</v>
          </cell>
        </row>
        <row r="694">
          <cell r="D694" t="str">
            <v>1N161</v>
          </cell>
          <cell r="E694" t="str">
            <v>asiento sanitario institucional abierto ref. 0819020001</v>
          </cell>
        </row>
        <row r="695">
          <cell r="D695" t="str">
            <v>1N171</v>
          </cell>
          <cell r="E695" t="str">
            <v>griflex lavamanos</v>
          </cell>
        </row>
        <row r="696">
          <cell r="D696" t="str">
            <v>1N172</v>
          </cell>
          <cell r="E696" t="str">
            <v>desague y sifon para orinal</v>
          </cell>
        </row>
        <row r="697">
          <cell r="D697" t="str">
            <v>1N173</v>
          </cell>
          <cell r="E697" t="str">
            <v>grapas para orinal</v>
          </cell>
        </row>
        <row r="698">
          <cell r="D698" t="str">
            <v>1N175</v>
          </cell>
          <cell r="E698" t="str">
            <v>valvula de regulacion (abasto) 1/2" ref. 967400001</v>
          </cell>
        </row>
        <row r="699">
          <cell r="D699" t="str">
            <v>1N176</v>
          </cell>
          <cell r="E699" t="str">
            <v>semipedestal institucional ref free 203901001 de corona</v>
          </cell>
        </row>
        <row r="700">
          <cell r="D700" t="str">
            <v>1N177</v>
          </cell>
          <cell r="E700" t="str">
            <v>brazos mamposteria para lavamanos ref free 718030001 de corona</v>
          </cell>
        </row>
        <row r="701">
          <cell r="D701" t="str">
            <v>1N178</v>
          </cell>
          <cell r="E701" t="str">
            <v>abasto lavamanos ref.967350001</v>
          </cell>
        </row>
        <row r="702">
          <cell r="D702" t="str">
            <v>1N179</v>
          </cell>
          <cell r="E702" t="str">
            <v>abasto sanitario ref.967150001</v>
          </cell>
        </row>
        <row r="703">
          <cell r="D703" t="str">
            <v>1N181</v>
          </cell>
          <cell r="E703" t="str">
            <v>lavatraperos aqua mt ref. 1046060 de 40x35</v>
          </cell>
        </row>
        <row r="704">
          <cell r="D704" t="str">
            <v>1N191</v>
          </cell>
          <cell r="E704" t="str">
            <v>pozuelo mezclador socoda ref.230172</v>
          </cell>
        </row>
        <row r="705">
          <cell r="D705" t="str">
            <v>1N1A1</v>
          </cell>
          <cell r="E705" t="str">
            <v>lavadero Fibra de vidrio eco mt ref 1047282 de 46x51</v>
          </cell>
        </row>
        <row r="706">
          <cell r="D706" t="str">
            <v>1N1A2</v>
          </cell>
          <cell r="E706" t="str">
            <v>lavadero prefabricado granito pulido blanco</v>
          </cell>
        </row>
        <row r="707">
          <cell r="D707" t="str">
            <v>1N1A3</v>
          </cell>
          <cell r="E707" t="str">
            <v>murete de soporte prefabricado granito pulido blanco</v>
          </cell>
        </row>
        <row r="708">
          <cell r="D708" t="str">
            <v>1N1A4</v>
          </cell>
          <cell r="E708" t="str">
            <v>lavaescobas prefabricado granito pulido blanco</v>
          </cell>
        </row>
        <row r="709">
          <cell r="D709" t="str">
            <v>1N211</v>
          </cell>
          <cell r="E709" t="str">
            <v>toallero argolla cromo l85 ref.8560cr</v>
          </cell>
        </row>
        <row r="710">
          <cell r="D710" t="str">
            <v>1N212</v>
          </cell>
          <cell r="E710" t="str">
            <v>perchero cromo l85 ref.8554cr</v>
          </cell>
        </row>
        <row r="711">
          <cell r="D711" t="str">
            <v>1N213</v>
          </cell>
          <cell r="E711" t="str">
            <v>toallero barra cromo l85 ref.8518cr</v>
          </cell>
        </row>
        <row r="712">
          <cell r="D712" t="str">
            <v>1N214</v>
          </cell>
          <cell r="E712" t="str">
            <v>toallero argolla serie 3600</v>
          </cell>
        </row>
        <row r="713">
          <cell r="D713" t="str">
            <v>1N215</v>
          </cell>
          <cell r="E713" t="str">
            <v>perchero cromo serie 3600</v>
          </cell>
        </row>
        <row r="714">
          <cell r="D714" t="str">
            <v>1N216</v>
          </cell>
          <cell r="E714" t="str">
            <v>toallero barra serie 3600</v>
          </cell>
        </row>
        <row r="715">
          <cell r="D715" t="str">
            <v>1N217</v>
          </cell>
          <cell r="E715" t="str">
            <v>jabonera cromo serie 3600</v>
          </cell>
        </row>
        <row r="716">
          <cell r="D716" t="str">
            <v>1N218</v>
          </cell>
          <cell r="E716" t="str">
            <v>portarrollos sin tapa cromo serie 3600</v>
          </cell>
        </row>
        <row r="717">
          <cell r="D717" t="str">
            <v>1N219</v>
          </cell>
          <cell r="E717" t="str">
            <v>gancho sencillo premier acabado satinado ref. premier 15106</v>
          </cell>
        </row>
        <row r="718">
          <cell r="D718" t="str">
            <v>1N220</v>
          </cell>
          <cell r="E718" t="str">
            <v>porta rollo novo</v>
          </cell>
        </row>
        <row r="719">
          <cell r="D719" t="str">
            <v>1N221</v>
          </cell>
          <cell r="E719" t="str">
            <v>toallero barra novo</v>
          </cell>
        </row>
        <row r="720">
          <cell r="D720" t="str">
            <v>1N222</v>
          </cell>
          <cell r="E720" t="str">
            <v>toallero argolla novo</v>
          </cell>
        </row>
        <row r="721">
          <cell r="D721" t="str">
            <v>1N223</v>
          </cell>
          <cell r="E721" t="str">
            <v>jabonera barra novo</v>
          </cell>
        </row>
        <row r="722">
          <cell r="D722" t="str">
            <v>1N224</v>
          </cell>
          <cell r="E722" t="str">
            <v>jabonera ducha novo</v>
          </cell>
        </row>
        <row r="723">
          <cell r="D723" t="str">
            <v>1N231</v>
          </cell>
          <cell r="E723" t="str">
            <v>jabonera cromo l85 ref.8559cr</v>
          </cell>
        </row>
        <row r="724">
          <cell r="D724" t="str">
            <v>1N232</v>
          </cell>
          <cell r="E724" t="str">
            <v>toallero barra, meralico cromado, ref. 59-aa-89220</v>
          </cell>
        </row>
        <row r="725">
          <cell r="D725" t="str">
            <v>1N233</v>
          </cell>
          <cell r="E725" t="str">
            <v>combo accesorios alcala plastico cromado</v>
          </cell>
        </row>
        <row r="726">
          <cell r="D726" t="str">
            <v>1N234</v>
          </cell>
          <cell r="E726" t="str">
            <v>portarollo papel higienico ref. alcala de corona o equivalente</v>
          </cell>
        </row>
        <row r="727">
          <cell r="D727" t="str">
            <v>1N235</v>
          </cell>
          <cell r="E727" t="str">
            <v>jabonera de barra ref. alcala de corona o equivalente</v>
          </cell>
        </row>
        <row r="728">
          <cell r="D728" t="str">
            <v>1N236</v>
          </cell>
          <cell r="E728" t="str">
            <v>toallero barra ref. alcala de corona o equivalente</v>
          </cell>
        </row>
        <row r="729">
          <cell r="D729" t="str">
            <v>1N241</v>
          </cell>
          <cell r="E729" t="str">
            <v>basurera de paped en cubiculo ref.203305 socoda</v>
          </cell>
        </row>
        <row r="730">
          <cell r="D730" t="str">
            <v>1N261</v>
          </cell>
          <cell r="E730" t="str">
            <v>dispensadores de toallas de mano color blanco ref. 8302 de familia.</v>
          </cell>
        </row>
        <row r="731">
          <cell r="D731" t="str">
            <v>1N262</v>
          </cell>
          <cell r="E731" t="str">
            <v>dispensadores de toallas institucional de grival</v>
          </cell>
        </row>
        <row r="732">
          <cell r="D732" t="str">
            <v>1N263</v>
          </cell>
          <cell r="E732" t="str">
            <v>dispensadores de toallas de papel ref.706150001 de corona</v>
          </cell>
        </row>
        <row r="733">
          <cell r="D733" t="str">
            <v>1N264</v>
          </cell>
          <cell r="E733" t="str">
            <v>dispensadores de toallas de papel ref.214988 de socoda</v>
          </cell>
        </row>
        <row r="734">
          <cell r="D734" t="str">
            <v>1N271</v>
          </cell>
          <cell r="E734" t="str">
            <v>dispensadores de papel higienico jumbo color blanco ref. 8341 de familia.</v>
          </cell>
        </row>
        <row r="735">
          <cell r="D735" t="str">
            <v>1N273</v>
          </cell>
          <cell r="E735" t="str">
            <v>dispensadores de papel higienico ref. 8-aa-845 de accesorios y acabados</v>
          </cell>
        </row>
        <row r="736">
          <cell r="D736" t="str">
            <v>1N274</v>
          </cell>
          <cell r="E736" t="str">
            <v>dispensador de papel higienico ref. 214987 socoda</v>
          </cell>
        </row>
        <row r="737">
          <cell r="D737" t="str">
            <v>1N275</v>
          </cell>
          <cell r="E737" t="str">
            <v>porta rollo cromo l85 ref.8555cr</v>
          </cell>
        </row>
        <row r="738">
          <cell r="D738" t="str">
            <v>1N281</v>
          </cell>
          <cell r="E738" t="str">
            <v>dispensador de jabon en spray color blanco ref. 8107 de 800 ml de familia para lavamanos y duchas</v>
          </cell>
        </row>
        <row r="739">
          <cell r="D739" t="str">
            <v>1N282</v>
          </cell>
          <cell r="E739" t="str">
            <v>dispensador de jabon institucional de grival</v>
          </cell>
        </row>
        <row r="740">
          <cell r="D740" t="str">
            <v>1N283</v>
          </cell>
          <cell r="E740" t="str">
            <v>dispensador de jabon push ref. 706060001 de grival</v>
          </cell>
        </row>
        <row r="741">
          <cell r="D741" t="str">
            <v>1N284</v>
          </cell>
          <cell r="E741" t="str">
            <v>dispensador de jabon de manos ref. 214986</v>
          </cell>
        </row>
        <row r="742">
          <cell r="D742" t="str">
            <v>1N285</v>
          </cell>
          <cell r="E742" t="str">
            <v>dispensador de jabon ref. 8-aa-600</v>
          </cell>
        </row>
        <row r="743">
          <cell r="D743" t="str">
            <v>1N286</v>
          </cell>
          <cell r="E743" t="str">
            <v>dosificador de jabon liquido electronico de baterias con sensor ref. mb-1100</v>
          </cell>
        </row>
        <row r="744">
          <cell r="D744" t="str">
            <v>1N291</v>
          </cell>
          <cell r="E744" t="str">
            <v>papelera cilindrica 30 cm de socoda</v>
          </cell>
        </row>
        <row r="745">
          <cell r="D745" t="str">
            <v>1N292</v>
          </cell>
          <cell r="E745" t="str">
            <v>barra recta en acero inoxidable de 305 mm ref. b-305-s</v>
          </cell>
        </row>
        <row r="746">
          <cell r="D746" t="str">
            <v>1N293</v>
          </cell>
          <cell r="E746" t="str">
            <v>barra hockey satinada derecha de 810 mm x 350 mm en acero inoxidable ref. b-062-s</v>
          </cell>
        </row>
        <row r="747">
          <cell r="D747" t="str">
            <v>1N294</v>
          </cell>
          <cell r="E747" t="str">
            <v>barra de seguridad en acero inoxidable para baños discapacitados ref. 8-aa-506</v>
          </cell>
        </row>
        <row r="748">
          <cell r="D748" t="str">
            <v>1N295</v>
          </cell>
          <cell r="E748" t="str">
            <v>barra de seguridad en acero inoxidable para baños discapacitados ref. 8-aa-536</v>
          </cell>
        </row>
        <row r="749">
          <cell r="D749" t="str">
            <v>1N2A1</v>
          </cell>
          <cell r="E749" t="str">
            <v>barra fija discapacitados 30" de grival</v>
          </cell>
        </row>
        <row r="750">
          <cell r="D750" t="str">
            <v>1N2A2</v>
          </cell>
          <cell r="E750" t="str">
            <v>barra fija discapacitados 18" de grival</v>
          </cell>
        </row>
        <row r="751">
          <cell r="D751" t="str">
            <v>1N2A3</v>
          </cell>
          <cell r="E751" t="str">
            <v>barra retractil discapacitados tipo 13</v>
          </cell>
        </row>
        <row r="752">
          <cell r="D752" t="str">
            <v>1N2A4</v>
          </cell>
          <cell r="E752" t="str">
            <v>barra fija discapacitados type 15</v>
          </cell>
        </row>
        <row r="753">
          <cell r="D753" t="str">
            <v>1N2A5</v>
          </cell>
          <cell r="E753" t="str">
            <v>barra de seguridad para discapacitados en acero inoxidable acabado coro de 30" ref 706050001</v>
          </cell>
        </row>
        <row r="754">
          <cell r="D754" t="str">
            <v>1N2A6</v>
          </cell>
          <cell r="E754" t="str">
            <v>barra de seguridad para discapacitados a piso en acero inoxidable ref.219059 socoda</v>
          </cell>
        </row>
        <row r="755">
          <cell r="D755" t="str">
            <v>1N2A7</v>
          </cell>
          <cell r="E755" t="str">
            <v>pasamanos recto en acero inoxidable 81.3cm</v>
          </cell>
        </row>
        <row r="756">
          <cell r="D756" t="str">
            <v>1N2A8</v>
          </cell>
          <cell r="E756" t="str">
            <v>pasamanos recto en acero inoxidable 91.4cm</v>
          </cell>
        </row>
        <row r="757">
          <cell r="D757" t="str">
            <v>1N2B1</v>
          </cell>
          <cell r="E757" t="str">
            <v>secador de manos ref. 214989 socoda</v>
          </cell>
        </row>
        <row r="758">
          <cell r="D758" t="str">
            <v>1N2B2</v>
          </cell>
          <cell r="E758" t="str">
            <v>secador de manos con sensor electronico, en acero inoxidable ref. mb-1012-ai</v>
          </cell>
        </row>
        <row r="759">
          <cell r="D759" t="str">
            <v>1N2C1</v>
          </cell>
          <cell r="E759" t="str">
            <v>combo accesorios alegro en ceramica</v>
          </cell>
        </row>
        <row r="760">
          <cell r="D760" t="str">
            <v>1N2D1</v>
          </cell>
          <cell r="E760" t="str">
            <v>caja plastica para llave lavadora 13x15x8cm ref.17111</v>
          </cell>
        </row>
        <row r="761">
          <cell r="D761" t="str">
            <v>1N2D2</v>
          </cell>
          <cell r="E761" t="str">
            <v>caja plastica para valvula de gas ref. 518 firplak</v>
          </cell>
        </row>
        <row r="762">
          <cell r="D762" t="str">
            <v>1N311</v>
          </cell>
          <cell r="E762" t="str">
            <v>griferia antivandalica de push ref.751250001</v>
          </cell>
        </row>
        <row r="763">
          <cell r="D763" t="str">
            <v>1N321</v>
          </cell>
          <cell r="E763" t="str">
            <v>griferia de lavamanos electronica antivandalica de grival</v>
          </cell>
        </row>
        <row r="764">
          <cell r="D764" t="str">
            <v>1N322</v>
          </cell>
          <cell r="E764" t="str">
            <v>griferia lavamanos electronica con sensor infrarojo acabado cromo ref. 7060000001</v>
          </cell>
        </row>
        <row r="765">
          <cell r="D765" t="str">
            <v>1N323</v>
          </cell>
          <cell r="E765" t="str">
            <v>grifo de meson de push antivandalico de mesa referencia: 947120001 de corona</v>
          </cell>
        </row>
        <row r="766">
          <cell r="D766" t="str">
            <v>1N324</v>
          </cell>
          <cell r="E766" t="str">
            <v>griferia lavamanos momali ref. mb 7006</v>
          </cell>
        </row>
        <row r="767">
          <cell r="D767" t="str">
            <v>1N325</v>
          </cell>
          <cell r="E767" t="str">
            <v>griferia lavamanos antivandalica ref.dO00142006 docol</v>
          </cell>
        </row>
        <row r="768">
          <cell r="D768" t="str">
            <v>1N326</v>
          </cell>
          <cell r="E768" t="str">
            <v>griferia lavamanos de sensor cuello de ganso smart, incluye abastos ref.sm1000001</v>
          </cell>
        </row>
        <row r="769">
          <cell r="D769" t="str">
            <v>1N327</v>
          </cell>
          <cell r="E769" t="str">
            <v xml:space="preserve">griferia galaxia 4" </v>
          </cell>
        </row>
        <row r="770">
          <cell r="D770" t="str">
            <v>1N328</v>
          </cell>
          <cell r="E770" t="str">
            <v>mezclador lavamanos de muro con manija ma20013 momali ref.mm7111acr</v>
          </cell>
        </row>
        <row r="771">
          <cell r="D771" t="str">
            <v>1N329</v>
          </cell>
          <cell r="E771" t="str">
            <v>desague de clip con o sin reboso largo 30cm ref.mm55sl</v>
          </cell>
        </row>
        <row r="772">
          <cell r="D772" t="str">
            <v>1N32A</v>
          </cell>
          <cell r="E772" t="str">
            <v>griferia para lavamanos vera monocontrol</v>
          </cell>
        </row>
        <row r="773">
          <cell r="D773" t="str">
            <v>1N32B</v>
          </cell>
          <cell r="E773" t="str">
            <v>grifo de pared de push antivandalico referencia: 701320001 de corona</v>
          </cell>
        </row>
        <row r="774">
          <cell r="D774" t="str">
            <v>1N32C</v>
          </cell>
          <cell r="E774" t="str">
            <v>griferia lavamanos balta 4" palanca</v>
          </cell>
        </row>
        <row r="775">
          <cell r="D775" t="str">
            <v>1N330</v>
          </cell>
          <cell r="E775" t="str">
            <v>llave electronica tron de baterias para lavamanos ref. tron tv-399</v>
          </cell>
        </row>
        <row r="776">
          <cell r="D776" t="str">
            <v>1N331</v>
          </cell>
          <cell r="E776" t="str">
            <v>griferia lavamanos cuello bajo, mono control ref. 30-aa-s6700</v>
          </cell>
        </row>
        <row r="777">
          <cell r="D777" t="str">
            <v>1N332</v>
          </cell>
          <cell r="E777" t="str">
            <v>mezclador ducha novo corona</v>
          </cell>
        </row>
        <row r="778">
          <cell r="D778" t="str">
            <v>1N333</v>
          </cell>
          <cell r="E778" t="str">
            <v>lavaplatos malva corona</v>
          </cell>
        </row>
        <row r="779">
          <cell r="D779" t="str">
            <v>1N33A</v>
          </cell>
          <cell r="E779" t="str">
            <v>griferia lavamanos cambria ref. CB5000001</v>
          </cell>
        </row>
        <row r="780">
          <cell r="D780" t="str">
            <v>1N341</v>
          </cell>
          <cell r="E780" t="str">
            <v>griferia para ducha antivandalica de push ref. ca5000001 de grival</v>
          </cell>
        </row>
        <row r="781">
          <cell r="D781" t="str">
            <v>1N343</v>
          </cell>
          <cell r="E781" t="str">
            <v>griferia ducha momali ref. ma 2013</v>
          </cell>
        </row>
        <row r="782">
          <cell r="D782" t="str">
            <v>1N344</v>
          </cell>
          <cell r="E782" t="str">
            <v>griferia regadera ducha momali ref. sun 104a</v>
          </cell>
        </row>
        <row r="783">
          <cell r="D783" t="str">
            <v>1N345</v>
          </cell>
          <cell r="E783" t="str">
            <v>griferia para ducha tipo fenix</v>
          </cell>
        </row>
        <row r="784">
          <cell r="D784" t="str">
            <v>1N346</v>
          </cell>
          <cell r="E784" t="str">
            <v>ducha anti vandalica con regadera tubular acabado en cromo ref. 754000001</v>
          </cell>
        </row>
        <row r="785">
          <cell r="D785" t="str">
            <v>1N347</v>
          </cell>
          <cell r="E785" t="str">
            <v>griferia para duchas roble sencilla ref.or4100001</v>
          </cell>
        </row>
        <row r="786">
          <cell r="D786" t="str">
            <v>1N348</v>
          </cell>
          <cell r="E786" t="str">
            <v xml:space="preserve">mezclador galaxia dh sin regadera ssb 8" </v>
          </cell>
        </row>
        <row r="787">
          <cell r="D787" t="str">
            <v>1N349</v>
          </cell>
          <cell r="E787" t="str">
            <v>regadera veneciana ref.944200001</v>
          </cell>
        </row>
        <row r="788">
          <cell r="D788" t="str">
            <v>1N34A</v>
          </cell>
          <cell r="E788" t="str">
            <v>mezclador de ducha con escudo pequeño momali ref.mm7111mcr</v>
          </cell>
        </row>
        <row r="789">
          <cell r="D789" t="str">
            <v>1N34B</v>
          </cell>
          <cell r="E789" t="str">
            <v>regadera cuadrada 15 cm en cromo momali ref.sun104acr</v>
          </cell>
        </row>
        <row r="790">
          <cell r="D790" t="str">
            <v>1N34C</v>
          </cell>
          <cell r="E790" t="str">
            <v>brazo de techo de 10cm como momali ref.ma1013brcr</v>
          </cell>
        </row>
        <row r="791">
          <cell r="D791" t="str">
            <v>1N34D</v>
          </cell>
          <cell r="E791" t="str">
            <v>griferia para ducha vera con mezclador</v>
          </cell>
        </row>
        <row r="792">
          <cell r="D792" t="str">
            <v>1N34E</v>
          </cell>
          <cell r="E792" t="str">
            <v>griferia para ducha balta palanca</v>
          </cell>
        </row>
        <row r="793">
          <cell r="D793" t="str">
            <v>1N351</v>
          </cell>
          <cell r="E793" t="str">
            <v>llave cocina pesada cromada</v>
          </cell>
        </row>
        <row r="794">
          <cell r="D794" t="str">
            <v>1N352</v>
          </cell>
          <cell r="E794" t="str">
            <v>griferia de meson para lavamanos tipo dual tig de tecnigrifos</v>
          </cell>
        </row>
        <row r="795">
          <cell r="D795" t="str">
            <v>1N353</v>
          </cell>
          <cell r="E795" t="str">
            <v>griferia lavaplatos momali ref. mb 7004</v>
          </cell>
        </row>
        <row r="796">
          <cell r="D796" t="str">
            <v>1N354</v>
          </cell>
          <cell r="E796" t="str">
            <v>griferia para lavaplatos ref. flamingo de grival</v>
          </cell>
        </row>
        <row r="797">
          <cell r="D797" t="str">
            <v>1N355</v>
          </cell>
          <cell r="E797" t="str">
            <v>griferia para lavaplatos burdeos incluye abastos ref.585080001</v>
          </cell>
        </row>
        <row r="798">
          <cell r="D798" t="str">
            <v>1N356</v>
          </cell>
          <cell r="E798" t="str">
            <v>mono control cocina alto momali ref. m54148-036c</v>
          </cell>
        </row>
        <row r="799">
          <cell r="D799" t="str">
            <v>1N357</v>
          </cell>
          <cell r="E799" t="str">
            <v>llave lavadora cruceta 1/2"x3/4" cromo ref.797360001</v>
          </cell>
        </row>
        <row r="800">
          <cell r="D800" t="str">
            <v>1N358</v>
          </cell>
          <cell r="E800" t="str">
            <v>griferia de lavaplatos malva</v>
          </cell>
        </row>
        <row r="801">
          <cell r="D801" t="str">
            <v>1N359</v>
          </cell>
          <cell r="E801" t="str">
            <v>griferia lvp progresivo capri ref.ca 5000001 cromo</v>
          </cell>
        </row>
        <row r="802">
          <cell r="D802" t="str">
            <v>1N35A</v>
          </cell>
          <cell r="E802" t="str">
            <v>griferia lavaplatos balta palanca</v>
          </cell>
        </row>
        <row r="803">
          <cell r="D803" t="str">
            <v>1N361</v>
          </cell>
          <cell r="E803" t="str">
            <v>fluxometro orinal sensor ref. 706310001</v>
          </cell>
        </row>
        <row r="804">
          <cell r="D804" t="str">
            <v>1N371</v>
          </cell>
          <cell r="E804" t="str">
            <v>fluxometro sanitario flujo ajustable (palanca)</v>
          </cell>
        </row>
        <row r="805">
          <cell r="D805" t="str">
            <v>1N372</v>
          </cell>
          <cell r="E805" t="str">
            <v>fluxometro sanitario sensor ref. 706320001</v>
          </cell>
        </row>
        <row r="806">
          <cell r="D806" t="str">
            <v>1N373</v>
          </cell>
          <cell r="E806" t="str">
            <v>griferia push antivandalica para sanitario adriatico / baltico</v>
          </cell>
        </row>
        <row r="807">
          <cell r="D807" t="str">
            <v>1N374</v>
          </cell>
          <cell r="E807" t="str">
            <v>fluxometro orinal electronico con descarga de sensor y al tacto re. 706020001</v>
          </cell>
        </row>
        <row r="808">
          <cell r="D808" t="str">
            <v>1N375</v>
          </cell>
          <cell r="E808" t="str">
            <v>fluxometro para wc de pedal aparente. Entrada superior para spud de 32mm o 30mm de 4.8 lts por descarga ref 310-wc-4.8</v>
          </cell>
        </row>
        <row r="809">
          <cell r="D809" t="str">
            <v>1N381</v>
          </cell>
          <cell r="E809" t="str">
            <v>duchas lavaojos ref. 12-aa-7271 haws de accesorios y acabados. incluye todos los accesorios necesarios para su instalacion y correcto funcionamiento</v>
          </cell>
        </row>
        <row r="810">
          <cell r="D810" t="str">
            <v>1N382</v>
          </cell>
          <cell r="E810" t="str">
            <v>griferia cuello de cisne de sensor ref. 5-aa-tel5ggc-60 de toto</v>
          </cell>
        </row>
        <row r="811">
          <cell r="D811" t="str">
            <v>1N383</v>
          </cell>
          <cell r="E811" t="str">
            <v>griferia push antivandalica racor 3/4 ref. 947140001</v>
          </cell>
        </row>
        <row r="812">
          <cell r="D812" t="str">
            <v>1N384</v>
          </cell>
          <cell r="E812" t="str">
            <v xml:space="preserve">griferia orinal de pared tipo push ref.947130001 </v>
          </cell>
        </row>
        <row r="813">
          <cell r="D813" t="str">
            <v>1N385</v>
          </cell>
          <cell r="E813" t="str">
            <v>fluxometro para orinal de pedal aparente y entrada superior para spud de 19 mm ref. 410-19</v>
          </cell>
        </row>
        <row r="814">
          <cell r="D814" t="str">
            <v>1N391</v>
          </cell>
          <cell r="E814" t="str">
            <v>llave de cocina ext. Satin ref.380400001</v>
          </cell>
        </row>
        <row r="815">
          <cell r="D815" t="str">
            <v>1N3A1</v>
          </cell>
          <cell r="E815" t="str">
            <v>llave pesada de jardin cromada ref. 977200001</v>
          </cell>
        </row>
        <row r="816">
          <cell r="D816" t="str">
            <v>1N3A2</v>
          </cell>
          <cell r="E816" t="str">
            <v>llave pesada de jardin cromada economica</v>
          </cell>
        </row>
        <row r="817">
          <cell r="D817" t="str">
            <v>1N3B0</v>
          </cell>
          <cell r="E817" t="str">
            <v>coladera para baño tres cobas, con rejilla cuadrada (con sello hidraulico) evacua agua 40 litros por minuto ref. 1342-35-ch</v>
          </cell>
        </row>
        <row r="818">
          <cell r="D818" t="str">
            <v>1N3B1</v>
          </cell>
          <cell r="E818" t="str">
            <v>sifon botella</v>
          </cell>
        </row>
        <row r="819">
          <cell r="D819" t="str">
            <v>1N3B2</v>
          </cell>
          <cell r="E819" t="str">
            <v>rejilla granada en aluminio 3"</v>
          </cell>
        </row>
        <row r="820">
          <cell r="D820" t="str">
            <v>1N3B3</v>
          </cell>
          <cell r="E820" t="str">
            <v>rejilla granada en aluminio 4"</v>
          </cell>
        </row>
        <row r="821">
          <cell r="D821" t="str">
            <v>1N3B4</v>
          </cell>
          <cell r="E821" t="str">
            <v>rejilla redonda en acero para lavaescobas</v>
          </cell>
        </row>
        <row r="822">
          <cell r="D822" t="str">
            <v>1N3B5</v>
          </cell>
          <cell r="E822" t="str">
            <v>rejilla cuadrada en acero 7 x 7 cm</v>
          </cell>
        </row>
        <row r="823">
          <cell r="D823" t="str">
            <v>1N3B6</v>
          </cell>
          <cell r="E823" t="str">
            <v>rejilla de aluminio de 3"</v>
          </cell>
        </row>
        <row r="824">
          <cell r="D824" t="str">
            <v>1N3B7</v>
          </cell>
          <cell r="E824" t="str">
            <v>rejilla tipo a 30x30 acero a 36 1"x3/16" portante</v>
          </cell>
        </row>
        <row r="825">
          <cell r="D825" t="str">
            <v>1N3B8</v>
          </cell>
          <cell r="E825" t="str">
            <v>rejilla estructural troquelada tipo s</v>
          </cell>
        </row>
        <row r="826">
          <cell r="D826" t="str">
            <v>1N3B9</v>
          </cell>
          <cell r="E826" t="str">
            <v>rejilla ventilacion gas 15x15</v>
          </cell>
        </row>
        <row r="827">
          <cell r="D827" t="str">
            <v>1N3C1</v>
          </cell>
          <cell r="E827" t="str">
            <v>rejilla CAR 30x50 hierro fundido tr liviano colrejillas</v>
          </cell>
        </row>
        <row r="828">
          <cell r="D828" t="str">
            <v>1N3C2</v>
          </cell>
          <cell r="E828" t="str">
            <v>rejilla ventilacion 20x20 plastica</v>
          </cell>
        </row>
        <row r="829">
          <cell r="D829" t="str">
            <v>1N3C3</v>
          </cell>
          <cell r="E829" t="str">
            <v>rejilla CAR 40x100 cm</v>
          </cell>
        </row>
        <row r="830">
          <cell r="D830" t="str">
            <v>1N3C4</v>
          </cell>
          <cell r="E830" t="str">
            <v>rejilla piso contemporanea 10x10cm 1 1/2" x 3"</v>
          </cell>
        </row>
        <row r="831">
          <cell r="D831" t="str">
            <v>1N3C5</v>
          </cell>
          <cell r="E831" t="str">
            <v>rejilla redonda Anticucarachas - antiolor 1 1/2 - 4P Crom</v>
          </cell>
        </row>
        <row r="832">
          <cell r="D832" t="str">
            <v>1O11T</v>
          </cell>
          <cell r="E832" t="str">
            <v>emulsion asfaltica crl-0 ( 0.3 gl/m2)</v>
          </cell>
        </row>
        <row r="833">
          <cell r="D833" t="str">
            <v>1O121</v>
          </cell>
          <cell r="E833" t="str">
            <v>base asfaltica al 3% de asfalto, con asfalto 80-100, norma amva (1.800kg/m3)</v>
          </cell>
        </row>
        <row r="834">
          <cell r="D834" t="str">
            <v>1O122</v>
          </cell>
          <cell r="E834" t="str">
            <v>base asfaltica al 3% de asfalto, con asfalto 80-100, norma amva (1.800kg/m3)</v>
          </cell>
        </row>
        <row r="835">
          <cell r="D835" t="str">
            <v>1O125</v>
          </cell>
          <cell r="E835" t="str">
            <v>base asfaltica al 4% de asfalto, con asfalto 80-100, norma amva (1.800kg/m3)</v>
          </cell>
        </row>
        <row r="836">
          <cell r="D836" t="str">
            <v>1O126</v>
          </cell>
          <cell r="E836" t="str">
            <v>mezcla asfaltica tipo rodadura con asfalto 80-100, norma amva (1800kg/m3)</v>
          </cell>
        </row>
        <row r="837">
          <cell r="D837" t="str">
            <v>1O127</v>
          </cell>
          <cell r="E837" t="str">
            <v>mezcla asfaltica tipo rodadura con asfalto 80-100, norma amva (1800kg/m3)</v>
          </cell>
        </row>
        <row r="838">
          <cell r="D838" t="str">
            <v>1O128</v>
          </cell>
          <cell r="E838" t="str">
            <v>mezcla asfaltica tipo mdc-0, con asfalto 60-70, norma invias 2002 (1.800kg/m3)</v>
          </cell>
        </row>
        <row r="839">
          <cell r="D839" t="str">
            <v>1O129</v>
          </cell>
          <cell r="E839" t="str">
            <v>mezcla asfaltica tipo mdc-0, con asfalto 60-70, norma invias 2002 (1.800kg/m3)</v>
          </cell>
        </row>
        <row r="840">
          <cell r="D840" t="str">
            <v>1O12A</v>
          </cell>
          <cell r="E840" t="str">
            <v>mezcla asfaltica tipo mdc-1, con asfalto 60-70, normas invias 2007 (1.800kg/m3)</v>
          </cell>
        </row>
        <row r="841">
          <cell r="D841" t="str">
            <v>1O12B</v>
          </cell>
          <cell r="E841" t="str">
            <v>mezcla asfaltica tipo mdc-1, con asfalto 60-70, normas invias 2007 (1.800kg/m3)</v>
          </cell>
        </row>
        <row r="842">
          <cell r="D842" t="str">
            <v>1O12C</v>
          </cell>
          <cell r="E842" t="str">
            <v>mezcla asfaltica tipo mdc-2, con asfalto 60-70, norma invias 2007 (1.800kg/m3)</v>
          </cell>
        </row>
        <row r="843">
          <cell r="D843" t="str">
            <v>1O12D</v>
          </cell>
          <cell r="E843" t="str">
            <v>mezcla asfaltica tipo mdc-2, con asfalto 60-70, norma invias 2007 (1.800kg/m3)</v>
          </cell>
        </row>
        <row r="844">
          <cell r="D844" t="str">
            <v>1O12E</v>
          </cell>
          <cell r="E844" t="str">
            <v>mezcla asfaltica tipo mdc-3, con asfalto 60-70, norma invias 2007 (1.800kg/m3)</v>
          </cell>
        </row>
        <row r="845">
          <cell r="D845" t="str">
            <v>1O12F</v>
          </cell>
          <cell r="E845" t="str">
            <v>mezcla asfaltica tipo mdc-3, con asfalto 60-70, norma invias 2007 (1.800kg/m3)</v>
          </cell>
        </row>
        <row r="846">
          <cell r="D846" t="str">
            <v>1O12G</v>
          </cell>
          <cell r="E846" t="str">
            <v>mezcla asfaltica microaglomerado, con asfalto modificado tipo 3, norma invias 2007 (1.800kg/m3)</v>
          </cell>
        </row>
        <row r="847">
          <cell r="D847" t="str">
            <v>1O12Ñ</v>
          </cell>
          <cell r="E847" t="str">
            <v>mezcla drenante md-1, con asfalto modificado tipo 3, norma invias 2007 (1.800kg/m3)</v>
          </cell>
        </row>
        <row r="848">
          <cell r="D848" t="str">
            <v>1O12O</v>
          </cell>
          <cell r="E848" t="str">
            <v>mezcla drenante md-1, con asfalto modificado tipo 3, norma invias 2007 (1.800kg/m3)</v>
          </cell>
        </row>
        <row r="849">
          <cell r="D849" t="str">
            <v>1O12P</v>
          </cell>
          <cell r="E849" t="str">
            <v>mezcla msc-1, norma invias 2007 (1.800kg/m3)</v>
          </cell>
        </row>
        <row r="850">
          <cell r="D850" t="str">
            <v>1O12Q</v>
          </cell>
          <cell r="E850" t="str">
            <v>mezcla msc-1, norma invias 2007 (1.800kg/m3)</v>
          </cell>
        </row>
        <row r="851">
          <cell r="D851" t="str">
            <v>1O12R</v>
          </cell>
          <cell r="E851" t="str">
            <v>mezcla asfaltica mdc1</v>
          </cell>
        </row>
        <row r="852">
          <cell r="D852" t="str">
            <v>1O12S</v>
          </cell>
          <cell r="E852" t="str">
            <v>liga asfaltica</v>
          </cell>
        </row>
        <row r="853">
          <cell r="D853" t="str">
            <v>1O12T</v>
          </cell>
          <cell r="E853" t="str">
            <v>asfalto de liga crr-1 (0.4 k/m2)</v>
          </cell>
        </row>
        <row r="854">
          <cell r="D854" t="str">
            <v>1O12U</v>
          </cell>
          <cell r="E854" t="str">
            <v>mezcla asfaltica msc-2, norma invias 2007 (1.800kg/m3)</v>
          </cell>
        </row>
        <row r="855">
          <cell r="D855" t="str">
            <v>1O221</v>
          </cell>
          <cell r="E855" t="str">
            <v>tierra negra abonada</v>
          </cell>
        </row>
        <row r="856">
          <cell r="D856" t="str">
            <v>1O231</v>
          </cell>
          <cell r="E856" t="str">
            <v>abonos, fertilizantes, reguladores de humedad, micorrizas</v>
          </cell>
        </row>
        <row r="857">
          <cell r="D857" t="str">
            <v>1O241</v>
          </cell>
          <cell r="E857" t="str">
            <v>grosella - 2 a 3 m.</v>
          </cell>
        </row>
        <row r="858">
          <cell r="D858" t="str">
            <v>1O242</v>
          </cell>
          <cell r="E858" t="str">
            <v>azulina</v>
          </cell>
        </row>
        <row r="859">
          <cell r="D859" t="str">
            <v>1O243</v>
          </cell>
          <cell r="E859" t="str">
            <v>festuca</v>
          </cell>
        </row>
        <row r="860">
          <cell r="D860" t="str">
            <v>1O244</v>
          </cell>
          <cell r="E860" t="str">
            <v>coral</v>
          </cell>
        </row>
        <row r="861">
          <cell r="D861" t="str">
            <v>1O245</v>
          </cell>
          <cell r="E861" t="str">
            <v>carmin - 2 a 3 m.</v>
          </cell>
        </row>
        <row r="862">
          <cell r="D862" t="str">
            <v>1O246</v>
          </cell>
          <cell r="E862" t="str">
            <v>piñon de oreja - 2 a 3 m.</v>
          </cell>
        </row>
        <row r="863">
          <cell r="D863" t="str">
            <v>1O311</v>
          </cell>
          <cell r="E863" t="str">
            <v>gualanday - 2 a 3 m.</v>
          </cell>
        </row>
        <row r="864">
          <cell r="D864" t="str">
            <v>1O321</v>
          </cell>
          <cell r="E864" t="str">
            <v>carbonero zorro - 2 a 3 m.</v>
          </cell>
        </row>
        <row r="865">
          <cell r="D865" t="str">
            <v>1O331</v>
          </cell>
          <cell r="E865" t="str">
            <v>casco de vaca - 2 a 3 m.</v>
          </cell>
        </row>
        <row r="866">
          <cell r="D866" t="str">
            <v>1O341</v>
          </cell>
          <cell r="E866" t="str">
            <v>pero de agua - 2 a 3 m.</v>
          </cell>
        </row>
        <row r="867">
          <cell r="D867" t="str">
            <v>1O351</v>
          </cell>
          <cell r="E867" t="str">
            <v>flamboyan - 2 a 3 m.</v>
          </cell>
        </row>
        <row r="868">
          <cell r="D868" t="str">
            <v>1O361</v>
          </cell>
          <cell r="E868" t="str">
            <v>azuceno - 2 a 3 m.</v>
          </cell>
        </row>
        <row r="869">
          <cell r="D869" t="str">
            <v>1O371</v>
          </cell>
          <cell r="E869" t="str">
            <v>cerezo del gobernador - 2 a 3 m.</v>
          </cell>
        </row>
        <row r="870">
          <cell r="D870" t="str">
            <v>1O381</v>
          </cell>
          <cell r="E870" t="str">
            <v>frangipan - 2 a 3 m.</v>
          </cell>
        </row>
        <row r="871">
          <cell r="D871" t="str">
            <v>1O391</v>
          </cell>
          <cell r="E871" t="str">
            <v>habano - 2 a 3 m.</v>
          </cell>
        </row>
        <row r="872">
          <cell r="D872" t="str">
            <v>1O3A1</v>
          </cell>
          <cell r="E872" t="str">
            <v xml:space="preserve">cadmio - 2 a 3 m. </v>
          </cell>
        </row>
        <row r="873">
          <cell r="D873" t="str">
            <v>1O3C1</v>
          </cell>
          <cell r="E873" t="str">
            <v>palo bonito - 2 a 3 m.</v>
          </cell>
        </row>
        <row r="874">
          <cell r="D874" t="str">
            <v>1O3E1</v>
          </cell>
          <cell r="E874" t="str">
            <v>pomo - 2 a 3 m.</v>
          </cell>
        </row>
        <row r="875">
          <cell r="D875" t="str">
            <v>1O3F1</v>
          </cell>
          <cell r="E875" t="str">
            <v>cedro - 2 a 3 m.</v>
          </cell>
        </row>
        <row r="876">
          <cell r="D876" t="str">
            <v>1O3G1</v>
          </cell>
          <cell r="E876" t="str">
            <v>ceiba - 2 a 3 m.</v>
          </cell>
        </row>
        <row r="877">
          <cell r="D877" t="str">
            <v>1O3I1</v>
          </cell>
          <cell r="E877" t="str">
            <v>tambor - 2 a 3 m.</v>
          </cell>
        </row>
        <row r="878">
          <cell r="D878" t="str">
            <v>1O3J1</v>
          </cell>
          <cell r="E878" t="str">
            <v>saman - 2 a 3 m.</v>
          </cell>
        </row>
        <row r="879">
          <cell r="D879" t="str">
            <v>1O3K1</v>
          </cell>
          <cell r="E879" t="str">
            <v>tamarindo - 2 a 3 m.</v>
          </cell>
        </row>
        <row r="880">
          <cell r="D880" t="str">
            <v>1O3L1</v>
          </cell>
          <cell r="E880" t="str">
            <v>guayacan amarillo - 2 a 3 m.</v>
          </cell>
        </row>
        <row r="881">
          <cell r="D881" t="str">
            <v>1O3M1</v>
          </cell>
          <cell r="E881" t="str">
            <v>guayacan rosado - 2 a 3 m.</v>
          </cell>
        </row>
        <row r="882">
          <cell r="D882" t="str">
            <v>1O3N1</v>
          </cell>
          <cell r="E882" t="str">
            <v>vara santa - 2 a 3 m.</v>
          </cell>
        </row>
        <row r="883">
          <cell r="D883" t="str">
            <v>1O3O1</v>
          </cell>
          <cell r="E883" t="str">
            <v>caracoli - 2 a 3 m.</v>
          </cell>
        </row>
        <row r="884">
          <cell r="D884" t="str">
            <v>1O3P1</v>
          </cell>
          <cell r="E884" t="str">
            <v>tronador - 2 a 3 m.</v>
          </cell>
        </row>
        <row r="885">
          <cell r="D885" t="str">
            <v>1O3Q1</v>
          </cell>
          <cell r="E885" t="str">
            <v>madroño - 2 a 3 m.</v>
          </cell>
        </row>
        <row r="886">
          <cell r="D886" t="str">
            <v>1O3R1</v>
          </cell>
          <cell r="E886" t="str">
            <v>mamey - 2 a 3 m.</v>
          </cell>
        </row>
        <row r="887">
          <cell r="D887" t="str">
            <v>1O3S1</v>
          </cell>
          <cell r="E887" t="str">
            <v>framire - 2 a 3 m.</v>
          </cell>
        </row>
        <row r="888">
          <cell r="D888" t="str">
            <v>1O3T1</v>
          </cell>
          <cell r="E888" t="str">
            <v>caimito - 2 a 3 m.</v>
          </cell>
        </row>
        <row r="889">
          <cell r="D889" t="str">
            <v>1O3U1</v>
          </cell>
          <cell r="E889" t="str">
            <v>mamon - 2 a 3 m.</v>
          </cell>
        </row>
        <row r="890">
          <cell r="D890" t="str">
            <v>1O3V1</v>
          </cell>
          <cell r="E890" t="str">
            <v>flor de reina - 2 a 3 m.</v>
          </cell>
        </row>
        <row r="891">
          <cell r="D891" t="str">
            <v>1O3W1</v>
          </cell>
          <cell r="E891" t="str">
            <v>acacia amarilla - 2 a 3 m.</v>
          </cell>
        </row>
        <row r="892">
          <cell r="D892" t="str">
            <v>1O3X1</v>
          </cell>
          <cell r="E892" t="str">
            <v>achiote - 2 a 3 m.</v>
          </cell>
        </row>
        <row r="893">
          <cell r="D893" t="str">
            <v>1O3Y1</v>
          </cell>
          <cell r="E893" t="str">
            <v>lluvia de oro - 2 a 3 m.</v>
          </cell>
        </row>
        <row r="894">
          <cell r="D894" t="str">
            <v>1O3Z1</v>
          </cell>
          <cell r="E894" t="str">
            <v>cheflera - 2 a 3 m.</v>
          </cell>
        </row>
        <row r="895">
          <cell r="D895" t="str">
            <v>1O411</v>
          </cell>
          <cell r="E895" t="str">
            <v>bolardo en hierro fundido tipo edu para colocar sobre concreto 60x14cm</v>
          </cell>
        </row>
        <row r="896">
          <cell r="D896" t="str">
            <v>1O412</v>
          </cell>
          <cell r="E896" t="str">
            <v xml:space="preserve">bolardo en hierro fundido edu 90 (incluye 30cm para enterrar)x14 cm </v>
          </cell>
        </row>
        <row r="897">
          <cell r="D897" t="str">
            <v>1O413</v>
          </cell>
          <cell r="E897" t="str">
            <v>bolardo en hierro fundido idu</v>
          </cell>
        </row>
        <row r="898">
          <cell r="D898" t="str">
            <v>1O421</v>
          </cell>
          <cell r="E898" t="str">
            <v>totem triangular 0.7x2.3 m</v>
          </cell>
        </row>
        <row r="899">
          <cell r="D899" t="str">
            <v>1O422</v>
          </cell>
          <cell r="E899" t="str">
            <v>totem cuadrado 0.5x2.3 m</v>
          </cell>
        </row>
        <row r="900">
          <cell r="D900" t="str">
            <v>1O431</v>
          </cell>
          <cell r="E900" t="str">
            <v>basurera medellin socoda</v>
          </cell>
        </row>
        <row r="901">
          <cell r="D901" t="str">
            <v>1O432</v>
          </cell>
          <cell r="E901" t="str">
            <v>banca m-31</v>
          </cell>
        </row>
        <row r="902">
          <cell r="D902" t="str">
            <v>1O433</v>
          </cell>
          <cell r="E902" t="str">
            <v>basurera m-120</v>
          </cell>
        </row>
        <row r="903">
          <cell r="D903" t="str">
            <v>1PV11</v>
          </cell>
          <cell r="E903" t="str">
            <v>tuberia pvcp ø 6" rde 21 (150 mm) por 6m</v>
          </cell>
        </row>
        <row r="904">
          <cell r="D904" t="str">
            <v>1PV12</v>
          </cell>
          <cell r="E904" t="str">
            <v>tuberia pvcp ø 8" rde 21 (200 mm) por 6m</v>
          </cell>
        </row>
        <row r="905">
          <cell r="D905" t="str">
            <v>1PV13</v>
          </cell>
          <cell r="E905" t="str">
            <v>reduccion pvcp 200x150mm (8"x6")</v>
          </cell>
        </row>
        <row r="906">
          <cell r="D906" t="str">
            <v>1PV14</v>
          </cell>
          <cell r="E906" t="str">
            <v>codo pvcp 11.25° 200mm (8")</v>
          </cell>
        </row>
        <row r="907">
          <cell r="D907" t="str">
            <v>1PV15</v>
          </cell>
          <cell r="E907" t="str">
            <v>codo pvcp 11.25° 150mm (6")</v>
          </cell>
        </row>
        <row r="908">
          <cell r="D908" t="str">
            <v>1PV16</v>
          </cell>
          <cell r="E908" t="str">
            <v>codo pvcp 22.5° 150mm (6")</v>
          </cell>
        </row>
        <row r="909">
          <cell r="D909" t="str">
            <v>1PV17</v>
          </cell>
          <cell r="E909" t="str">
            <v>codo pvcp 45° 150mm (6")</v>
          </cell>
        </row>
        <row r="910">
          <cell r="D910" t="str">
            <v>1PV18</v>
          </cell>
          <cell r="E910" t="str">
            <v>codo pvcp 90° 150mm (6")</v>
          </cell>
        </row>
        <row r="911">
          <cell r="D911" t="str">
            <v>1PV19</v>
          </cell>
          <cell r="E911" t="str">
            <v>tee pvcp rde 21 200x150mm (8"x6")</v>
          </cell>
        </row>
        <row r="912">
          <cell r="D912" t="str">
            <v>1PV1A</v>
          </cell>
          <cell r="E912" t="str">
            <v>tee pvcp rde 21 150x75mm (6"x3")</v>
          </cell>
        </row>
        <row r="913">
          <cell r="D913" t="str">
            <v>1PV21</v>
          </cell>
          <cell r="E913" t="str">
            <v>tuberia pvc sanitaria 6"</v>
          </cell>
        </row>
        <row r="914">
          <cell r="D914" t="str">
            <v>1PV22</v>
          </cell>
          <cell r="E914" t="str">
            <v>tuberia pvc sn 6"</v>
          </cell>
        </row>
        <row r="915">
          <cell r="D915" t="str">
            <v>1PVB1</v>
          </cell>
          <cell r="E915" t="str">
            <v>tuberia pvc novafort ø 8" (200 mm) x 6m</v>
          </cell>
        </row>
        <row r="916">
          <cell r="D916" t="str">
            <v>1PVB2</v>
          </cell>
          <cell r="E916" t="str">
            <v>tuberia pvc novafort ø 10" (250 mm) x 6m</v>
          </cell>
        </row>
        <row r="917">
          <cell r="D917" t="str">
            <v>1PVB3</v>
          </cell>
          <cell r="E917" t="str">
            <v>tuberia pvc novafort ø 12" (315 mm)</v>
          </cell>
        </row>
        <row r="918">
          <cell r="D918" t="str">
            <v>1PVB4</v>
          </cell>
          <cell r="E918" t="str">
            <v>tuberia pvc novafort ø 14" (355 mm) x 6m</v>
          </cell>
        </row>
        <row r="919">
          <cell r="D919" t="str">
            <v>1PVB5</v>
          </cell>
          <cell r="E919" t="str">
            <v>tuberia pvc novafort ø 16" (400 mm) x 6m</v>
          </cell>
        </row>
        <row r="920">
          <cell r="D920" t="str">
            <v>1PVB6</v>
          </cell>
          <cell r="E920" t="str">
            <v>tuberia pvc novafort ø 18" (450 mm) x 6m</v>
          </cell>
        </row>
        <row r="921">
          <cell r="D921" t="str">
            <v>1PVB7</v>
          </cell>
          <cell r="E921" t="str">
            <v>tuberia pvc novafort ø 20" (500 mm) x 6m</v>
          </cell>
        </row>
        <row r="922">
          <cell r="D922" t="str">
            <v>1PVB8</v>
          </cell>
          <cell r="E922" t="str">
            <v>tuberia pvc novafort ø 24" (625 mm) x 6,7m</v>
          </cell>
        </row>
        <row r="923">
          <cell r="D923" t="str">
            <v>1PVB9</v>
          </cell>
          <cell r="E923" t="str">
            <v>tuberia pvc novafort ø 30" (786 mm) x 6,7m</v>
          </cell>
        </row>
        <row r="924">
          <cell r="D924" t="str">
            <v>1PVBA</v>
          </cell>
          <cell r="E924" t="str">
            <v>hidrosello de 8"</v>
          </cell>
        </row>
        <row r="925">
          <cell r="D925" t="str">
            <v>1PVBB</v>
          </cell>
          <cell r="E925" t="str">
            <v>hidrosello de 10"</v>
          </cell>
        </row>
        <row r="926">
          <cell r="D926" t="str">
            <v>1PVBC</v>
          </cell>
          <cell r="E926" t="str">
            <v>hidrosello de 12"</v>
          </cell>
        </row>
        <row r="927">
          <cell r="D927" t="str">
            <v>1PVBD</v>
          </cell>
          <cell r="E927" t="str">
            <v>hidrosello de 14"</v>
          </cell>
        </row>
        <row r="928">
          <cell r="D928" t="str">
            <v>1PVBE</v>
          </cell>
          <cell r="E928" t="str">
            <v>hidrosello de 16"</v>
          </cell>
        </row>
        <row r="929">
          <cell r="D929" t="str">
            <v>1PVBF</v>
          </cell>
          <cell r="E929" t="str">
            <v>hidrosello de 18"</v>
          </cell>
        </row>
        <row r="930">
          <cell r="D930" t="str">
            <v>1PVBG</v>
          </cell>
          <cell r="E930" t="str">
            <v>hidrosello de 20"</v>
          </cell>
        </row>
        <row r="931">
          <cell r="D931" t="str">
            <v>1PVBH</v>
          </cell>
          <cell r="E931" t="str">
            <v>hidrosello de 24"</v>
          </cell>
        </row>
        <row r="932">
          <cell r="D932" t="str">
            <v>1PVBI</v>
          </cell>
          <cell r="E932" t="str">
            <v>hidrosello de 30"</v>
          </cell>
        </row>
        <row r="933">
          <cell r="D933" t="str">
            <v>1PVBJ</v>
          </cell>
          <cell r="E933" t="str">
            <v>hidrosello de 33"</v>
          </cell>
        </row>
        <row r="934">
          <cell r="D934" t="str">
            <v>1PVBK</v>
          </cell>
          <cell r="E934" t="str">
            <v>hidrosello de 36"</v>
          </cell>
        </row>
        <row r="935">
          <cell r="D935" t="str">
            <v>1PVE1</v>
          </cell>
          <cell r="E935" t="str">
            <v>geotextil pavco nt1600</v>
          </cell>
        </row>
        <row r="936">
          <cell r="D936" t="str">
            <v>1PVE2</v>
          </cell>
          <cell r="E936" t="str">
            <v>tuberia perforada para filtros de 4"</v>
          </cell>
        </row>
        <row r="937">
          <cell r="D937" t="str">
            <v>1PVZ1</v>
          </cell>
          <cell r="E937" t="str">
            <v>soldadura pvc 1/8</v>
          </cell>
        </row>
        <row r="938">
          <cell r="D938" t="str">
            <v>1PVZ2</v>
          </cell>
          <cell r="E938" t="str">
            <v>limpiador pvc 1/4</v>
          </cell>
        </row>
        <row r="939">
          <cell r="D939" t="str">
            <v>1PVZ3</v>
          </cell>
          <cell r="E939" t="str">
            <v>lubricante pvc 4kg</v>
          </cell>
        </row>
        <row r="940">
          <cell r="D940" t="str">
            <v>1PVZ4</v>
          </cell>
          <cell r="E940" t="str">
            <v>zocalo media caña pvc 9 cm</v>
          </cell>
        </row>
        <row r="941">
          <cell r="D941" t="str">
            <v>1SK11</v>
          </cell>
          <cell r="E941" t="str">
            <v>sika -2 x 2.5 k</v>
          </cell>
        </row>
        <row r="942">
          <cell r="D942" t="str">
            <v>1SK21</v>
          </cell>
          <cell r="E942" t="str">
            <v>sika-1 imperm. integ morter x 20.0 k</v>
          </cell>
        </row>
        <row r="943">
          <cell r="D943" t="str">
            <v>1SK22</v>
          </cell>
          <cell r="E943" t="str">
            <v>sika-3 x 5k</v>
          </cell>
        </row>
        <row r="944">
          <cell r="D944" t="str">
            <v>1SK23</v>
          </cell>
          <cell r="E944" t="str">
            <v>sikalatex 20 k</v>
          </cell>
        </row>
        <row r="945">
          <cell r="D945" t="str">
            <v>1SK24</v>
          </cell>
          <cell r="E945" t="str">
            <v>sika viscobond x 19k</v>
          </cell>
        </row>
        <row r="946">
          <cell r="D946" t="str">
            <v>1SK25</v>
          </cell>
          <cell r="E946" t="str">
            <v>sikanol m x200 k</v>
          </cell>
        </row>
        <row r="947">
          <cell r="D947" t="str">
            <v>1SK31</v>
          </cell>
          <cell r="E947" t="str">
            <v>sikatard e 230 k</v>
          </cell>
        </row>
        <row r="948">
          <cell r="D948" t="str">
            <v>1SK32</v>
          </cell>
          <cell r="E948" t="str">
            <v>sikaset l 25 k</v>
          </cell>
        </row>
        <row r="949">
          <cell r="D949" t="str">
            <v>1SK33</v>
          </cell>
          <cell r="E949" t="str">
            <v>sikaplast 326 230 k</v>
          </cell>
        </row>
        <row r="950">
          <cell r="D950" t="str">
            <v>1SK34</v>
          </cell>
          <cell r="E950" t="str">
            <v>plastocrete 169 he 230 k</v>
          </cell>
        </row>
        <row r="951">
          <cell r="D951" t="str">
            <v>1SK35</v>
          </cell>
          <cell r="E951" t="str">
            <v>sikafluid 25 k</v>
          </cell>
        </row>
        <row r="952">
          <cell r="D952" t="str">
            <v>1SK36</v>
          </cell>
          <cell r="E952" t="str">
            <v>sikamente-ns 230 k</v>
          </cell>
        </row>
        <row r="953">
          <cell r="D953" t="str">
            <v>1SK37</v>
          </cell>
          <cell r="E953" t="str">
            <v>sikafiber ad x 1 k</v>
          </cell>
        </row>
        <row r="954">
          <cell r="D954" t="str">
            <v>1SK38</v>
          </cell>
          <cell r="E954" t="str">
            <v>sikafiber force pp/pe-700/50 x 7k</v>
          </cell>
        </row>
        <row r="955">
          <cell r="D955" t="str">
            <v>1SK39</v>
          </cell>
          <cell r="E955" t="str">
            <v>plastocrete dm x 20 k</v>
          </cell>
        </row>
        <row r="956">
          <cell r="D956" t="str">
            <v>1SK3B</v>
          </cell>
          <cell r="E956" t="str">
            <v>plastime-bv-40 reduct/plastif 20 k</v>
          </cell>
        </row>
        <row r="957">
          <cell r="D957" t="str">
            <v>1SK51</v>
          </cell>
          <cell r="E957" t="str">
            <v>antisol blanco 20 k</v>
          </cell>
        </row>
        <row r="958">
          <cell r="D958" t="str">
            <v>1SK52</v>
          </cell>
          <cell r="E958" t="str">
            <v>antisol blanco pigmentado 20 k</v>
          </cell>
        </row>
        <row r="959">
          <cell r="D959" t="str">
            <v>1SK53</v>
          </cell>
          <cell r="E959" t="str">
            <v>antisol rojo 16k</v>
          </cell>
        </row>
        <row r="960">
          <cell r="D960" t="str">
            <v>1SK54</v>
          </cell>
          <cell r="E960" t="str">
            <v>antisol rojo base agua 20 k</v>
          </cell>
        </row>
        <row r="961">
          <cell r="D961" t="str">
            <v>1SK55</v>
          </cell>
          <cell r="E961" t="str">
            <v>separol- desformaleteante premium 15 k</v>
          </cell>
        </row>
        <row r="962">
          <cell r="D962" t="str">
            <v>1SK56</v>
          </cell>
          <cell r="E962" t="str">
            <v>separol n 20 k</v>
          </cell>
        </row>
        <row r="963">
          <cell r="D963" t="str">
            <v>1SK57</v>
          </cell>
          <cell r="E963" t="str">
            <v>separol- desformaleteante 25 k</v>
          </cell>
        </row>
        <row r="964">
          <cell r="D964" t="str">
            <v>1SK58</v>
          </cell>
          <cell r="E964" t="str">
            <v xml:space="preserve">antisol blanco curador 20 k </v>
          </cell>
        </row>
        <row r="965">
          <cell r="D965" t="str">
            <v>1SK61</v>
          </cell>
          <cell r="E965" t="str">
            <v>sikaceram b.a gris 25 k</v>
          </cell>
        </row>
        <row r="966">
          <cell r="D966" t="str">
            <v>1SK62</v>
          </cell>
          <cell r="E966" t="str">
            <v>sikaceram b.a blanco 25 k</v>
          </cell>
        </row>
        <row r="967">
          <cell r="D967" t="str">
            <v>1SK67</v>
          </cell>
          <cell r="E967" t="str">
            <v>sika-101 mortero blanco 10 k</v>
          </cell>
        </row>
        <row r="968">
          <cell r="D968" t="str">
            <v>1SK68</v>
          </cell>
          <cell r="E968" t="str">
            <v>sika-101 mortero gris 10 k</v>
          </cell>
        </row>
        <row r="969">
          <cell r="D969" t="str">
            <v>1SK69</v>
          </cell>
          <cell r="E969" t="str">
            <v>sikalisto resane 25 k</v>
          </cell>
        </row>
        <row r="970">
          <cell r="D970" t="str">
            <v>1SK6A</v>
          </cell>
          <cell r="E970" t="str">
            <v>sikalisto piso 50 k</v>
          </cell>
        </row>
        <row r="971">
          <cell r="D971" t="str">
            <v>1SK6B</v>
          </cell>
          <cell r="E971" t="str">
            <v>sika concrelisto re 80 k</v>
          </cell>
        </row>
        <row r="972">
          <cell r="D972" t="str">
            <v>1SK6C</v>
          </cell>
          <cell r="E972" t="str">
            <v>sikagrout-200 30 k</v>
          </cell>
        </row>
        <row r="973">
          <cell r="D973" t="str">
            <v>1SK6D</v>
          </cell>
          <cell r="E973" t="str">
            <v>sikagrout-212 30 k</v>
          </cell>
        </row>
        <row r="974">
          <cell r="D974" t="str">
            <v>1SK6E</v>
          </cell>
          <cell r="E974" t="str">
            <v>sikafloor-3 quartz top neutro x 30 k</v>
          </cell>
        </row>
        <row r="975">
          <cell r="D975" t="str">
            <v>1SK6F</v>
          </cell>
          <cell r="E975" t="str">
            <v>sikarepair 224 25 k</v>
          </cell>
        </row>
        <row r="976">
          <cell r="D976" t="str">
            <v>1SK6G</v>
          </cell>
          <cell r="E976" t="str">
            <v>sikaquick 2500 25 k</v>
          </cell>
        </row>
        <row r="977">
          <cell r="D977" t="str">
            <v>1SK6H</v>
          </cell>
          <cell r="E977" t="str">
            <v>sikaceram va gris 25k</v>
          </cell>
        </row>
        <row r="978">
          <cell r="D978" t="str">
            <v>1SK6I</v>
          </cell>
          <cell r="E978" t="str">
            <v>sikaceram va blanco 25k</v>
          </cell>
        </row>
        <row r="979">
          <cell r="D979" t="str">
            <v>1SK71</v>
          </cell>
          <cell r="E979" t="str">
            <v>sikatop-armatec 108 4 k</v>
          </cell>
        </row>
        <row r="980">
          <cell r="D980" t="str">
            <v>1SK72</v>
          </cell>
          <cell r="E980" t="str">
            <v>sikatop-armatec-110 epocem 20 k</v>
          </cell>
        </row>
        <row r="981">
          <cell r="D981" t="str">
            <v>1SK73</v>
          </cell>
          <cell r="E981" t="str">
            <v>sikatop-seal-107 20 k</v>
          </cell>
        </row>
        <row r="982">
          <cell r="D982" t="str">
            <v>1SK74</v>
          </cell>
          <cell r="E982" t="str">
            <v>sikatop-122 30k</v>
          </cell>
        </row>
        <row r="983">
          <cell r="D983" t="str">
            <v>1SK75</v>
          </cell>
          <cell r="E983" t="str">
            <v>sika demoledor 20k</v>
          </cell>
        </row>
        <row r="984">
          <cell r="D984" t="str">
            <v>1SK76</v>
          </cell>
          <cell r="E984" t="str">
            <v>sikatop-121 20k</v>
          </cell>
        </row>
        <row r="985">
          <cell r="D985" t="str">
            <v>1SK77</v>
          </cell>
          <cell r="E985" t="str">
            <v>sikatop 122 plus monocomponente x 25k</v>
          </cell>
        </row>
        <row r="986">
          <cell r="D986" t="str">
            <v>1SK91</v>
          </cell>
          <cell r="E986" t="str">
            <v>estuka acrilico sika x 1 gal</v>
          </cell>
        </row>
        <row r="987">
          <cell r="D987" t="str">
            <v>1SK92</v>
          </cell>
          <cell r="E987" t="str">
            <v>binda boquilla acrilico con latex en colorx2k</v>
          </cell>
        </row>
        <row r="988">
          <cell r="D988" t="str">
            <v>1SK94</v>
          </cell>
          <cell r="E988" t="str">
            <v>binda boquilla color blanco/beige x2k</v>
          </cell>
        </row>
        <row r="989">
          <cell r="D989" t="str">
            <v>1SK95</v>
          </cell>
          <cell r="E989" t="str">
            <v>estucados estuco blanco 25 k</v>
          </cell>
        </row>
        <row r="990">
          <cell r="D990" t="str">
            <v>1SK96</v>
          </cell>
          <cell r="E990" t="str">
            <v>estuca acrilico 1 gl</v>
          </cell>
        </row>
        <row r="991">
          <cell r="D991" t="str">
            <v>1SKA1</v>
          </cell>
          <cell r="E991" t="str">
            <v>sikadur-31 ahesivo gris 0.50k</v>
          </cell>
        </row>
        <row r="992">
          <cell r="D992" t="str">
            <v>1SKA2</v>
          </cell>
          <cell r="E992" t="str">
            <v>sikadur-32 premier 3k</v>
          </cell>
        </row>
        <row r="993">
          <cell r="D993" t="str">
            <v>1SKA3</v>
          </cell>
          <cell r="E993" t="str">
            <v>sikadur-42 anclaje 5k</v>
          </cell>
        </row>
        <row r="994">
          <cell r="D994" t="str">
            <v>1SKA4</v>
          </cell>
          <cell r="E994" t="str">
            <v>sikadur anchorfix-4 300cc</v>
          </cell>
        </row>
        <row r="995">
          <cell r="D995" t="str">
            <v>1SKA5</v>
          </cell>
          <cell r="E995" t="str">
            <v>sikadur-35 hi mod lv 3k</v>
          </cell>
        </row>
        <row r="996">
          <cell r="D996" t="str">
            <v>1SKA6</v>
          </cell>
          <cell r="E996" t="str">
            <v>sikadur inyection gel 2.5k</v>
          </cell>
        </row>
        <row r="997">
          <cell r="D997" t="str">
            <v>1SKA7</v>
          </cell>
          <cell r="E997" t="str">
            <v>sikadur extender t 0.13k</v>
          </cell>
        </row>
        <row r="998">
          <cell r="D998" t="str">
            <v>1SKC1</v>
          </cell>
          <cell r="E998" t="str">
            <v>sika vinilo t-2 5gl</v>
          </cell>
        </row>
        <row r="999">
          <cell r="D999" t="str">
            <v>1SKC2</v>
          </cell>
          <cell r="E999" t="str">
            <v>sika vinilo t-1 5gl</v>
          </cell>
        </row>
        <row r="1000">
          <cell r="D1000" t="str">
            <v>1SKC3</v>
          </cell>
          <cell r="E1000" t="str">
            <v>sikacolor f 5gl</v>
          </cell>
        </row>
        <row r="1001">
          <cell r="D1001" t="str">
            <v>1SKC4</v>
          </cell>
          <cell r="E1001" t="str">
            <v>sikacolor c claro 5gl</v>
          </cell>
        </row>
        <row r="1002">
          <cell r="D1002" t="str">
            <v>1SKC5</v>
          </cell>
          <cell r="E1002" t="str">
            <v>sikaguard-62 3k</v>
          </cell>
        </row>
        <row r="1003">
          <cell r="D1003" t="str">
            <v>1SKC6</v>
          </cell>
          <cell r="E1003" t="str">
            <v>sikaguard-63n 4k</v>
          </cell>
        </row>
        <row r="1004">
          <cell r="D1004" t="str">
            <v>1SKC7</v>
          </cell>
          <cell r="E1004" t="str">
            <v>sikaguard-68 brillante 7.3 k</v>
          </cell>
        </row>
        <row r="1005">
          <cell r="D1005" t="str">
            <v>1SKC8</v>
          </cell>
          <cell r="E1005" t="str">
            <v>sika uretano blanco brillante 4.5k</v>
          </cell>
        </row>
        <row r="1006">
          <cell r="D1006" t="str">
            <v>1SKC9</v>
          </cell>
          <cell r="E1006" t="str">
            <v>sika uretano transparente brillante 3.5k</v>
          </cell>
        </row>
        <row r="1007">
          <cell r="D1007" t="str">
            <v>1SKCA</v>
          </cell>
          <cell r="E1007" t="str">
            <v>sika uretano blanco mate 4.5k</v>
          </cell>
        </row>
        <row r="1008">
          <cell r="D1008" t="str">
            <v>1SKCB</v>
          </cell>
          <cell r="E1008" t="str">
            <v>sika uretano transparente mate 3.5k</v>
          </cell>
        </row>
        <row r="1009">
          <cell r="D1009" t="str">
            <v>1SKCD</v>
          </cell>
          <cell r="E1009" t="str">
            <v>sika vinilo t-2 x 1 galon</v>
          </cell>
        </row>
        <row r="1010">
          <cell r="D1010" t="str">
            <v>1SKCE</v>
          </cell>
          <cell r="E1010" t="str">
            <v>pintura sikaguard 68 brillante x 9 kg</v>
          </cell>
        </row>
        <row r="1011">
          <cell r="D1011" t="str">
            <v>1SKCF</v>
          </cell>
          <cell r="E1011" t="str">
            <v>pintura sika vinilo t-2 x 1 galon</v>
          </cell>
        </row>
        <row r="1012">
          <cell r="D1012" t="str">
            <v>1SKCG</v>
          </cell>
          <cell r="E1012" t="str">
            <v>colmasolvente uretano</v>
          </cell>
        </row>
        <row r="1013">
          <cell r="D1013" t="str">
            <v>1SKCH</v>
          </cell>
          <cell r="E1013" t="str">
            <v>sikaguard peeling 1 gl</v>
          </cell>
        </row>
        <row r="1014">
          <cell r="D1014" t="str">
            <v>1SKCI</v>
          </cell>
          <cell r="E1014" t="str">
            <v>sikaguard peeling 5 gl</v>
          </cell>
        </row>
        <row r="1015">
          <cell r="D1015" t="str">
            <v>1SKD1</v>
          </cell>
          <cell r="E1015" t="str">
            <v>sikafloor-curehard-24 25k</v>
          </cell>
        </row>
        <row r="1016">
          <cell r="D1016" t="str">
            <v>1SKF1</v>
          </cell>
          <cell r="E1016" t="str">
            <v>sika refuerzo tejido 30m</v>
          </cell>
        </row>
        <row r="1017">
          <cell r="D1017" t="str">
            <v>1SKF8</v>
          </cell>
          <cell r="E1017" t="str">
            <v>sikaguard-719w 2k</v>
          </cell>
        </row>
        <row r="1018">
          <cell r="D1018" t="str">
            <v>1SKF9</v>
          </cell>
          <cell r="E1018" t="str">
            <v>igol imprimante 3kg</v>
          </cell>
        </row>
        <row r="1019">
          <cell r="D1019" t="str">
            <v>1SKFA</v>
          </cell>
          <cell r="E1019" t="str">
            <v>igol denso 3k</v>
          </cell>
        </row>
        <row r="1020">
          <cell r="D1020" t="str">
            <v>1SKFB</v>
          </cell>
          <cell r="E1020" t="str">
            <v>igasol cubierta 20k</v>
          </cell>
        </row>
        <row r="1021">
          <cell r="D1021" t="str">
            <v>1SKFC</v>
          </cell>
          <cell r="E1021" t="str">
            <v>emulsion asfaltica sika 18k</v>
          </cell>
        </row>
        <row r="1022">
          <cell r="D1022" t="str">
            <v>1SKFD</v>
          </cell>
          <cell r="E1022" t="str">
            <v>sika techo e 18k</v>
          </cell>
        </row>
        <row r="1023">
          <cell r="D1023" t="str">
            <v>1SKFE</v>
          </cell>
          <cell r="E1023" t="str">
            <v>alumol 3k</v>
          </cell>
        </row>
        <row r="1024">
          <cell r="D1024" t="str">
            <v>1SKFF</v>
          </cell>
          <cell r="E1024" t="str">
            <v>sikafelt 40m</v>
          </cell>
        </row>
        <row r="1025">
          <cell r="D1025" t="str">
            <v>1SKFG</v>
          </cell>
          <cell r="E1025" t="str">
            <v>sikafill 3 fibras 1gl</v>
          </cell>
        </row>
        <row r="1026">
          <cell r="D1026" t="str">
            <v>1SKFH</v>
          </cell>
          <cell r="E1026" t="str">
            <v>sikafill 5 fibras 1gl</v>
          </cell>
        </row>
        <row r="1027">
          <cell r="D1027" t="str">
            <v>1SKFI</v>
          </cell>
          <cell r="E1027" t="str">
            <v>sikafill 10 fibras 1gl</v>
          </cell>
        </row>
        <row r="1028">
          <cell r="D1028" t="str">
            <v>1SKFJ</v>
          </cell>
          <cell r="E1028" t="str">
            <v>sikafill refuerzo 100m</v>
          </cell>
        </row>
        <row r="1029">
          <cell r="D1029" t="str">
            <v>1SKFK</v>
          </cell>
          <cell r="E1029" t="str">
            <v>sikafloor-400n elastic 18k</v>
          </cell>
        </row>
        <row r="1030">
          <cell r="D1030" t="str">
            <v>1SKFL</v>
          </cell>
          <cell r="E1030" t="str">
            <v>sikalastic-450 21k</v>
          </cell>
        </row>
        <row r="1031">
          <cell r="D1031" t="str">
            <v>1SKFM</v>
          </cell>
          <cell r="E1031" t="str">
            <v>sikalastic-560 co 5g</v>
          </cell>
        </row>
        <row r="1032">
          <cell r="D1032" t="str">
            <v>1SKFN</v>
          </cell>
          <cell r="E1032" t="str">
            <v>sikafelt fpp 30 50m</v>
          </cell>
        </row>
        <row r="1033">
          <cell r="D1033" t="str">
            <v>1SKFO</v>
          </cell>
          <cell r="E1033" t="str">
            <v>sika multiseal 10cm de ancho x10m gris y aluminio</v>
          </cell>
        </row>
        <row r="1034">
          <cell r="D1034" t="str">
            <v>1SKFP</v>
          </cell>
          <cell r="E1034" t="str">
            <v>sika multiseal 15cm de ancho x 10m</v>
          </cell>
        </row>
        <row r="1035">
          <cell r="D1035" t="str">
            <v>1SKFQ</v>
          </cell>
          <cell r="E1035" t="str">
            <v>sikabond-t 52 fc 600cc</v>
          </cell>
        </row>
        <row r="1036">
          <cell r="D1036" t="str">
            <v>1SKFR</v>
          </cell>
          <cell r="E1036" t="str">
            <v>sika primer mb 4k</v>
          </cell>
        </row>
        <row r="1037">
          <cell r="D1037" t="str">
            <v>1SKFS</v>
          </cell>
          <cell r="E1037" t="str">
            <v>sikalastic-612 mtc 26,5kg</v>
          </cell>
        </row>
        <row r="1038">
          <cell r="D1038" t="str">
            <v>1SKFT</v>
          </cell>
          <cell r="E1038" t="str">
            <v>sikafelt fp 30 (rollo 50x1m) x50m2</v>
          </cell>
        </row>
        <row r="1039">
          <cell r="D1039" t="str">
            <v>1SKFU</v>
          </cell>
          <cell r="E1039" t="str">
            <v>sika layer-03 25m2</v>
          </cell>
        </row>
        <row r="1040">
          <cell r="D1040" t="str">
            <v>1SKFV</v>
          </cell>
          <cell r="E1040" t="str">
            <v>sika primer 215 de 250 ml</v>
          </cell>
        </row>
        <row r="1041">
          <cell r="D1041" t="str">
            <v>1SKG1</v>
          </cell>
          <cell r="E1041" t="str">
            <v>sikafloor-2430 co 4k</v>
          </cell>
        </row>
        <row r="1042">
          <cell r="D1042" t="str">
            <v>1SKG2</v>
          </cell>
          <cell r="E1042" t="str">
            <v>sikafloor 261 co x13kg</v>
          </cell>
        </row>
        <row r="1043">
          <cell r="D1043" t="str">
            <v>1SKG3</v>
          </cell>
          <cell r="E1043" t="str">
            <v>imprimante sikafloor epocem modul</v>
          </cell>
        </row>
        <row r="1044">
          <cell r="D1044" t="str">
            <v>1SKG4</v>
          </cell>
          <cell r="E1044" t="str">
            <v>mortero sikafloor 81 epocem 2mm</v>
          </cell>
        </row>
        <row r="1045">
          <cell r="D1045" t="str">
            <v>1SKG5</v>
          </cell>
          <cell r="E1045" t="str">
            <v>sikafloor 156 co x4kg</v>
          </cell>
        </row>
        <row r="1046">
          <cell r="D1046" t="str">
            <v>1SKG6</v>
          </cell>
          <cell r="E1046" t="str">
            <v xml:space="preserve">sikafloor deco flakes café, blanco, negro y gris </v>
          </cell>
        </row>
        <row r="1047">
          <cell r="D1047" t="str">
            <v>1SKG7</v>
          </cell>
          <cell r="E1047" t="str">
            <v>sikadur 504 x13kg</v>
          </cell>
        </row>
        <row r="1048">
          <cell r="D1048" t="str">
            <v>1SKH1</v>
          </cell>
          <cell r="E1048" t="str">
            <v>sika limpiador rinse 1gl</v>
          </cell>
        </row>
        <row r="1049">
          <cell r="D1049" t="str">
            <v>1SKH2</v>
          </cell>
          <cell r="E1049" t="str">
            <v>sika tranparente 7w co 5gl</v>
          </cell>
        </row>
        <row r="1050">
          <cell r="D1050" t="str">
            <v>1SKH3</v>
          </cell>
          <cell r="E1050" t="str">
            <v>sika transparente 3w co 5gl</v>
          </cell>
        </row>
        <row r="1051">
          <cell r="D1051" t="str">
            <v>1SKH4</v>
          </cell>
          <cell r="E1051" t="str">
            <v>sika transparente 10 5gl</v>
          </cell>
        </row>
        <row r="1052">
          <cell r="D1052" t="str">
            <v>1SKH5</v>
          </cell>
          <cell r="E1052" t="str">
            <v>sika transparente 5 5gl</v>
          </cell>
        </row>
        <row r="1053">
          <cell r="D1053" t="str">
            <v>1SKH6</v>
          </cell>
          <cell r="E1053" t="str">
            <v>sika imper mur 4kg</v>
          </cell>
        </row>
        <row r="1054">
          <cell r="D1054" t="str">
            <v>1SKH7</v>
          </cell>
          <cell r="E1054" t="str">
            <v>geotextil pp-1800 sika 100x1.8m</v>
          </cell>
        </row>
        <row r="1055">
          <cell r="D1055" t="str">
            <v>1SKH8</v>
          </cell>
          <cell r="E1055" t="str">
            <v>geotextil pp-1800 sika 100x1.8m</v>
          </cell>
        </row>
        <row r="1056">
          <cell r="D1056" t="str">
            <v>1SKH9</v>
          </cell>
          <cell r="E1056" t="str">
            <v>geotextil pp-2500 sika 100x1.8m</v>
          </cell>
        </row>
        <row r="1057">
          <cell r="D1057" t="str">
            <v>1SKHA</v>
          </cell>
          <cell r="E1057" t="str">
            <v>geotextil pp-2500 sika 100x1.8m</v>
          </cell>
        </row>
        <row r="1058">
          <cell r="D1058" t="str">
            <v>1SKHB</v>
          </cell>
          <cell r="E1058" t="str">
            <v>sika metal sheet 1.00x2.00m</v>
          </cell>
        </row>
        <row r="1059">
          <cell r="D1059" t="str">
            <v>1SKI1</v>
          </cell>
          <cell r="E1059" t="str">
            <v>meruelx i.f.s. transparente x3k</v>
          </cell>
        </row>
        <row r="1060">
          <cell r="D1060" t="str">
            <v>1SKI2</v>
          </cell>
          <cell r="E1060" t="str">
            <v xml:space="preserve">merulex i.f.a. transparente x 3,5k </v>
          </cell>
        </row>
        <row r="1061">
          <cell r="D1061" t="str">
            <v>1SKJ1</v>
          </cell>
          <cell r="E1061" t="str">
            <v>sika joint compound 2.5 gl</v>
          </cell>
        </row>
        <row r="1062">
          <cell r="D1062" t="str">
            <v>1SKJ2</v>
          </cell>
          <cell r="E1062" t="str">
            <v>sika joint free 1gl</v>
          </cell>
        </row>
        <row r="1063">
          <cell r="D1063" t="str">
            <v>1SKJ3</v>
          </cell>
          <cell r="E1063" t="str">
            <v>estuca panel 5gl</v>
          </cell>
        </row>
        <row r="1064">
          <cell r="D1064" t="str">
            <v>1SKJ4</v>
          </cell>
          <cell r="E1064" t="str">
            <v>sika vinilo panel 5gl</v>
          </cell>
        </row>
        <row r="1065">
          <cell r="D1065" t="str">
            <v>1SKJ5</v>
          </cell>
          <cell r="E1065" t="str">
            <v>sikadur panel 1k</v>
          </cell>
        </row>
        <row r="1066">
          <cell r="D1066" t="str">
            <v>1SKJ6</v>
          </cell>
          <cell r="E1066" t="str">
            <v>sika ceram s.l. 5 gl</v>
          </cell>
        </row>
        <row r="1067">
          <cell r="D1067" t="str">
            <v>1SKJ7</v>
          </cell>
          <cell r="E1067" t="str">
            <v xml:space="preserve">sikasil ac 300cc </v>
          </cell>
        </row>
        <row r="1068">
          <cell r="D1068" t="str">
            <v>1SKJ8</v>
          </cell>
          <cell r="E1068" t="str">
            <v>sikasil e 300cc blanco, gris, negro y tansparente</v>
          </cell>
        </row>
        <row r="1069">
          <cell r="D1069" t="str">
            <v>1SKJ9</v>
          </cell>
          <cell r="E1069" t="str">
            <v>sikasil c 300cc transparente</v>
          </cell>
        </row>
        <row r="1070">
          <cell r="D1070" t="str">
            <v>1SKJA</v>
          </cell>
          <cell r="E1070" t="str">
            <v>sikaflex-1a salchichon 600cc blanco y gris</v>
          </cell>
        </row>
        <row r="1071">
          <cell r="D1071" t="str">
            <v>1SKJB</v>
          </cell>
          <cell r="E1071" t="str">
            <v>cinta sika pvc O-15 15m</v>
          </cell>
        </row>
        <row r="1072">
          <cell r="D1072" t="str">
            <v>1SKJC</v>
          </cell>
          <cell r="E1072" t="str">
            <v>sikasil pool cartucho x 300cc transparente</v>
          </cell>
        </row>
        <row r="1073">
          <cell r="D1073" t="str">
            <v>1SKJD</v>
          </cell>
          <cell r="E1073" t="str">
            <v>sikaflex at connetion cartucho x300cc</v>
          </cell>
        </row>
        <row r="1074">
          <cell r="D1074" t="str">
            <v>1SKJE</v>
          </cell>
          <cell r="E1074" t="str">
            <v>sikaflex at facade cartucho x300cc blanco y gris</v>
          </cell>
        </row>
        <row r="1075">
          <cell r="D1075" t="str">
            <v>1SKJF</v>
          </cell>
          <cell r="E1075" t="str">
            <v>sikaflex-2c sl x 16,42k</v>
          </cell>
        </row>
        <row r="1076">
          <cell r="D1076" t="str">
            <v>1SKJG</v>
          </cell>
          <cell r="E1076" t="str">
            <v>sikasil 300cc</v>
          </cell>
        </row>
        <row r="1077">
          <cell r="D1077" t="str">
            <v>1SKJH</v>
          </cell>
          <cell r="E1077" t="str">
            <v>sika pool 300cc</v>
          </cell>
        </row>
        <row r="1078">
          <cell r="D1078" t="str">
            <v>1SKJI</v>
          </cell>
          <cell r="E1078" t="str">
            <v>sikafex at connetion 300cc</v>
          </cell>
        </row>
        <row r="1079">
          <cell r="D1079" t="str">
            <v>1SKJJ</v>
          </cell>
          <cell r="E1079" t="str">
            <v>sikafex at facade 300cc</v>
          </cell>
        </row>
        <row r="1080">
          <cell r="D1080" t="str">
            <v>1SKJK</v>
          </cell>
          <cell r="E1080" t="str">
            <v>sikabond at universal blanco 300cc</v>
          </cell>
        </row>
        <row r="1081">
          <cell r="D1081" t="str">
            <v>1SKJL</v>
          </cell>
          <cell r="E1081" t="str">
            <v>sikabond at gris metal 300cc</v>
          </cell>
        </row>
        <row r="1082">
          <cell r="D1082" t="str">
            <v>1SKJM</v>
          </cell>
          <cell r="E1082" t="str">
            <v>sikaflex-1a cartucho 300cc blanco, gris y negro</v>
          </cell>
        </row>
        <row r="1083">
          <cell r="D1083" t="str">
            <v>1SKJN</v>
          </cell>
          <cell r="E1083" t="str">
            <v>sikaflex-construction 300cc gris y blanco</v>
          </cell>
        </row>
        <row r="1084">
          <cell r="D1084" t="str">
            <v>1SKJÑ</v>
          </cell>
          <cell r="E1084" t="str">
            <v>sikaflex-11 fc 300cc gris</v>
          </cell>
        </row>
        <row r="1085">
          <cell r="D1085" t="str">
            <v>1SKJO</v>
          </cell>
          <cell r="E1085" t="str">
            <v>sikafex-1csl 300cc gris</v>
          </cell>
        </row>
        <row r="1086">
          <cell r="D1086" t="str">
            <v>1SKJP</v>
          </cell>
          <cell r="E1086" t="str">
            <v>sikacryl-s 310cc blanco</v>
          </cell>
        </row>
        <row r="1087">
          <cell r="D1087" t="str">
            <v>1SKJQ</v>
          </cell>
          <cell r="E1087" t="str">
            <v>sikaflex-pro 3wf 600cc</v>
          </cell>
        </row>
        <row r="1088">
          <cell r="D1088" t="str">
            <v>1SKJR</v>
          </cell>
          <cell r="E1088" t="str">
            <v>sikaflex-15 lm sl 4.5gl</v>
          </cell>
        </row>
        <row r="1089">
          <cell r="D1089" t="str">
            <v>1SKJS</v>
          </cell>
          <cell r="E1089" t="str">
            <v>sika boom 250cc</v>
          </cell>
        </row>
        <row r="1090">
          <cell r="D1090" t="str">
            <v>1SKJT</v>
          </cell>
          <cell r="E1090" t="str">
            <v>sikarod de Ø 1/4" (6mm) x 1,700m</v>
          </cell>
        </row>
        <row r="1091">
          <cell r="D1091" t="str">
            <v>1SKJU</v>
          </cell>
          <cell r="E1091" t="str">
            <v>sikarod de Ø 3/8" (10mm) x 1,097m</v>
          </cell>
        </row>
        <row r="1092">
          <cell r="D1092" t="str">
            <v>1SKJV</v>
          </cell>
          <cell r="E1092" t="str">
            <v>sikarod de Ø 5/8" (16mm) x472m</v>
          </cell>
        </row>
        <row r="1093">
          <cell r="D1093" t="str">
            <v>1SKJW</v>
          </cell>
          <cell r="E1093" t="str">
            <v>sikarod de Ø 7/8" (22mm) x259m</v>
          </cell>
        </row>
        <row r="1094">
          <cell r="D1094" t="str">
            <v>1SKJX</v>
          </cell>
          <cell r="E1094" t="str">
            <v>sikarod de Ø 1 1/4" (32mm) x152</v>
          </cell>
        </row>
        <row r="1095">
          <cell r="D1095" t="str">
            <v>1SKJY</v>
          </cell>
          <cell r="E1095" t="str">
            <v>sika swell s2 300cc</v>
          </cell>
        </row>
        <row r="1096">
          <cell r="D1096" t="str">
            <v>1SKKU</v>
          </cell>
          <cell r="E1096" t="str">
            <v>sikadur-combiflex h-20 12.5m</v>
          </cell>
        </row>
        <row r="1097">
          <cell r="D1097" t="str">
            <v>1SKKV</v>
          </cell>
          <cell r="E1097" t="str">
            <v>cinta sika pvc v-15 30m</v>
          </cell>
        </row>
        <row r="1098">
          <cell r="D1098" t="str">
            <v>1SKKW</v>
          </cell>
          <cell r="E1098" t="str">
            <v>cinta sika pvc o-22 15m</v>
          </cell>
        </row>
        <row r="1099">
          <cell r="D1099" t="str">
            <v>1SKKX</v>
          </cell>
          <cell r="E1099" t="str">
            <v>sikadur-combiflex h-10 125.5m</v>
          </cell>
        </row>
        <row r="1100">
          <cell r="D1100" t="str">
            <v>1SKKY</v>
          </cell>
          <cell r="E1100" t="str">
            <v>sikadur-combiflex h-15 12.5m</v>
          </cell>
        </row>
        <row r="1101">
          <cell r="D1101" t="str">
            <v>1SKKZ</v>
          </cell>
          <cell r="E1101" t="str">
            <v>cinta sika pvc v-10 30m</v>
          </cell>
        </row>
        <row r="1102">
          <cell r="D1102" t="str">
            <v>1SKL2</v>
          </cell>
          <cell r="E1102" t="str">
            <v>sarnafil g 476-15 sika 20x2m</v>
          </cell>
        </row>
        <row r="1103">
          <cell r="D1103" t="str">
            <v>1SKL3</v>
          </cell>
          <cell r="E1103" t="str">
            <v>sarnafil s 327-1,5 l white sika 20x2m</v>
          </cell>
        </row>
        <row r="1104">
          <cell r="D1104" t="str">
            <v>1SKL4</v>
          </cell>
          <cell r="E1104" t="str">
            <v>cinta sika pvc v-10 x 30m</v>
          </cell>
        </row>
        <row r="1105">
          <cell r="D1105" t="str">
            <v>1SKL5</v>
          </cell>
          <cell r="E1105" t="str">
            <v>cinta sika pvc o-22 x 15m</v>
          </cell>
        </row>
        <row r="1106">
          <cell r="D1106" t="str">
            <v>1SKN1</v>
          </cell>
          <cell r="E1106" t="str">
            <v>sikaplan 12 dco rollo 1.55 x 20 m</v>
          </cell>
        </row>
        <row r="1107">
          <cell r="D1107" t="str">
            <v>1SKN2</v>
          </cell>
          <cell r="E1107" t="str">
            <v>sikaplan 12 ntr rollo 1.55 x 20m</v>
          </cell>
        </row>
        <row r="1108">
          <cell r="D1108" t="str">
            <v>1SKN3</v>
          </cell>
          <cell r="E1108" t="str">
            <v>sikaplan nt rollo por 1.80x100m</v>
          </cell>
        </row>
        <row r="1109">
          <cell r="D1109" t="str">
            <v>1SKÑ1</v>
          </cell>
          <cell r="E1109" t="str">
            <v xml:space="preserve">rodillo de puas </v>
          </cell>
        </row>
        <row r="1110">
          <cell r="D1110" t="str">
            <v>1SKÑ2</v>
          </cell>
          <cell r="E1110" t="str">
            <v xml:space="preserve">pistola anchorfix-4 </v>
          </cell>
        </row>
        <row r="1111">
          <cell r="D1111" t="str">
            <v>1SKÑ3</v>
          </cell>
          <cell r="E1111" t="str">
            <v>pistola ultraflow catridge para cartucho de 300ml</v>
          </cell>
        </row>
        <row r="1112">
          <cell r="D1112" t="str">
            <v>1SKÑ4</v>
          </cell>
          <cell r="E1112" t="str">
            <v>pistola ultraflow combi para salchicha de 600ml</v>
          </cell>
        </row>
        <row r="1113">
          <cell r="D1113" t="str">
            <v>1SKÑ5</v>
          </cell>
          <cell r="E1113" t="str">
            <v>plancha para soldar cinta sika pvc</v>
          </cell>
        </row>
        <row r="1114">
          <cell r="D1114" t="str">
            <v>1SKP1</v>
          </cell>
          <cell r="E1114" t="str">
            <v>sikamanto 3mm liso x 10m2</v>
          </cell>
        </row>
        <row r="1115">
          <cell r="D1115" t="str">
            <v>1SKP2</v>
          </cell>
          <cell r="E1115" t="str">
            <v>sikamanto 3mm aluminio x 10m2</v>
          </cell>
        </row>
        <row r="1116">
          <cell r="D1116" t="str">
            <v>1SKP3</v>
          </cell>
          <cell r="E1116" t="str">
            <v>sikamanto 3mm poliester x 10m2</v>
          </cell>
        </row>
        <row r="1117">
          <cell r="D1117" t="str">
            <v>1ZK01</v>
          </cell>
          <cell r="E1117" t="str">
            <v>zocalo media caña fibra de vidrio</v>
          </cell>
        </row>
        <row r="1118">
          <cell r="D1118" t="str">
            <v>1ZZ01</v>
          </cell>
          <cell r="E1118" t="str">
            <v>arbustos altura 1.50m</v>
          </cell>
        </row>
        <row r="1119">
          <cell r="D1119" t="str">
            <v>20066</v>
          </cell>
          <cell r="E1119" t="str">
            <v>mo instalacion puertas metalicas / madera</v>
          </cell>
        </row>
        <row r="1120">
          <cell r="D1120" t="str">
            <v>20067</v>
          </cell>
          <cell r="E1120" t="str">
            <v>mo instalacion flanche / canal</v>
          </cell>
        </row>
        <row r="1121">
          <cell r="D1121" t="str">
            <v>20068</v>
          </cell>
          <cell r="E1121" t="str">
            <v>mo doblado lamina</v>
          </cell>
        </row>
        <row r="1122">
          <cell r="D1122" t="str">
            <v>21111</v>
          </cell>
          <cell r="E1122" t="str">
            <v>mo ayudante</v>
          </cell>
        </row>
        <row r="1123">
          <cell r="D1123" t="str">
            <v>21116</v>
          </cell>
          <cell r="E1123" t="str">
            <v>mo transporte interno cemento</v>
          </cell>
        </row>
        <row r="1124">
          <cell r="D1124" t="str">
            <v>21117</v>
          </cell>
          <cell r="E1124" t="str">
            <v>mo descargue de cemento</v>
          </cell>
        </row>
        <row r="1125">
          <cell r="D1125" t="str">
            <v>21118</v>
          </cell>
          <cell r="E1125" t="str">
            <v>mo acarreo interno de material de playa y agregados</v>
          </cell>
        </row>
        <row r="1126">
          <cell r="D1126" t="str">
            <v>21119</v>
          </cell>
          <cell r="E1126" t="str">
            <v>mo salario minimo</v>
          </cell>
        </row>
        <row r="1127">
          <cell r="D1127" t="str">
            <v>21121</v>
          </cell>
          <cell r="E1127" t="str">
            <v>mo oficial obra negra</v>
          </cell>
        </row>
        <row r="1128">
          <cell r="D1128" t="str">
            <v>21139</v>
          </cell>
          <cell r="E1128" t="str">
            <v>comsion de topografia con equipo</v>
          </cell>
        </row>
        <row r="1129">
          <cell r="D1129" t="str">
            <v>21271</v>
          </cell>
          <cell r="E1129" t="str">
            <v>mo grano lavado</v>
          </cell>
        </row>
        <row r="1130">
          <cell r="D1130" t="str">
            <v>22129</v>
          </cell>
          <cell r="E1130" t="str">
            <v>mo transporte interno mortero</v>
          </cell>
        </row>
        <row r="1131">
          <cell r="D1131" t="str">
            <v>22132</v>
          </cell>
          <cell r="E1131" t="str">
            <v>mo preparacion concreto</v>
          </cell>
        </row>
        <row r="1132">
          <cell r="D1132" t="str">
            <v>22139</v>
          </cell>
          <cell r="E1132" t="str">
            <v>mo transporte interno concreto</v>
          </cell>
        </row>
        <row r="1133">
          <cell r="D1133" t="str">
            <v>22561</v>
          </cell>
          <cell r="E1133" t="str">
            <v>mo curador concreto</v>
          </cell>
        </row>
        <row r="1134">
          <cell r="D1134" t="str">
            <v>22711</v>
          </cell>
          <cell r="E1134" t="str">
            <v>mo desmoldante</v>
          </cell>
        </row>
        <row r="1135">
          <cell r="D1135" t="str">
            <v>23131</v>
          </cell>
          <cell r="E1135" t="str">
            <v>mo transporte interno de tuberia</v>
          </cell>
        </row>
        <row r="1136">
          <cell r="D1136" t="str">
            <v>23321</v>
          </cell>
          <cell r="E1136" t="str">
            <v>mo instalacion de tuberia</v>
          </cell>
        </row>
        <row r="1137">
          <cell r="D1137" t="str">
            <v>24151</v>
          </cell>
          <cell r="E1137" t="str">
            <v>mo operario concretadora</v>
          </cell>
        </row>
        <row r="1138">
          <cell r="D1138" t="str">
            <v>2512A</v>
          </cell>
          <cell r="E1138" t="str">
            <v>mo transporte interno hierro horizontal o vertical</v>
          </cell>
        </row>
        <row r="1139">
          <cell r="D1139" t="str">
            <v>2512O</v>
          </cell>
          <cell r="E1139" t="str">
            <v>mo colocacion acero refuerzo</v>
          </cell>
        </row>
        <row r="1140">
          <cell r="D1140" t="str">
            <v>2512P</v>
          </cell>
          <cell r="E1140" t="str">
            <v>mo transporte interno hierro horizontal o vertical</v>
          </cell>
        </row>
        <row r="1141">
          <cell r="D1141" t="str">
            <v>2512Q</v>
          </cell>
          <cell r="E1141" t="str">
            <v>mo transporte interno baldosa de grano</v>
          </cell>
        </row>
        <row r="1142">
          <cell r="D1142" t="str">
            <v>2512R</v>
          </cell>
          <cell r="E1142" t="str">
            <v>mo botada cachaza</v>
          </cell>
        </row>
        <row r="1143">
          <cell r="D1143" t="str">
            <v>25A71</v>
          </cell>
          <cell r="E1143" t="str">
            <v>mo colocacion malla electrosoldada</v>
          </cell>
        </row>
        <row r="1144">
          <cell r="D1144" t="str">
            <v>25A72</v>
          </cell>
          <cell r="E1144" t="str">
            <v>mo corte y figuracion</v>
          </cell>
        </row>
        <row r="1145">
          <cell r="D1145" t="str">
            <v>26311</v>
          </cell>
          <cell r="E1145" t="str">
            <v>mo pega piso en piedra</v>
          </cell>
        </row>
        <row r="1146">
          <cell r="D1146" t="str">
            <v>26312</v>
          </cell>
          <cell r="E1146" t="str">
            <v>mo instalacion piedra tipo vallado</v>
          </cell>
        </row>
        <row r="1147">
          <cell r="D1147" t="str">
            <v>26321</v>
          </cell>
          <cell r="E1147" t="str">
            <v>mo instalacion zocalo en ceramica y porcelanato</v>
          </cell>
        </row>
        <row r="1148">
          <cell r="D1148" t="str">
            <v>26322</v>
          </cell>
          <cell r="E1148" t="str">
            <v>mo vaciado zocalo media caña grano pulido</v>
          </cell>
        </row>
        <row r="1149">
          <cell r="D1149" t="str">
            <v>26323</v>
          </cell>
          <cell r="E1149" t="str">
            <v xml:space="preserve">mo pega zocalo recto en piedra </v>
          </cell>
        </row>
        <row r="1150">
          <cell r="D1150" t="str">
            <v>26324</v>
          </cell>
          <cell r="E1150" t="str">
            <v>mo vaciado faja grano pulido 13-19cm</v>
          </cell>
        </row>
        <row r="1151">
          <cell r="D1151" t="str">
            <v>26325</v>
          </cell>
          <cell r="E1151" t="str">
            <v>mo vaciado grano pulido meson/lavaescobas</v>
          </cell>
        </row>
        <row r="1152">
          <cell r="D1152" t="str">
            <v>26326</v>
          </cell>
          <cell r="E1152" t="str">
            <v>mo vaciado faja grano pulido 50-70cm</v>
          </cell>
        </row>
        <row r="1153">
          <cell r="D1153" t="str">
            <v>26351</v>
          </cell>
          <cell r="E1153" t="str">
            <v>mo pega piso en gres</v>
          </cell>
        </row>
        <row r="1154">
          <cell r="D1154" t="str">
            <v>26352</v>
          </cell>
          <cell r="E1154" t="str">
            <v>mo gres para peldaños con nariz</v>
          </cell>
        </row>
        <row r="1155">
          <cell r="D1155" t="str">
            <v>26C21</v>
          </cell>
          <cell r="E1155" t="str">
            <v>mo instalacion puerta metal</v>
          </cell>
        </row>
        <row r="1156">
          <cell r="D1156" t="str">
            <v>26C22</v>
          </cell>
          <cell r="E1156" t="str">
            <v>mo instalacion puerta corta fuego</v>
          </cell>
        </row>
        <row r="1157">
          <cell r="D1157" t="str">
            <v>27121</v>
          </cell>
          <cell r="E1157" t="str">
            <v>mo colocacion malla electrosoldada</v>
          </cell>
        </row>
        <row r="1158">
          <cell r="D1158" t="str">
            <v>27131</v>
          </cell>
          <cell r="E1158" t="str">
            <v>mo instalacion manto impermeabilizacion</v>
          </cell>
        </row>
        <row r="1159">
          <cell r="D1159" t="str">
            <v>28111</v>
          </cell>
          <cell r="E1159" t="str">
            <v>mo transporte interno bloque</v>
          </cell>
        </row>
        <row r="1160">
          <cell r="D1160" t="str">
            <v>28141</v>
          </cell>
          <cell r="E1160" t="str">
            <v>mo pega bloque</v>
          </cell>
        </row>
        <row r="1161">
          <cell r="D1161" t="str">
            <v>28142</v>
          </cell>
          <cell r="E1161" t="str">
            <v>mo pega bloque</v>
          </cell>
        </row>
        <row r="1162">
          <cell r="D1162" t="str">
            <v>28191</v>
          </cell>
          <cell r="E1162" t="str">
            <v>mo transporte de prefabricados</v>
          </cell>
        </row>
        <row r="1163">
          <cell r="D1163" t="str">
            <v>28211</v>
          </cell>
          <cell r="E1163" t="str">
            <v>mo transporte interno ladrillo</v>
          </cell>
        </row>
        <row r="1164">
          <cell r="D1164" t="str">
            <v>28411</v>
          </cell>
          <cell r="E1164" t="str">
            <v xml:space="preserve">mo ladrillo 10x20x40cm sucio longitud menor a 0.60m </v>
          </cell>
        </row>
        <row r="1165">
          <cell r="D1165" t="str">
            <v>28412</v>
          </cell>
          <cell r="E1165" t="str">
            <v>mo ladrilo 12x20x40cm sucio longitud menor a 0.60m</v>
          </cell>
        </row>
        <row r="1166">
          <cell r="D1166" t="str">
            <v>28413</v>
          </cell>
          <cell r="E1166" t="str">
            <v>mo ladrilo 6x12x24cm revitado una cara longitud menor a 0.60m</v>
          </cell>
        </row>
        <row r="1167">
          <cell r="D1167" t="str">
            <v>28414</v>
          </cell>
          <cell r="E1167" t="str">
            <v xml:space="preserve">mo chapa 6x12x24cm </v>
          </cell>
        </row>
        <row r="1168">
          <cell r="D1168" t="str">
            <v>28415</v>
          </cell>
          <cell r="E1168" t="str">
            <v>mo chapa 6x12x24cm longitud menor a 0.60m</v>
          </cell>
        </row>
        <row r="1169">
          <cell r="D1169" t="str">
            <v>28417</v>
          </cell>
          <cell r="E1169" t="str">
            <v>mo ladrillo 10x20x40cm sucio</v>
          </cell>
        </row>
        <row r="1170">
          <cell r="D1170" t="str">
            <v>28418</v>
          </cell>
          <cell r="E1170" t="str">
            <v>mo ladrillo 12x20x40cm sucio</v>
          </cell>
        </row>
        <row r="1171">
          <cell r="D1171" t="str">
            <v>28419</v>
          </cell>
          <cell r="E1171" t="str">
            <v>mo chapa catalan</v>
          </cell>
        </row>
        <row r="1172">
          <cell r="D1172" t="str">
            <v>29111</v>
          </cell>
          <cell r="E1172" t="str">
            <v>mo instalacion de cerradura</v>
          </cell>
        </row>
        <row r="1173">
          <cell r="D1173" t="str">
            <v>29141</v>
          </cell>
          <cell r="E1173" t="str">
            <v>mo instalacion de tope puerta</v>
          </cell>
        </row>
        <row r="1174">
          <cell r="D1174" t="str">
            <v>29211</v>
          </cell>
          <cell r="E1174" t="str">
            <v>mo prestaciones sociales</v>
          </cell>
        </row>
        <row r="1175">
          <cell r="D1175" t="str">
            <v>2A001</v>
          </cell>
          <cell r="E1175" t="str">
            <v>aseo apartamentos</v>
          </cell>
        </row>
        <row r="1176">
          <cell r="D1176" t="str">
            <v>2A112</v>
          </cell>
          <cell r="E1176" t="str">
            <v>mo localizacion y replanteo estructuras</v>
          </cell>
        </row>
        <row r="1177">
          <cell r="D1177" t="str">
            <v>2A113</v>
          </cell>
          <cell r="E1177" t="str">
            <v>mo localizacion y replanteo urbanismo</v>
          </cell>
        </row>
        <row r="1178">
          <cell r="D1178" t="str">
            <v>2A114</v>
          </cell>
          <cell r="E1178" t="str">
            <v>comision de topografia</v>
          </cell>
        </row>
        <row r="1179">
          <cell r="D1179" t="str">
            <v>2A411</v>
          </cell>
          <cell r="E1179" t="str">
            <v>mo excavacion manual</v>
          </cell>
        </row>
        <row r="1180">
          <cell r="D1180" t="str">
            <v>2A412</v>
          </cell>
          <cell r="E1180" t="str">
            <v>mo excavacion manual trincheras</v>
          </cell>
        </row>
        <row r="1181">
          <cell r="D1181" t="str">
            <v>2A461</v>
          </cell>
          <cell r="E1181" t="str">
            <v>mo transporte interno de material proveniente de las excavaciones</v>
          </cell>
        </row>
        <row r="1182">
          <cell r="D1182" t="str">
            <v>2A462</v>
          </cell>
          <cell r="E1182" t="str">
            <v>mo transporte material granular</v>
          </cell>
        </row>
        <row r="1183">
          <cell r="D1183" t="str">
            <v>2A581</v>
          </cell>
          <cell r="E1183" t="str">
            <v>mo llenos manuales compactados</v>
          </cell>
        </row>
        <row r="1184">
          <cell r="D1184" t="str">
            <v>2A671</v>
          </cell>
          <cell r="E1184" t="str">
            <v>mo instalacion de cuneta</v>
          </cell>
        </row>
        <row r="1185">
          <cell r="D1185" t="str">
            <v>2A851</v>
          </cell>
          <cell r="E1185" t="str">
            <v>mo instalacion cerramiento provisional en tela verde</v>
          </cell>
        </row>
        <row r="1186">
          <cell r="D1186" t="str">
            <v>2B311</v>
          </cell>
          <cell r="E1186" t="str">
            <v>mo excavacion pilas 0-2 m</v>
          </cell>
        </row>
        <row r="1187">
          <cell r="D1187" t="str">
            <v>2B312</v>
          </cell>
          <cell r="E1187" t="str">
            <v>mo excavacion pilas 2-4 m</v>
          </cell>
        </row>
        <row r="1188">
          <cell r="D1188" t="str">
            <v>2B313</v>
          </cell>
          <cell r="E1188" t="str">
            <v>mo excavacion pilas 4-6 m</v>
          </cell>
        </row>
        <row r="1189">
          <cell r="D1189" t="str">
            <v>2B314</v>
          </cell>
          <cell r="E1189" t="str">
            <v>mo excavacion pilas 6-8 m</v>
          </cell>
        </row>
        <row r="1190">
          <cell r="D1190" t="str">
            <v>2B315</v>
          </cell>
          <cell r="E1190" t="str">
            <v>mo excavacion pilas 8-10 m</v>
          </cell>
        </row>
        <row r="1191">
          <cell r="D1191" t="str">
            <v>2B316</v>
          </cell>
          <cell r="E1191" t="str">
            <v>mo excavacion pilas 10-12 m</v>
          </cell>
        </row>
        <row r="1192">
          <cell r="D1192" t="str">
            <v>2B317</v>
          </cell>
          <cell r="E1192" t="str">
            <v>mo excavacion pilas 12-14 m</v>
          </cell>
        </row>
        <row r="1193">
          <cell r="D1193" t="str">
            <v>2B318</v>
          </cell>
          <cell r="E1193" t="str">
            <v>mo excavacion pilas 14-16 m</v>
          </cell>
        </row>
        <row r="1194">
          <cell r="D1194" t="str">
            <v>2B319</v>
          </cell>
          <cell r="E1194" t="str">
            <v>mo excavacion pilas 16-18 m</v>
          </cell>
        </row>
        <row r="1195">
          <cell r="D1195" t="str">
            <v>2B320</v>
          </cell>
          <cell r="E1195" t="str">
            <v>mo excavacion pilas 18-20 m</v>
          </cell>
        </row>
        <row r="1196">
          <cell r="D1196" t="str">
            <v>2B321</v>
          </cell>
          <cell r="E1196" t="str">
            <v>mo excavacion pilas 20-22 m</v>
          </cell>
        </row>
        <row r="1197">
          <cell r="D1197" t="str">
            <v>2B322</v>
          </cell>
          <cell r="E1197" t="str">
            <v>mo excavacion pilas 22-24 m</v>
          </cell>
        </row>
        <row r="1198">
          <cell r="D1198" t="str">
            <v>2B323</v>
          </cell>
          <cell r="E1198" t="str">
            <v>mo excavacion pilas 24-26 m</v>
          </cell>
        </row>
        <row r="1199">
          <cell r="D1199" t="str">
            <v>2B341</v>
          </cell>
          <cell r="E1199" t="str">
            <v>mo vaciado pilas</v>
          </cell>
        </row>
        <row r="1200">
          <cell r="D1200" t="str">
            <v>2B372</v>
          </cell>
          <cell r="E1200" t="str">
            <v>mo vaciado anillos en pilas</v>
          </cell>
        </row>
        <row r="1201">
          <cell r="D1201" t="str">
            <v>2B651</v>
          </cell>
          <cell r="E1201" t="str">
            <v>mo vaciado de pedestales en concreto</v>
          </cell>
        </row>
        <row r="1202">
          <cell r="D1202" t="str">
            <v>2B728</v>
          </cell>
          <cell r="E1202" t="str">
            <v>mo vaciado de zapatas</v>
          </cell>
        </row>
        <row r="1203">
          <cell r="D1203" t="str">
            <v>2B729</v>
          </cell>
          <cell r="E1203" t="str">
            <v>mo vaciado vigas de fundacion</v>
          </cell>
        </row>
        <row r="1204">
          <cell r="D1204" t="str">
            <v>2B730</v>
          </cell>
          <cell r="E1204" t="str">
            <v>mo vaciado bordillos de concreto</v>
          </cell>
        </row>
        <row r="1205">
          <cell r="D1205" t="str">
            <v>2C331</v>
          </cell>
          <cell r="E1205" t="str">
            <v>mo armado y vaciado carcamo</v>
          </cell>
        </row>
        <row r="1206">
          <cell r="D1206" t="str">
            <v>2C489</v>
          </cell>
          <cell r="E1206" t="str">
            <v>mo instalacion geotextil incluye transporte</v>
          </cell>
        </row>
        <row r="1207">
          <cell r="D1207" t="str">
            <v>2CD11</v>
          </cell>
          <cell r="E1207" t="str">
            <v>descapote manual</v>
          </cell>
        </row>
        <row r="1208">
          <cell r="D1208" t="str">
            <v>2CD12</v>
          </cell>
          <cell r="E1208" t="str">
            <v>excavacion manual</v>
          </cell>
        </row>
        <row r="1209">
          <cell r="D1209" t="str">
            <v>2CD13</v>
          </cell>
          <cell r="E1209" t="str">
            <v>replanteo</v>
          </cell>
        </row>
        <row r="1210">
          <cell r="D1210" t="str">
            <v>2CD14</v>
          </cell>
          <cell r="E1210" t="str">
            <v>cerramiento en polisombra</v>
          </cell>
        </row>
        <row r="1211">
          <cell r="D1211" t="str">
            <v>2CD15</v>
          </cell>
          <cell r="E1211" t="str">
            <v>cerramiento en tabla</v>
          </cell>
        </row>
        <row r="1212">
          <cell r="D1212" t="str">
            <v>2CD16</v>
          </cell>
          <cell r="E1212" t="str">
            <v>desmonte en cubierta</v>
          </cell>
        </row>
        <row r="1213">
          <cell r="D1213" t="str">
            <v>2CD17</v>
          </cell>
          <cell r="E1213" t="str">
            <v>desmonte de entramado de cubierta</v>
          </cell>
        </row>
        <row r="1214">
          <cell r="D1214" t="str">
            <v>2CD18</v>
          </cell>
          <cell r="E1214" t="str">
            <v>demolicion muros en bloque 0.15</v>
          </cell>
        </row>
        <row r="1215">
          <cell r="D1215" t="str">
            <v>2CD19</v>
          </cell>
          <cell r="E1215" t="str">
            <v>demolicion muros en tolete 0.15</v>
          </cell>
        </row>
        <row r="1216">
          <cell r="D1216" t="str">
            <v>2CD1A</v>
          </cell>
          <cell r="E1216" t="str">
            <v>demolicion placas eligeradas 0.15</v>
          </cell>
        </row>
        <row r="1217">
          <cell r="D1217" t="str">
            <v>2CD1B</v>
          </cell>
          <cell r="E1217" t="str">
            <v>demolicion placas contrapiso</v>
          </cell>
        </row>
        <row r="1218">
          <cell r="D1218" t="str">
            <v>2CD1C</v>
          </cell>
          <cell r="E1218" t="str">
            <v>demolicion placas macizas 0.15</v>
          </cell>
        </row>
        <row r="1219">
          <cell r="D1219" t="str">
            <v>2CD1D</v>
          </cell>
          <cell r="E1219" t="str">
            <v>demolicion vigas y columnas</v>
          </cell>
        </row>
        <row r="1220">
          <cell r="D1220" t="str">
            <v>2CD21</v>
          </cell>
          <cell r="E1220" t="str">
            <v>tablero parcial trifasico 12 circuitos</v>
          </cell>
        </row>
        <row r="1221">
          <cell r="D1221" t="str">
            <v>2CD22</v>
          </cell>
          <cell r="E1221" t="str">
            <v>salida trifasica pvc</v>
          </cell>
        </row>
        <row r="1222">
          <cell r="D1222" t="str">
            <v>2CD23</v>
          </cell>
          <cell r="E1222" t="str">
            <v>salida bifasica pvc</v>
          </cell>
        </row>
        <row r="1223">
          <cell r="D1223" t="str">
            <v>2CD31</v>
          </cell>
          <cell r="E1223" t="str">
            <v>estuco</v>
          </cell>
        </row>
        <row r="1224">
          <cell r="D1224" t="str">
            <v>2CD32</v>
          </cell>
          <cell r="E1224" t="str">
            <v>filos y dilataciones</v>
          </cell>
        </row>
        <row r="1225">
          <cell r="D1225" t="str">
            <v>2CD33</v>
          </cell>
          <cell r="E1225" t="str">
            <v>vinilo 3 manos</v>
          </cell>
        </row>
        <row r="1226">
          <cell r="D1226" t="str">
            <v>2CD34</v>
          </cell>
          <cell r="E1226" t="str">
            <v>graniplast</v>
          </cell>
        </row>
        <row r="1227">
          <cell r="D1227" t="str">
            <v>2CD35</v>
          </cell>
          <cell r="E1227" t="str">
            <v>lavado e impremeablilizacion fachada</v>
          </cell>
        </row>
        <row r="1228">
          <cell r="D1228" t="str">
            <v>2CD41</v>
          </cell>
          <cell r="E1228" t="str">
            <v xml:space="preserve">tu beria dos desagües </v>
          </cell>
        </row>
        <row r="1229">
          <cell r="D1229" t="str">
            <v>2CD42</v>
          </cell>
          <cell r="E1229" t="str">
            <v>tuberia sanitaria pvc 4"</v>
          </cell>
        </row>
        <row r="1230">
          <cell r="D1230" t="str">
            <v>2CD43</v>
          </cell>
          <cell r="E1230" t="str">
            <v>cajas de inspeccion base y tapa 80x80</v>
          </cell>
        </row>
        <row r="1231">
          <cell r="D1231" t="str">
            <v>2CD51</v>
          </cell>
          <cell r="E1231" t="str">
            <v>filos y dilataciones mortero</v>
          </cell>
        </row>
        <row r="1232">
          <cell r="D1232" t="str">
            <v>2CD52</v>
          </cell>
          <cell r="E1232" t="str">
            <v>pañete liso pared 1:5</v>
          </cell>
        </row>
        <row r="1233">
          <cell r="D1233" t="str">
            <v>2CD53</v>
          </cell>
          <cell r="E1233" t="str">
            <v>pañete liso techos 1:5</v>
          </cell>
        </row>
        <row r="1234">
          <cell r="D1234" t="str">
            <v>2CD54</v>
          </cell>
          <cell r="E1234" t="str">
            <v>pañete liso impermeabilizado de muros 1:30</v>
          </cell>
        </row>
        <row r="1235">
          <cell r="D1235" t="str">
            <v>2CD61</v>
          </cell>
          <cell r="E1235" t="str">
            <v>concreto ciclopeo</v>
          </cell>
        </row>
        <row r="1236">
          <cell r="D1236" t="str">
            <v>2CD62</v>
          </cell>
          <cell r="E1236" t="str">
            <v>zapatas</v>
          </cell>
        </row>
        <row r="1237">
          <cell r="D1237" t="str">
            <v>2CD63</v>
          </cell>
          <cell r="E1237" t="str">
            <v>viga amarre en concreto</v>
          </cell>
        </row>
        <row r="1238">
          <cell r="D1238" t="str">
            <v>2CD64</v>
          </cell>
          <cell r="E1238" t="str">
            <v xml:space="preserve">columnas </v>
          </cell>
        </row>
        <row r="1239">
          <cell r="D1239" t="str">
            <v>2CD65</v>
          </cell>
          <cell r="E1239" t="str">
            <v>escalera maciza un tramo</v>
          </cell>
        </row>
        <row r="1240">
          <cell r="D1240" t="str">
            <v>2CD66</v>
          </cell>
          <cell r="E1240" t="str">
            <v>tanque subterraneo</v>
          </cell>
        </row>
        <row r="1241">
          <cell r="D1241" t="str">
            <v>2CD67</v>
          </cell>
          <cell r="E1241" t="str">
            <v>vigas aereas</v>
          </cell>
        </row>
        <row r="1242">
          <cell r="D1242" t="str">
            <v>2CD68</v>
          </cell>
          <cell r="E1242" t="str">
            <v>losa maciza h/0.10</v>
          </cell>
        </row>
        <row r="1243">
          <cell r="D1243" t="str">
            <v>2CD69</v>
          </cell>
          <cell r="E1243" t="str">
            <v>acero de refuerzo 420 mpa</v>
          </cell>
        </row>
        <row r="1244">
          <cell r="D1244" t="str">
            <v>2CD71</v>
          </cell>
          <cell r="E1244" t="str">
            <v>salida suministro de agua fria pvc</v>
          </cell>
        </row>
        <row r="1245">
          <cell r="D1245" t="str">
            <v>2CD72</v>
          </cell>
          <cell r="E1245" t="str">
            <v>salida suministro de agua caliente pvc</v>
          </cell>
        </row>
        <row r="1246">
          <cell r="D1246" t="str">
            <v>2CD73</v>
          </cell>
          <cell r="E1246" t="str">
            <v>salida desagüe pvc 4"</v>
          </cell>
        </row>
        <row r="1247">
          <cell r="D1247" t="str">
            <v>2CD74</v>
          </cell>
          <cell r="E1247" t="str">
            <v>instalacion aparato sanitario</v>
          </cell>
        </row>
        <row r="1248">
          <cell r="D1248" t="str">
            <v>2CD81</v>
          </cell>
          <cell r="E1248" t="str">
            <v>mamposteria bloque 5</v>
          </cell>
        </row>
        <row r="1249">
          <cell r="D1249" t="str">
            <v>2CD82</v>
          </cell>
          <cell r="E1249" t="str">
            <v>mo muro ladrillo estructural</v>
          </cell>
        </row>
        <row r="1250">
          <cell r="D1250" t="str">
            <v>2CD83</v>
          </cell>
          <cell r="E1250" t="str">
            <v>bloque concreto e=0.20</v>
          </cell>
        </row>
        <row r="1251">
          <cell r="D1251" t="str">
            <v>2CD84</v>
          </cell>
          <cell r="E1251" t="str">
            <v>m.o. dintel concreto 15x20</v>
          </cell>
        </row>
        <row r="1252">
          <cell r="D1252" t="str">
            <v>2CD85</v>
          </cell>
          <cell r="E1252" t="str">
            <v>mo alfajia ladrillo estructural</v>
          </cell>
        </row>
        <row r="1253">
          <cell r="D1253" t="str">
            <v>2CD86</v>
          </cell>
          <cell r="E1253" t="str">
            <v xml:space="preserve">mesones en concreto fundidos en sitio </v>
          </cell>
        </row>
        <row r="1254">
          <cell r="D1254" t="str">
            <v>2CD87</v>
          </cell>
          <cell r="E1254" t="str">
            <v>muro yeso carton doble cara</v>
          </cell>
        </row>
        <row r="1255">
          <cell r="D1255" t="str">
            <v>2CD88</v>
          </cell>
          <cell r="E1255" t="str">
            <v>muro fibrocemento una cara</v>
          </cell>
        </row>
        <row r="1256">
          <cell r="D1256" t="str">
            <v>2CD89</v>
          </cell>
          <cell r="E1256" t="str">
            <v>mo muro ladrillo bocadillo</v>
          </cell>
        </row>
        <row r="1257">
          <cell r="D1257" t="str">
            <v>2CD8A</v>
          </cell>
          <cell r="E1257" t="str">
            <v>m.o. dintel concreto 0.12x0.20</v>
          </cell>
        </row>
        <row r="1258">
          <cell r="D1258" t="str">
            <v>2CD8B</v>
          </cell>
          <cell r="E1258" t="str">
            <v>m.o. dintel concreto 0.09x0.20</v>
          </cell>
        </row>
        <row r="1259">
          <cell r="D1259" t="str">
            <v>2CD8C</v>
          </cell>
          <cell r="E1259" t="str">
            <v>m.o. dintel concreto 0.07x0.20</v>
          </cell>
        </row>
        <row r="1260">
          <cell r="D1260" t="str">
            <v>2CD8D</v>
          </cell>
          <cell r="E1260" t="str">
            <v>mo muro bloque no. 5</v>
          </cell>
        </row>
        <row r="1261">
          <cell r="D1261" t="str">
            <v>2CD8E</v>
          </cell>
          <cell r="E1261" t="str">
            <v>mo muro bloque 15x20x40</v>
          </cell>
        </row>
        <row r="1262">
          <cell r="D1262" t="str">
            <v>2CD8F</v>
          </cell>
          <cell r="E1262" t="str">
            <v>mo muro bloque 10x20x40</v>
          </cell>
        </row>
        <row r="1263">
          <cell r="D1263" t="str">
            <v>2CD8G</v>
          </cell>
          <cell r="E1263" t="str">
            <v>mo muro bloque 20x20x40</v>
          </cell>
        </row>
        <row r="1264">
          <cell r="D1264" t="str">
            <v>2CD8H</v>
          </cell>
          <cell r="E1264" t="str">
            <v>mo muro ladrillo 15x20x40</v>
          </cell>
        </row>
        <row r="1265">
          <cell r="D1265" t="str">
            <v>2CD8I</v>
          </cell>
          <cell r="E1265" t="str">
            <v>mo muro ladrillo 12x23x33</v>
          </cell>
        </row>
        <row r="1266">
          <cell r="D1266" t="str">
            <v>2CD8J</v>
          </cell>
          <cell r="E1266" t="str">
            <v>mo calado 20x20</v>
          </cell>
        </row>
        <row r="1267">
          <cell r="D1267" t="str">
            <v>2CD8K</v>
          </cell>
          <cell r="E1267" t="str">
            <v>mo muro bloque gran toscano</v>
          </cell>
        </row>
        <row r="1268">
          <cell r="D1268" t="str">
            <v>2CD90</v>
          </cell>
          <cell r="E1268" t="str">
            <v>mo muro ladrillo catalan</v>
          </cell>
        </row>
        <row r="1269">
          <cell r="D1269" t="str">
            <v>2CD91</v>
          </cell>
          <cell r="E1269" t="str">
            <v>base b-200-extender y compacatar con rana</v>
          </cell>
        </row>
        <row r="1270">
          <cell r="D1270" t="str">
            <v>2CD9A</v>
          </cell>
          <cell r="E1270" t="str">
            <v>mo muro ladrillo catalan - ancho menor a 0.60 m.</v>
          </cell>
        </row>
        <row r="1271">
          <cell r="D1271" t="str">
            <v>2CDA1</v>
          </cell>
          <cell r="E1271" t="str">
            <v>teja fibrocemento perfil 7</v>
          </cell>
        </row>
        <row r="1272">
          <cell r="D1272" t="str">
            <v>2CDA2</v>
          </cell>
          <cell r="E1272" t="str">
            <v>canaleta fibrocemento 90 de 6.00m</v>
          </cell>
        </row>
        <row r="1273">
          <cell r="D1273" t="str">
            <v>2CDA3</v>
          </cell>
          <cell r="E1273" t="str">
            <v>afinado cubiertas planas e=0.08</v>
          </cell>
        </row>
        <row r="1274">
          <cell r="D1274" t="str">
            <v>2CDA4</v>
          </cell>
          <cell r="E1274" t="str">
            <v>manto asfaltico calibre 3mm</v>
          </cell>
        </row>
        <row r="1275">
          <cell r="D1275" t="str">
            <v>2CDB1</v>
          </cell>
          <cell r="E1275" t="str">
            <v>fabricacion estructura metalica</v>
          </cell>
        </row>
        <row r="1276">
          <cell r="D1276" t="str">
            <v>2CDB2</v>
          </cell>
          <cell r="E1276" t="str">
            <v>montaje estructura metalica</v>
          </cell>
        </row>
        <row r="1277">
          <cell r="D1277" t="str">
            <v>2CDC1</v>
          </cell>
          <cell r="E1277" t="str">
            <v>enchape ceramica piso/muro</v>
          </cell>
        </row>
        <row r="1278">
          <cell r="D1278" t="str">
            <v>2CDC2</v>
          </cell>
          <cell r="E1278" t="str">
            <v>mo piso porcelanato</v>
          </cell>
        </row>
        <row r="1279">
          <cell r="D1279" t="str">
            <v>2CDD1</v>
          </cell>
          <cell r="E1279" t="str">
            <v>retiro sobrantes tierra</v>
          </cell>
        </row>
        <row r="1280">
          <cell r="D1280" t="str">
            <v>2CDD2</v>
          </cell>
          <cell r="E1280" t="str">
            <v>placa de cimentacion aligerada</v>
          </cell>
        </row>
        <row r="1281">
          <cell r="D1281" t="str">
            <v>2CDD3</v>
          </cell>
          <cell r="E1281" t="str">
            <v>base granular recebo comun</v>
          </cell>
        </row>
        <row r="1282">
          <cell r="D1282" t="str">
            <v>2CDD4</v>
          </cell>
          <cell r="E1282" t="str">
            <v>base arena cemento 1:20</v>
          </cell>
        </row>
        <row r="1283">
          <cell r="D1283" t="str">
            <v>2CDD5</v>
          </cell>
          <cell r="E1283" t="str">
            <v>base concreto pobre e=0.05</v>
          </cell>
        </row>
        <row r="1284">
          <cell r="D1284" t="str">
            <v>2CDD6</v>
          </cell>
          <cell r="E1284" t="str">
            <v>placa aligerada flotante concreto 0.90</v>
          </cell>
        </row>
        <row r="1285">
          <cell r="D1285" t="str">
            <v>2CDD7</v>
          </cell>
          <cell r="E1285" t="str">
            <v>mo colocacion adoquin / gramoquin</v>
          </cell>
        </row>
        <row r="1286">
          <cell r="D1286" t="str">
            <v>2CDE1</v>
          </cell>
          <cell r="E1286" t="str">
            <v>aseo general de obra</v>
          </cell>
        </row>
        <row r="1287">
          <cell r="D1287" t="str">
            <v>2CDF1</v>
          </cell>
          <cell r="E1287" t="str">
            <v>granifo fundido y pulido en sitio</v>
          </cell>
        </row>
        <row r="1288">
          <cell r="D1288" t="str">
            <v>2CDF2</v>
          </cell>
          <cell r="E1288" t="str">
            <v>piso y tablon de arcilla</v>
          </cell>
        </row>
        <row r="1289">
          <cell r="D1289" t="str">
            <v>2CDF3</v>
          </cell>
          <cell r="E1289" t="str">
            <v>piso en baldosa</v>
          </cell>
        </row>
        <row r="1290">
          <cell r="D1290" t="str">
            <v>2CDG1</v>
          </cell>
          <cell r="E1290" t="str">
            <v>cañuela concreto 0.20x0.12</v>
          </cell>
        </row>
        <row r="1291">
          <cell r="D1291" t="str">
            <v>2CDG2</v>
          </cell>
          <cell r="E1291" t="str">
            <v>alistado piso mortero 1:30 arena lavada impermeable</v>
          </cell>
        </row>
        <row r="1292">
          <cell r="D1292" t="str">
            <v>2CDG3</v>
          </cell>
          <cell r="E1292" t="str">
            <v>mo piso en mortero</v>
          </cell>
        </row>
        <row r="1293">
          <cell r="D1293" t="str">
            <v>2D15A</v>
          </cell>
          <cell r="E1293" t="str">
            <v>mo armado y vaciado columna</v>
          </cell>
        </row>
        <row r="1294">
          <cell r="D1294" t="str">
            <v>2D259</v>
          </cell>
          <cell r="E1294" t="str">
            <v>mo armado y vaciado muro de contencion en concreto</v>
          </cell>
        </row>
        <row r="1295">
          <cell r="D1295" t="str">
            <v>2D25A</v>
          </cell>
          <cell r="E1295" t="str">
            <v>mo muro vaciado en concreto</v>
          </cell>
        </row>
        <row r="1296">
          <cell r="D1296" t="str">
            <v>2D31A</v>
          </cell>
          <cell r="E1296" t="str">
            <v>mo armado y vaciado losa maciza</v>
          </cell>
        </row>
        <row r="1297">
          <cell r="D1297" t="str">
            <v>2D31C</v>
          </cell>
          <cell r="E1297" t="str">
            <v xml:space="preserve">mo placa sillar en concreto </v>
          </cell>
        </row>
        <row r="1298">
          <cell r="D1298" t="str">
            <v>2D31D</v>
          </cell>
          <cell r="E1298" t="str">
            <v>mo placa dintel en concreto</v>
          </cell>
        </row>
        <row r="1299">
          <cell r="D1299" t="str">
            <v>2D43A</v>
          </cell>
          <cell r="E1299" t="str">
            <v>mo armado y vaciado losa aligerada con caseton recuperable</v>
          </cell>
        </row>
        <row r="1300">
          <cell r="D1300" t="str">
            <v>2D43B</v>
          </cell>
          <cell r="E1300" t="str">
            <v>mo armado y vaciado aligerada por tramos</v>
          </cell>
        </row>
        <row r="1301">
          <cell r="D1301" t="str">
            <v>2D529</v>
          </cell>
          <cell r="E1301" t="str">
            <v>mo vaciado vigas sobre mamposteria</v>
          </cell>
        </row>
        <row r="1302">
          <cell r="D1302" t="str">
            <v>2D621</v>
          </cell>
          <cell r="E1302" t="str">
            <v>mo armado y vaciado escalas en concreto a la vista</v>
          </cell>
        </row>
        <row r="1303">
          <cell r="D1303" t="str">
            <v>2D622</v>
          </cell>
          <cell r="E1303" t="str">
            <v>mo armado y vaciado de escalas en concreto</v>
          </cell>
        </row>
        <row r="1304">
          <cell r="D1304" t="str">
            <v>2D623</v>
          </cell>
          <cell r="E1304" t="str">
            <v>mo armado y vaciado de escalas en concreto sobre terreno</v>
          </cell>
        </row>
        <row r="1305">
          <cell r="D1305" t="str">
            <v>2D831</v>
          </cell>
          <cell r="E1305" t="str">
            <v>mo dovelas mamposteria bloque 20x20x40</v>
          </cell>
        </row>
        <row r="1306">
          <cell r="D1306" t="str">
            <v>2D832</v>
          </cell>
          <cell r="E1306" t="str">
            <v>mo dovelas mamposteria bloque 15x20x40</v>
          </cell>
        </row>
        <row r="1307">
          <cell r="D1307" t="str">
            <v>2D91A</v>
          </cell>
          <cell r="E1307" t="str">
            <v>mo corte y figuracion</v>
          </cell>
        </row>
        <row r="1308">
          <cell r="D1308" t="str">
            <v>2D92A</v>
          </cell>
          <cell r="E1308" t="str">
            <v>mo colocacion acero refuerzo</v>
          </cell>
        </row>
        <row r="1309">
          <cell r="D1309" t="str">
            <v>2D92B</v>
          </cell>
          <cell r="E1309" t="str">
            <v>colocacion parrillas acero refuerzo</v>
          </cell>
        </row>
        <row r="1310">
          <cell r="D1310" t="str">
            <v>2EA11</v>
          </cell>
          <cell r="E1310" t="str">
            <v>mo dovelas mamposteria bloque y ladrillo</v>
          </cell>
        </row>
        <row r="1311">
          <cell r="D1311" t="str">
            <v>2J111</v>
          </cell>
          <cell r="E1311" t="str">
            <v>mo pañete muros interiores</v>
          </cell>
        </row>
        <row r="1312">
          <cell r="D1312" t="str">
            <v>2J112</v>
          </cell>
          <cell r="E1312" t="str">
            <v>mo pañete en cielos</v>
          </cell>
        </row>
        <row r="1313">
          <cell r="D1313" t="str">
            <v>2J113</v>
          </cell>
          <cell r="E1313" t="str">
            <v>mo pañete muros exteriores</v>
          </cell>
        </row>
        <row r="1314">
          <cell r="D1314" t="str">
            <v>2J114</v>
          </cell>
          <cell r="E1314" t="str">
            <v>mo pañete muros exteriores - ancho menor 0.60 m.</v>
          </cell>
        </row>
        <row r="1315">
          <cell r="D1315" t="str">
            <v>2J11A</v>
          </cell>
          <cell r="E1315" t="str">
            <v>mo pañete muros interiores - ancho menor 0.60 m.</v>
          </cell>
        </row>
        <row r="1316">
          <cell r="D1316" t="str">
            <v>2J149</v>
          </cell>
          <cell r="E1316" t="str">
            <v>mo pañete lineales interiores</v>
          </cell>
        </row>
        <row r="1317">
          <cell r="D1317" t="str">
            <v>2J150</v>
          </cell>
          <cell r="E1317" t="str">
            <v>mo pañete lineales exteriores</v>
          </cell>
        </row>
        <row r="1318">
          <cell r="D1318" t="str">
            <v>2J211</v>
          </cell>
          <cell r="E1318" t="str">
            <v>mo enchape baldosin estampillado</v>
          </cell>
        </row>
        <row r="1319">
          <cell r="D1319" t="str">
            <v>2K149</v>
          </cell>
          <cell r="E1319" t="str">
            <v>mo mortero pendientado terraza</v>
          </cell>
        </row>
        <row r="1320">
          <cell r="D1320" t="str">
            <v>2K150</v>
          </cell>
          <cell r="E1320" t="str">
            <v xml:space="preserve">mo mortero de piso </v>
          </cell>
        </row>
        <row r="1321">
          <cell r="D1321" t="str">
            <v>2K151</v>
          </cell>
          <cell r="E1321" t="str">
            <v>mo vaciado piso en concreto e= hasta 15 cm</v>
          </cell>
        </row>
        <row r="1322">
          <cell r="D1322" t="str">
            <v>2K152</v>
          </cell>
          <cell r="E1322" t="str">
            <v>mo vaciado de placa de contrapiso e=0.10 a 0.20 m</v>
          </cell>
        </row>
        <row r="1323">
          <cell r="D1323" t="str">
            <v>2K731</v>
          </cell>
          <cell r="E1323" t="str">
            <v>mo vaciaciado media caña grano lavado</v>
          </cell>
        </row>
        <row r="1324">
          <cell r="D1324" t="str">
            <v>2K799</v>
          </cell>
          <cell r="E1324" t="str">
            <v>mo instalacion de bordillo</v>
          </cell>
        </row>
        <row r="1325">
          <cell r="D1325" t="str">
            <v>2KA11</v>
          </cell>
          <cell r="E1325" t="str">
            <v>mo pisos en arenilla</v>
          </cell>
        </row>
        <row r="1326">
          <cell r="D1326" t="str">
            <v>2KA12</v>
          </cell>
          <cell r="E1326" t="str">
            <v>mo vaciado talon de concreto</v>
          </cell>
        </row>
        <row r="1327">
          <cell r="D1327" t="str">
            <v>2L911</v>
          </cell>
          <cell r="E1327" t="str">
            <v>mo instalacion divisiones baños</v>
          </cell>
        </row>
        <row r="1328">
          <cell r="D1328" t="str">
            <v>2N1A1</v>
          </cell>
          <cell r="E1328" t="str">
            <v xml:space="preserve">mo instalacion de lavadero </v>
          </cell>
        </row>
        <row r="1329">
          <cell r="D1329" t="str">
            <v>2N1A2</v>
          </cell>
          <cell r="E1329" t="str">
            <v>mo instalacion de pozuelo de acero inoxidable</v>
          </cell>
        </row>
        <row r="1330">
          <cell r="D1330" t="str">
            <v>2N1A3</v>
          </cell>
          <cell r="E1330" t="str">
            <v>mo instalacion de griferia</v>
          </cell>
        </row>
        <row r="1331">
          <cell r="D1331" t="str">
            <v>2N1A4</v>
          </cell>
          <cell r="E1331" t="str">
            <v>mo instalacion de canilla</v>
          </cell>
        </row>
        <row r="1332">
          <cell r="D1332" t="str">
            <v>2N291</v>
          </cell>
          <cell r="E1332" t="str">
            <v>mo instalacion accesorios institucionales baños</v>
          </cell>
        </row>
        <row r="1333">
          <cell r="D1333" t="str">
            <v>2N292</v>
          </cell>
          <cell r="E1333" t="str">
            <v>mo instalacion accesorios baños</v>
          </cell>
        </row>
        <row r="1334">
          <cell r="D1334" t="str">
            <v>2N293</v>
          </cell>
          <cell r="E1334" t="str">
            <v>mo instalacion accesorios sencillos baños</v>
          </cell>
        </row>
        <row r="1335">
          <cell r="D1335" t="str">
            <v>2N311</v>
          </cell>
          <cell r="E1335" t="str">
            <v xml:space="preserve">mo colocacion instalacion abasto plastico </v>
          </cell>
        </row>
        <row r="1336">
          <cell r="D1336" t="str">
            <v>2N383</v>
          </cell>
          <cell r="E1336" t="str">
            <v>mo colocacion rejillas en aluminio para piso</v>
          </cell>
        </row>
        <row r="1337">
          <cell r="D1337" t="str">
            <v>2N3B1</v>
          </cell>
          <cell r="E1337" t="str">
            <v>mo instalacion rejilla de ventilacion de gas</v>
          </cell>
        </row>
        <row r="1338">
          <cell r="D1338" t="str">
            <v>2O211</v>
          </cell>
          <cell r="E1338" t="str">
            <v>mo vaciado de andenes en concreto</v>
          </cell>
        </row>
        <row r="1339">
          <cell r="D1339" t="str">
            <v>2O751</v>
          </cell>
          <cell r="E1339" t="str">
            <v>mo topellantas</v>
          </cell>
        </row>
        <row r="1340">
          <cell r="D1340" t="str">
            <v>2P111</v>
          </cell>
          <cell r="E1340" t="str">
            <v>mo estuco</v>
          </cell>
        </row>
        <row r="1341">
          <cell r="D1341" t="str">
            <v>2P112</v>
          </cell>
          <cell r="E1341" t="str">
            <v>mo ranura estuco</v>
          </cell>
        </row>
        <row r="1342">
          <cell r="D1342" t="str">
            <v>2P113</v>
          </cell>
          <cell r="E1342" t="str">
            <v>mo estuco - ancho menor 0.60 m.</v>
          </cell>
        </row>
        <row r="1343">
          <cell r="D1343" t="str">
            <v>2P121</v>
          </cell>
          <cell r="E1343" t="str">
            <v>mo pintura vinilica 1 mano</v>
          </cell>
        </row>
        <row r="1344">
          <cell r="D1344" t="str">
            <v>2P122</v>
          </cell>
          <cell r="E1344" t="str">
            <v>mo pintura acrilica 1 mano</v>
          </cell>
        </row>
        <row r="1345">
          <cell r="D1345" t="str">
            <v>2P123</v>
          </cell>
          <cell r="E1345" t="str">
            <v>mo pintura tuberia hidrosanitaria</v>
          </cell>
        </row>
        <row r="1346">
          <cell r="D1346" t="str">
            <v>2P124</v>
          </cell>
          <cell r="E1346" t="str">
            <v>mo pintura vinilica 1 mano - ancho menor 0.60 m.</v>
          </cell>
        </row>
        <row r="1347">
          <cell r="D1347" t="str">
            <v>2P125</v>
          </cell>
          <cell r="E1347" t="str">
            <v>mo graniacril 1 mano</v>
          </cell>
        </row>
        <row r="1348">
          <cell r="D1348" t="str">
            <v>2P126</v>
          </cell>
          <cell r="E1348" t="str">
            <v>mo graniacril 1 mano - ancho menor 0.60 m.</v>
          </cell>
        </row>
        <row r="1349">
          <cell r="D1349" t="str">
            <v>2P191</v>
          </cell>
          <cell r="E1349" t="str">
            <v>mo aplicacion hidrofugo</v>
          </cell>
        </row>
        <row r="1350">
          <cell r="D1350" t="str">
            <v>2P221</v>
          </cell>
          <cell r="E1350" t="str">
            <v>mo pintura vinilica cielo 1 mano</v>
          </cell>
        </row>
        <row r="1351">
          <cell r="D1351" t="str">
            <v>2P222</v>
          </cell>
          <cell r="E1351" t="str">
            <v>mo pintura epoxica muros 1 mano</v>
          </cell>
        </row>
        <row r="1352">
          <cell r="D1352" t="str">
            <v>2P223</v>
          </cell>
          <cell r="E1352" t="str">
            <v>mo pintura epoxica cielo 1 mano</v>
          </cell>
        </row>
        <row r="1353">
          <cell r="D1353" t="str">
            <v>2R828</v>
          </cell>
          <cell r="E1353" t="str">
            <v>mo excavacion en roca</v>
          </cell>
        </row>
        <row r="1354">
          <cell r="D1354" t="str">
            <v>2R882</v>
          </cell>
          <cell r="E1354" t="str">
            <v>mo vaciado cañuela</v>
          </cell>
        </row>
        <row r="1355">
          <cell r="D1355" t="str">
            <v>2T111</v>
          </cell>
          <cell r="E1355" t="str">
            <v>mo vaciado banca en concreto</v>
          </cell>
        </row>
        <row r="1356">
          <cell r="D1356" t="str">
            <v>2Z111</v>
          </cell>
          <cell r="E1356" t="str">
            <v>mo transporte interno de material general</v>
          </cell>
        </row>
        <row r="1357">
          <cell r="D1357" t="str">
            <v>30001</v>
          </cell>
          <cell r="E1357" t="str">
            <v>subcontrato lucarnas - estructura aluminio + vidrio multilaminado + soportes y sellamientos</v>
          </cell>
        </row>
        <row r="1358">
          <cell r="D1358" t="str">
            <v>30002</v>
          </cell>
          <cell r="E1358" t="str">
            <v>subcontrato canoa - lamina galvanizada cal 16 dllo 1.20 m. + anticorrosivo + pintura</v>
          </cell>
        </row>
        <row r="1359">
          <cell r="D1359" t="str">
            <v>30003</v>
          </cell>
          <cell r="E1359" t="str">
            <v>subcontrato cielo raso modular de 0.60 x 0.60 m en fibra de vidrio armstrong ref. optima 3251</v>
          </cell>
        </row>
        <row r="1360">
          <cell r="D1360" t="str">
            <v>30004</v>
          </cell>
          <cell r="E1360" t="str">
            <v>subcontrato cielo falso en tablayeso</v>
          </cell>
        </row>
        <row r="1361">
          <cell r="D1361" t="str">
            <v>30005</v>
          </cell>
          <cell r="E1361" t="str">
            <v>subcontrato cajones perimetrales para luz indirecta</v>
          </cell>
        </row>
        <row r="1362">
          <cell r="D1362" t="str">
            <v>30006</v>
          </cell>
          <cell r="E1362" t="str">
            <v>subcontrato faldones verticales de remate de cielos en tabla-yeso</v>
          </cell>
        </row>
        <row r="1363">
          <cell r="D1363" t="str">
            <v>30007</v>
          </cell>
          <cell r="E1363" t="str">
            <v>tapete modular milliken 50 x 50 ref. star net radon</v>
          </cell>
        </row>
        <row r="1364">
          <cell r="D1364" t="str">
            <v>30008</v>
          </cell>
          <cell r="E1364" t="str">
            <v>adhesivo cñt (para 200 m2)</v>
          </cell>
        </row>
        <row r="1365">
          <cell r="D1365" t="str">
            <v>30009</v>
          </cell>
          <cell r="E1365" t="str">
            <v>mo instalacion tapete modular milliken</v>
          </cell>
        </row>
        <row r="1366">
          <cell r="D1366" t="str">
            <v>30010</v>
          </cell>
          <cell r="E1366" t="str">
            <v>vinilo ref. micra premium de tarkett incluye las pegas y el cordon de soldadura para el sellado de juntas</v>
          </cell>
        </row>
        <row r="1367">
          <cell r="D1367" t="str">
            <v>30011</v>
          </cell>
          <cell r="E1367" t="str">
            <v>mo instalacion piso vinilo ref. micra premium de tarkett</v>
          </cell>
        </row>
        <row r="1368">
          <cell r="D1368" t="str">
            <v>30012</v>
          </cell>
          <cell r="E1368" t="str">
            <v>deck en composite dunnik nwe (madera tecnologica) tablones de 24 x 150 x 2200 mmcomuesto de 655 madera molida y sinteticos incluye grapas y ronillos de fijacion</v>
          </cell>
        </row>
        <row r="1369">
          <cell r="D1369" t="str">
            <v>30013</v>
          </cell>
          <cell r="E1369" t="str">
            <v xml:space="preserve">mo insatalacion composite dunnik nwe </v>
          </cell>
        </row>
        <row r="1370">
          <cell r="D1370" t="str">
            <v>30014</v>
          </cell>
          <cell r="E1370" t="str">
            <v>provision soporte y nivelacion de piso terraza</v>
          </cell>
        </row>
        <row r="1371">
          <cell r="D1371" t="str">
            <v>30015</v>
          </cell>
          <cell r="E1371" t="str">
            <v>provision para jardineras en fibra de vidrio acorde al plano de detalle</v>
          </cell>
        </row>
        <row r="1372">
          <cell r="D1372" t="str">
            <v>30016</v>
          </cell>
          <cell r="E1372" t="str">
            <v>ventana v-1 (3.95x0.50).  marco + ala en aluminio anodizado natural. vidrio templado laminado. cuerpos basculantes</v>
          </cell>
        </row>
        <row r="1373">
          <cell r="D1373" t="str">
            <v>30017</v>
          </cell>
          <cell r="E1373" t="str">
            <v>ventana v-2 (5.95x0.45).  marco + ala en aluminio anodizado natural. vidrio templado laminado. cuerpos basculantes</v>
          </cell>
        </row>
        <row r="1374">
          <cell r="D1374" t="str">
            <v>30018</v>
          </cell>
          <cell r="E1374" t="str">
            <v>ventana v-3 (4.17x0.45).  marco + ala en aluminio anodizado natural. vidrio templado laminado. cuerpos basculantes</v>
          </cell>
        </row>
        <row r="1375">
          <cell r="D1375" t="str">
            <v>30019</v>
          </cell>
          <cell r="E1375" t="str">
            <v>ventana v-4 (5.25x0.50).  marco + ala en aluminio anodizado natural. vidrio templado laminado. cuerpos basculantes</v>
          </cell>
        </row>
        <row r="1376">
          <cell r="D1376" t="str">
            <v>30020</v>
          </cell>
          <cell r="E1376" t="str">
            <v>ventana v-5 (2.00x0.45).  marco + ala en aluminio anodizado natural. vidrio templado laminado. cuerpos basculantes</v>
          </cell>
        </row>
        <row r="1377">
          <cell r="D1377" t="str">
            <v>30021</v>
          </cell>
          <cell r="E1377" t="str">
            <v>ventana v-6 (4.85x0.45).  marco + ala en aluminio anodizado natural. vidrio templado laminado. cuerpos basculantes</v>
          </cell>
        </row>
        <row r="1378">
          <cell r="D1378" t="str">
            <v>30022</v>
          </cell>
          <cell r="E1378" t="str">
            <v>ventana v-7 (5.41x0.45).  marco + ala en aluminio anodizado natural. vidrio templado laminado. cuerpos basculantes</v>
          </cell>
        </row>
        <row r="1379">
          <cell r="D1379" t="str">
            <v>30023</v>
          </cell>
          <cell r="E1379" t="str">
            <v>ventana v-8 (2.85x0.50).  marco + ala en aluminio anodizado natural. vidrio templado laminado. cuerpos basculantes</v>
          </cell>
        </row>
        <row r="1380">
          <cell r="D1380" t="str">
            <v>30024</v>
          </cell>
          <cell r="E1380" t="str">
            <v>ventana v-9 (4.41x0.50).  marco + ala en aluminio anodizado natural. vidrio templado laminado. cuerpos basculantes</v>
          </cell>
        </row>
        <row r="1381">
          <cell r="D1381" t="str">
            <v>30025</v>
          </cell>
          <cell r="E1381" t="str">
            <v>cortina enrollable  cafeteria (3.45x1.60).  cortina enrollable en flejes microperforados. incluye taparollos, anticorrosivo + pintura de acabado</v>
          </cell>
        </row>
        <row r="1382">
          <cell r="D1382" t="str">
            <v>30026</v>
          </cell>
          <cell r="E1382" t="str">
            <v>cortina enrollable  cocina (1.45x1.60).  cortina enrollable en flejes microperforados. incluye taparollos, anticorrosivo + pintura de acabado</v>
          </cell>
        </row>
        <row r="1383">
          <cell r="D1383" t="str">
            <v>30027</v>
          </cell>
          <cell r="E1383" t="str">
            <v>reja r-1 (16.56x0.48).  marco + cuerpo fijo en celosia aluminio anodizado natural. cuerpos fijos</v>
          </cell>
        </row>
        <row r="1384">
          <cell r="D1384" t="str">
            <v>30028</v>
          </cell>
          <cell r="E1384" t="str">
            <v>reja r-2 (20.10x0.48).  marco + cuerpo fijo en celosia aluminio anodizado natural. cuerpos fijos</v>
          </cell>
        </row>
        <row r="1385">
          <cell r="D1385" t="str">
            <v>30029</v>
          </cell>
          <cell r="E1385" t="str">
            <v>reja r-3 (21.36x0.48).  marco + cuerpo fijo en celosia aluminio anodizado natural. cuerpos fijos</v>
          </cell>
        </row>
        <row r="1386">
          <cell r="D1386" t="str">
            <v>30030</v>
          </cell>
          <cell r="E1386" t="str">
            <v>subcontrato instalacion puerta madera</v>
          </cell>
        </row>
        <row r="1387">
          <cell r="D1387" t="str">
            <v>30031</v>
          </cell>
          <cell r="E1387" t="str">
            <v>subcontrato instalacion puerta metalica</v>
          </cell>
        </row>
        <row r="1388">
          <cell r="D1388" t="str">
            <v>30032</v>
          </cell>
          <cell r="E1388" t="str">
            <v>ventana v-17 (1.36x0.47) - celosia en aluminio con pintura electrostatica negra. cuerpos fijos</v>
          </cell>
        </row>
        <row r="1389">
          <cell r="D1389" t="str">
            <v>30033</v>
          </cell>
          <cell r="E1389" t="str">
            <v>ventana v-18 (1.10x0.47) - celosia en aluminio con pintura electrostatica negra. cuerpos fijos</v>
          </cell>
        </row>
        <row r="1390">
          <cell r="D1390" t="str">
            <v>30034</v>
          </cell>
          <cell r="E1390" t="str">
            <v>ventana v-19 (1.50x3.27) - celosia en aluminio con pintura electrostatica negra. cuerpos fijos</v>
          </cell>
        </row>
        <row r="1391">
          <cell r="D1391" t="str">
            <v>30035</v>
          </cell>
          <cell r="E1391" t="str">
            <v>ventana v-20 (1.90x0.47) - ventana en aluminio con pintura electrostatica negra + vidrio laminado 4+6+pvb transparente incoloro. cuerpos fijos</v>
          </cell>
        </row>
        <row r="1392">
          <cell r="D1392" t="str">
            <v>30036</v>
          </cell>
          <cell r="E1392" t="str">
            <v>ventana v-21 (5.90x2.40) - ventana en aluminio con pintura electrostatica negra + vidrio laminado 4+6+pvb transparente incoloro. cuerpos fijos y corredizos</v>
          </cell>
        </row>
        <row r="1393">
          <cell r="D1393" t="str">
            <v>30037</v>
          </cell>
          <cell r="E1393" t="str">
            <v>ventana v-22 (0.50x3.27) - ventana en aluminio con pintura electrostatica negra + vidrio laminado 4+6+pvb transparente incoloro. cuerpos fijos</v>
          </cell>
        </row>
        <row r="1394">
          <cell r="D1394" t="str">
            <v>30038</v>
          </cell>
          <cell r="E1394" t="str">
            <v>ventana v-23 (3.56x3.12) - ventana en aluminio con pintura electrostatica negra + vidrio laminado 4+6+pvb transparente incoloro. cuerpos fijos</v>
          </cell>
        </row>
        <row r="1395">
          <cell r="D1395" t="str">
            <v>30039</v>
          </cell>
          <cell r="E1395" t="str">
            <v>ventana v-24 (5.90x2.39) - ventana en aluminio con pintura electrostatica negra + vidrio laminado 4+6+pvb transparente incoloro. cuerpos fijos y corredizos</v>
          </cell>
        </row>
        <row r="1396">
          <cell r="D1396" t="str">
            <v>30040</v>
          </cell>
          <cell r="E1396" t="str">
            <v>ventana v-34p (7.68x2.85) - lateral lucarna - aluminio + lamas fijas de aluminio</v>
          </cell>
        </row>
        <row r="1397">
          <cell r="D1397" t="str">
            <v>30041</v>
          </cell>
          <cell r="E1397" t="str">
            <v>ventana v-37p (0.60x0.30) - aluminio + lamas fijas de aluminio</v>
          </cell>
        </row>
        <row r="1398">
          <cell r="D1398" t="str">
            <v>30042</v>
          </cell>
          <cell r="E1398" t="str">
            <v>ventana v-38p (5.40x2.80) - aluminio + vidrio claro 9.5 mm  con película de color</v>
          </cell>
        </row>
        <row r="1399">
          <cell r="D1399" t="str">
            <v>30043</v>
          </cell>
          <cell r="E1399" t="str">
            <v>ventana v-39p (5.40x2.80) - aluminio + vidrio claro 9.5 mm  con película de color</v>
          </cell>
        </row>
        <row r="1400">
          <cell r="D1400" t="str">
            <v>30044</v>
          </cell>
          <cell r="E1400" t="str">
            <v>ventana v-40p (5.40x3.80) - aluminio + vidrio claro 9.5 mm  con película de color</v>
          </cell>
        </row>
        <row r="1401">
          <cell r="D1401" t="str">
            <v>30045</v>
          </cell>
          <cell r="E1401" t="str">
            <v>ventana v-41p (5.40x3.80) - aluminio + vidrio claro 9.5 mm  con película de color</v>
          </cell>
        </row>
        <row r="1402">
          <cell r="D1402" t="str">
            <v>30046</v>
          </cell>
          <cell r="E1402" t="str">
            <v>ventana v-42p (13.29x4.85) - aluminio + vidrio claro 9.5 mm  con película de color</v>
          </cell>
        </row>
        <row r="1403">
          <cell r="D1403" t="str">
            <v>30047</v>
          </cell>
          <cell r="E1403" t="str">
            <v>ventana v-43p (13.29x4.85) - aluminio + vidrio claro 9.5 mm  con película de color</v>
          </cell>
        </row>
        <row r="1404">
          <cell r="D1404" t="str">
            <v>30048</v>
          </cell>
          <cell r="E1404" t="str">
            <v xml:space="preserve">ventana v-51f (168.54x12.97) - fachada flotante aluminio + cristal duo-vent </v>
          </cell>
        </row>
        <row r="1405">
          <cell r="D1405" t="str">
            <v>30049</v>
          </cell>
          <cell r="E1405" t="str">
            <v xml:space="preserve">ventana v-52f (44.45x12.97) - fachada flotante aluminio + cristal duo-vent </v>
          </cell>
        </row>
        <row r="1406">
          <cell r="D1406" t="str">
            <v>30050</v>
          </cell>
          <cell r="E1406" t="str">
            <v xml:space="preserve">ventana v-53f (105.69x12.97) - fachada flotante aluminio + cristal duo-vent </v>
          </cell>
        </row>
        <row r="1407">
          <cell r="D1407" t="str">
            <v>30051</v>
          </cell>
          <cell r="E1407" t="str">
            <v xml:space="preserve">ventana v-54f (247.52x12.97) - fachada flotante aluminio + cristal duo-vent </v>
          </cell>
        </row>
        <row r="1408">
          <cell r="D1408" t="str">
            <v>30052</v>
          </cell>
          <cell r="E1408" t="str">
            <v xml:space="preserve">ventana v-55f (123.46x12.97) - fachada flotante aluminio + cristal duo-vent </v>
          </cell>
        </row>
        <row r="1409">
          <cell r="D1409" t="str">
            <v>30053</v>
          </cell>
          <cell r="E1409" t="str">
            <v xml:space="preserve">ventana v-56f (64.63x33.88) - fachada flotante aluminio + cristal duo-vent </v>
          </cell>
        </row>
        <row r="1410">
          <cell r="D1410" t="str">
            <v>30054</v>
          </cell>
          <cell r="E1410" t="str">
            <v xml:space="preserve">ventana v-57f (46.63x33.88) - fachada flotante aluminio + cristal duo-vent </v>
          </cell>
        </row>
        <row r="1411">
          <cell r="D1411" t="str">
            <v>30055</v>
          </cell>
          <cell r="E1411" t="str">
            <v xml:space="preserve">ventana v-58f (64.63x33.88) - fachada flotante aluminio + cristal duo-vent </v>
          </cell>
        </row>
        <row r="1412">
          <cell r="D1412" t="str">
            <v>30056</v>
          </cell>
          <cell r="E1412" t="str">
            <v xml:space="preserve">ventana v-59f (46.63x33.88) - fachada flotante aluminio + cristal duo-vent </v>
          </cell>
        </row>
        <row r="1413">
          <cell r="D1413" t="str">
            <v>30057</v>
          </cell>
          <cell r="E1413" t="str">
            <v xml:space="preserve">ventana v-60f (64.63x33.88) - fachada flotante aluminio + cristal duo-vent </v>
          </cell>
        </row>
        <row r="1414">
          <cell r="D1414" t="str">
            <v>30058</v>
          </cell>
          <cell r="E1414" t="str">
            <v xml:space="preserve">ventana v-61f (28.63x33.88) - fachada flotante aluminio + cristal duo-vent </v>
          </cell>
        </row>
        <row r="1415">
          <cell r="D1415" t="str">
            <v>30059</v>
          </cell>
          <cell r="E1415" t="str">
            <v xml:space="preserve">ventana v-62f (64.63x33.88) - fachada flotante aluminio + cristal duo-vent </v>
          </cell>
        </row>
        <row r="1416">
          <cell r="D1416" t="str">
            <v>30060</v>
          </cell>
          <cell r="E1416" t="str">
            <v xml:space="preserve">ventana v-63f (28.63x33.88) - fachada flotante aluminio + cristal duo-vent </v>
          </cell>
        </row>
        <row r="1417">
          <cell r="D1417" t="str">
            <v>30061</v>
          </cell>
          <cell r="E1417" t="str">
            <v xml:space="preserve">ventana v-64f (64.63x33.88) - fachada flotante aluminio + cristal duo-vent </v>
          </cell>
        </row>
        <row r="1418">
          <cell r="D1418" t="str">
            <v>30062</v>
          </cell>
          <cell r="E1418" t="str">
            <v xml:space="preserve">ventana v-65f (46.63x33.88) - fachada flotante aluminio + cristal duo-vent </v>
          </cell>
        </row>
        <row r="1419">
          <cell r="D1419" t="str">
            <v>30063</v>
          </cell>
          <cell r="E1419" t="str">
            <v xml:space="preserve">ventana v-66f (64.63x33.88) - fachada flotante aluminio + cristal duo-vent </v>
          </cell>
        </row>
        <row r="1420">
          <cell r="D1420" t="str">
            <v>30064</v>
          </cell>
          <cell r="E1420" t="str">
            <v xml:space="preserve">ventana v-67f (46.63x33.88) - fachada flotante aluminio + cristal duo-vent </v>
          </cell>
        </row>
        <row r="1421">
          <cell r="D1421" t="str">
            <v>30065</v>
          </cell>
          <cell r="E1421" t="str">
            <v xml:space="preserve">ventana v-69f (53.24x12.97) - fachada flotante aluminio + cristal duo-vent </v>
          </cell>
        </row>
        <row r="1422">
          <cell r="D1422" t="str">
            <v>30067</v>
          </cell>
          <cell r="E1422" t="str">
            <v>cerramiento de seguridad centro de recursos</v>
          </cell>
        </row>
        <row r="1423">
          <cell r="D1423" t="str">
            <v>30068</v>
          </cell>
          <cell r="E1423" t="str">
            <v xml:space="preserve">cabina de baño corrediza (1.41x1.90). perfileria de aluminio anodizado natural + vidrio templado 6 mm </v>
          </cell>
        </row>
        <row r="1424">
          <cell r="D1424" t="str">
            <v>30069</v>
          </cell>
          <cell r="E1424" t="str">
            <v>puerta vidriera pv-03 (6.19x3.34) - puerta vidriera aluminio con pintura electrostatica negra + vidrio laminado 4+6+pvb transparente incoloro. cuerpos fijos y batientes. incluye manija en acero inoxidable uso institucional</v>
          </cell>
        </row>
        <row r="1425">
          <cell r="D1425" t="str">
            <v>30070</v>
          </cell>
          <cell r="E1425" t="str">
            <v>puerta vidriera pv-04 (10.70x3.12) - puerta vidriera aluminio con pintura electrostatica negra + vidrio laminado 4+6+pvb transparente incoloro. cuerpos batientes. incluye manija en acero inoxidable uso institucional y barras antipanico de push</v>
          </cell>
        </row>
        <row r="1426">
          <cell r="D1426" t="str">
            <v>30071</v>
          </cell>
          <cell r="E1426" t="str">
            <v>puerta vidriera pv-05 (5.90x2.82) - puerta vidriera aluminio con pintura electrostatica negra + vidrio laminado 4+6+pvb transparente incoloro y montante en panel aeroshield de hunter douglas o equivalente. cuerpos batientes. incluye manija en acero inoxidable uso institucional y barras antipanico de push</v>
          </cell>
        </row>
        <row r="1427">
          <cell r="D1427" t="str">
            <v>30072</v>
          </cell>
          <cell r="E1427" t="str">
            <v>puerta vidriera pv-06 (12.40x2.82) - puerta vidriera aluminio con pintura electrostatica negra + vidrio laminado 4+6+pvb transparente incoloro y montante en panel aeroshield de hunter douglas o equivalente. cuerpos fijos y corredizos</v>
          </cell>
        </row>
        <row r="1428">
          <cell r="D1428" t="str">
            <v>30073</v>
          </cell>
          <cell r="E1428" t="str">
            <v>puerta vidriera pv-07 (5.47x2.82) - puerta vidriera aluminio con pintura electrostatica negra + vidrio laminado 4+6+pvb transparente incoloro y montante en celosia de aluminio. cuerpos batientes. incluye manija en acero inoxidable uso institucional</v>
          </cell>
        </row>
        <row r="1429">
          <cell r="D1429" t="str">
            <v>30074</v>
          </cell>
          <cell r="E1429" t="str">
            <v>puerta vidriera pv-08 (3.67x2.82) - puerta vidriera aluminio con pintura electrostatica negra + vidrio laminado 4+6+pvb transparente incoloro y montante en celosia de aluminio. cuerpos batientes. incluye manija en acero inoxidable uso institucional y barras antipanico de push</v>
          </cell>
        </row>
        <row r="1430">
          <cell r="D1430" t="str">
            <v>30075</v>
          </cell>
          <cell r="E1430" t="str">
            <v>puerta vidriera pv-09 (10.30x2.82) - puerta vidriera aluminio con pintura electrostatica negra + vidrio laminado 4+6+pvb transparente incoloro y montante en panel aeroshield de hunter douglas o equivalente. cuerpos batientes. incluye manija en acero inoxidable uso institucional y barras antipanico de push</v>
          </cell>
        </row>
        <row r="1431">
          <cell r="D1431" t="str">
            <v>30076</v>
          </cell>
          <cell r="E1431" t="str">
            <v>puerta vidriera pv-10 (1.85x3.12) - puerta vidriera aluminio con pintura electrostatica negra + vidrio laminado 4+6+pvb transparente incoloro. cuerpos batientes. incluye manija en acero inoxidable uso institucional</v>
          </cell>
        </row>
        <row r="1432">
          <cell r="D1432" t="str">
            <v>30077</v>
          </cell>
          <cell r="E1432" t="str">
            <v>puerta vidriera pv-11 (1.20x3.12) - puerta vidriera aluminio con pintura electrostatica negra + vidrio laminado 4+6+pvb transparente incoloro. cuerpos batientes. incluye manija en acero inoxidable uso institucional</v>
          </cell>
        </row>
        <row r="1433">
          <cell r="D1433" t="str">
            <v>30078</v>
          </cell>
          <cell r="E1433" t="str">
            <v>puerta vidriera pv-12n (3.10x2.25) - puerta vidriera perfileria tipo zócalo de aluminio + vidrio templado o laminado</v>
          </cell>
        </row>
        <row r="1434">
          <cell r="D1434" t="str">
            <v>30079</v>
          </cell>
          <cell r="E1434" t="str">
            <v>puerta vidriera pv-13p (1.00x2.25) - puerta vidriera perfileria tipo zócalo de aluminio + vidrio con color</v>
          </cell>
        </row>
        <row r="1435">
          <cell r="D1435" t="str">
            <v>30080</v>
          </cell>
          <cell r="E1435" t="str">
            <v>puerta vidriera pv-14p proyecto completo (21.14x2.25) - puerta vidriera perfileria tipo zócalo de aluminio + vidrio templado o laminado</v>
          </cell>
        </row>
        <row r="1436">
          <cell r="D1436" t="str">
            <v>30081</v>
          </cell>
          <cell r="E1436" t="str">
            <v>puerta vidriera pv-15p (5.61x2.25) - puerta vidriera perfileria tipo zócalo de aluminio + vidrio templado o laminado</v>
          </cell>
        </row>
        <row r="1437">
          <cell r="D1437" t="str">
            <v>30082</v>
          </cell>
          <cell r="E1437" t="str">
            <v>puerta vidriera pv-16n (5.96x2.25) - puerta marco en lámina doblada cal 18 + 2 alas tableros en lámina calibre 18 con ranuras horizontales + barra antipánico</v>
          </cell>
        </row>
        <row r="1438">
          <cell r="D1438" t="str">
            <v>30083</v>
          </cell>
          <cell r="E1438" t="str">
            <v>puerta vidriera pv-17n (7.25x4.85) - puerta vidriera perfileria tipo zócalo de aluminio + vidrio templado o laminado + cerradura de imán y control mecánico</v>
          </cell>
        </row>
        <row r="1439">
          <cell r="D1439" t="str">
            <v>30084</v>
          </cell>
          <cell r="E1439" t="str">
            <v>puerta vidriera pv-30f (9.00x4.85) - puerta vidriera perfileria tipo zócalo de aluminio + vidrio templado o laminado + cerradura de imán y control mecánico</v>
          </cell>
        </row>
        <row r="1440">
          <cell r="D1440" t="str">
            <v>30085</v>
          </cell>
          <cell r="E1440" t="str">
            <v>puerta vidriera pv-31f (7.39x4.85) - puerta vidriera perfileria tipo zócalo de aluminio + vidrio templado o laminado + cerradura de imán y control mecánico</v>
          </cell>
        </row>
        <row r="1441">
          <cell r="D1441" t="str">
            <v>30086</v>
          </cell>
          <cell r="E1441" t="str">
            <v>puerta vidriera pv-32f (5.63x4.85) - puerta vidriera perfileria tipo zócalo de aluminio + vidrio templado o laminado + cerradura de imán y control mecánico</v>
          </cell>
        </row>
        <row r="1442">
          <cell r="D1442" t="str">
            <v>30087</v>
          </cell>
          <cell r="E1442" t="str">
            <v>puerta vidriera pv-33f (7.37x4.85) - puerta vidriera perfileria tipo zócalo de aluminio + vidrio templado o laminado + cerradura de imán y control mecánico</v>
          </cell>
        </row>
        <row r="1443">
          <cell r="D1443" t="str">
            <v>30088</v>
          </cell>
          <cell r="E1443" t="str">
            <v>puerta vidriera pv-34f (4.95x4.85) - puerta vidriera perfileria tipo zócalo de aluminio + vidrio templado o laminado + cerradura de imán y control mecánico</v>
          </cell>
        </row>
        <row r="1444">
          <cell r="D1444" t="str">
            <v>30089</v>
          </cell>
          <cell r="E1444" t="str">
            <v>puerta p-1 (0.70x2.37). marco en lamina cr cal 16 + ala entamborada en lamina cr cal 16 con celosias inferior y superior. incluye pintura anticorrosiva + acabado y chapa tipo manija de uso institucional</v>
          </cell>
        </row>
        <row r="1445">
          <cell r="D1445" t="str">
            <v>30090</v>
          </cell>
          <cell r="E1445" t="str">
            <v>puerta p-2 (0.80x2.37). marco en lamina cr cal 16 + ala entamborada en lamina cr cal 16 con celosias inferior y superior. incluye pintura anticorrosiva + acabado y chapa tipo manija de uso institucional</v>
          </cell>
        </row>
        <row r="1446">
          <cell r="D1446" t="str">
            <v>30091</v>
          </cell>
          <cell r="E1446" t="str">
            <v>puerta p-3 (1.00x2.37). marco en lamina cr cal 16 + ala entamborada en lamina cr cal 16 con celosias inferior y superior. incluye pintura anticorrosiva + acabado y chapa tipo manija de uso institucional</v>
          </cell>
        </row>
        <row r="1447">
          <cell r="D1447" t="str">
            <v>30092</v>
          </cell>
          <cell r="E1447" t="str">
            <v>puerta p-4 (1.00x2.31). marco en lamina cr cal 16 + ala entamborada en lamina cr cal 16 y mirilla en vidrio templado laminado. incluye pintura anticorrosiva + acabado y chapa tipo manija de uso institucional</v>
          </cell>
        </row>
        <row r="1448">
          <cell r="D1448" t="str">
            <v>30093</v>
          </cell>
          <cell r="E1448" t="str">
            <v>puertas sanitarios (0.80x1.80). puerta a: 0.70 m. + paral lateral a: 0.10 m. en acero inoxidable tipo socoda o equivalente. incluye anclajes a muros</v>
          </cell>
        </row>
        <row r="1449">
          <cell r="D1449" t="str">
            <v>30094</v>
          </cell>
          <cell r="E1449" t="str">
            <v>division de orinal en acero inoxidable tipo socoda o equivalente - a: 0.46 m. x h: 0.96 m. incluye anclajes a muros</v>
          </cell>
        </row>
        <row r="1450">
          <cell r="D1450" t="str">
            <v>30095</v>
          </cell>
          <cell r="E1450" t="str">
            <v>puerta p-6b (1.00x0.40). puerta basculante tipo meson en lamina cr cal 16. incluye pintura anticorrosiva + acabado</v>
          </cell>
        </row>
        <row r="1451">
          <cell r="D1451" t="str">
            <v>30096</v>
          </cell>
          <cell r="E1451" t="str">
            <v>puerta p-7 (1.10x2.37). ala corrediza entamborada en lamina cal 16 con celosias inferior y superior - pintura anticorrosiva + acabado. incluye riel guía metálico superior anclado a muro, cerradura y tiradera en aluminio</v>
          </cell>
        </row>
        <row r="1452">
          <cell r="D1452" t="str">
            <v>30097</v>
          </cell>
          <cell r="E1452" t="str">
            <v>puerta p-8 (0.36x2.20). marco en lamina cr cal 16 + ala celosia en lamina cr cal 16. incluye pintura anticorrosiva + acabado y chapa tipo manija de uso institucional</v>
          </cell>
        </row>
        <row r="1453">
          <cell r="D1453" t="str">
            <v>30098</v>
          </cell>
          <cell r="E1453" t="str">
            <v>puerta p-19 (0.70x3.50) - marco en lamina metalica cr cal 18 + alas y montante entamborados en lamina cr cal 20. acabado con pintura electrostatica blanca. incluye cerradura ref. deltana grado 2 us26d ref. cl604evc-26d o equivalente.</v>
          </cell>
        </row>
        <row r="1454">
          <cell r="D1454" t="str">
            <v>30099</v>
          </cell>
          <cell r="E1454" t="str">
            <v>puerta p-06 (0.90x3.20). marco y montante en madera + ala entamborada con acabado en mdf con dilataciones en aluminio. incluye cerradura ref. deltana grado 2 us26d ref. cl604evc-26d o equivalente.</v>
          </cell>
        </row>
        <row r="1455">
          <cell r="D1455" t="str">
            <v>30100</v>
          </cell>
          <cell r="E1455" t="str">
            <v>puerta p-07 (1.00x3.20). marco y montante en madera + ala entamborada con acabado en mdf con dilataciones en aluminio. incluye cerradura ref. deltana grado 2 us26d ref. cl604evc-26d o equivalente.</v>
          </cell>
        </row>
        <row r="1456">
          <cell r="D1456" t="str">
            <v>30101</v>
          </cell>
          <cell r="E1456" t="str">
            <v>puerta p-13 (0.90x2.50). marco en madera + ala entamborada con acabado en mdf con dilataciones en aluminio. incluye cerradura ref. deltana grado 2 us26d ref. cl604evc-26d o equivalente.</v>
          </cell>
        </row>
        <row r="1457">
          <cell r="D1457" t="str">
            <v>30102</v>
          </cell>
          <cell r="E1457" t="str">
            <v>puerta p-14 (0.90x2.50). marco en madera + ala entamborada con acabado en mdf con dilataciones en aluminio. incluye cerradura ref. deltana grado 2 us26d ref. cl604evc-26d o equivalente.</v>
          </cell>
        </row>
        <row r="1458">
          <cell r="D1458" t="str">
            <v>30103</v>
          </cell>
          <cell r="E1458" t="str">
            <v>puerta p-15 (1.58x3.20). marco en madera + ala y montante entamborados con chapilla en formica narbona beech lap 0309 o equivalente con dilataciones en aluminio según diseño. incluye barras antipanico, manijon fortune tipo p o equivalente y gatos hidraulicos</v>
          </cell>
        </row>
        <row r="1459">
          <cell r="D1459" t="str">
            <v>30104</v>
          </cell>
          <cell r="E1459" t="str">
            <v>puerta p-17 (0.80x3.50). marco y montante en madera + ala entamborada con acabado en mdf con dilataciones en aluminio. incluye cerradura ref. deltana grado 2 us26d ref. cl604evc-26d o equivalente.</v>
          </cell>
        </row>
        <row r="1460">
          <cell r="D1460" t="str">
            <v>30105</v>
          </cell>
          <cell r="E1460" t="str">
            <v>puerta p-18 (0.80x3.50). marco y montante en madera + ala entamborada con acabado en mdf con dilataciones en aluminio. incluye cerradura ref. deltana grado 2 us26d ref. cl604evc-26d o equivalente.</v>
          </cell>
        </row>
        <row r="1461">
          <cell r="D1461" t="str">
            <v>30106</v>
          </cell>
          <cell r="E1461" t="str">
            <v>puerta p-20a / p-20b (1.00x3.50). marco y montante en madera + ala entamborada con acabado en mdf con dilataciones en aluminio. incluye cerradura ref. deltana grado 2 us26d ref. cl604evc-26d o equivalente.</v>
          </cell>
        </row>
        <row r="1462">
          <cell r="D1462" t="str">
            <v>30107</v>
          </cell>
          <cell r="E1462" t="str">
            <v>provision para puerta salon niños (5.25x3.05) puerta acustica - paneles plegables entamborados con caracteristicas acusticas.</v>
          </cell>
        </row>
        <row r="1463">
          <cell r="D1463" t="str">
            <v>30108</v>
          </cell>
          <cell r="E1463" t="str">
            <v>puerta p-20p (2.00x2.25) - puerta marco en lámina doblada cal 18 + 2 alas tableros en lámina calibre 18 con ranuras horizontales + barra antipánico</v>
          </cell>
        </row>
        <row r="1464">
          <cell r="D1464" t="str">
            <v>30109</v>
          </cell>
          <cell r="E1464" t="str">
            <v>puerta p-21p (1.03x2.25) - puerta marco lámina doblada cal 18 + ala tableros en lámina calibre 18 con ranuras horizontales + con fibra de vidrio tipo frescasa sin papel</v>
          </cell>
        </row>
        <row r="1465">
          <cell r="D1465" t="str">
            <v>30110</v>
          </cell>
          <cell r="E1465" t="str">
            <v>cortina enrollable ce-01p (4.40x2.25) - aluminio + mecanismo operadores tubulares de puertas marcas sumi y/o somfi ref. t8-t9 ó similar.</v>
          </cell>
        </row>
        <row r="1466">
          <cell r="D1466" t="str">
            <v>30111</v>
          </cell>
          <cell r="E1466" t="str">
            <v>cortina enrollable ce-02p (3.45x2.25) - aluminio + mecanismo operadores tubulares de puertas marcas sumi y/o somfi ref. t8-t9 ó similar.</v>
          </cell>
        </row>
        <row r="1467">
          <cell r="D1467" t="str">
            <v>30112</v>
          </cell>
          <cell r="E1467" t="str">
            <v>cortina enrollable ce-03f (8.39x3.25) - aluminio + mecanismo operadores tubulares de puertas marcas sumi y/o somfi ref. t8-t9 ó similar.</v>
          </cell>
        </row>
        <row r="1468">
          <cell r="D1468" t="str">
            <v>30113</v>
          </cell>
          <cell r="E1468" t="str">
            <v>cortina enrollable ce-04f (8.22x3.21) - aluminio + mecanismo operadores tubulares de puertas marcas sumi y/o somfi ref. t8-t9 ó similar.</v>
          </cell>
        </row>
        <row r="1469">
          <cell r="D1469" t="str">
            <v>30114</v>
          </cell>
          <cell r="E1469" t="str">
            <v>cortina enrollable ce-05f (7.66x3.21) - aluminio + mecanismo operadores tubulares de puertas marcas sumi y/o somfi ref. t8-t9 ó similar.</v>
          </cell>
        </row>
        <row r="1470">
          <cell r="D1470" t="str">
            <v>30115</v>
          </cell>
          <cell r="E1470" t="str">
            <v>subcontrato canoa - lamina galvanizada cal 18 dllo 1.00 m. + anticorrosivo + pintura</v>
          </cell>
        </row>
        <row r="1471">
          <cell r="D1471" t="str">
            <v>30116</v>
          </cell>
          <cell r="E1471" t="str">
            <v>subcontrato canoa - lamina galvanizada cal 18 dllo 1.50 m. + anticorrosivo + pintura</v>
          </cell>
        </row>
        <row r="1472">
          <cell r="D1472" t="str">
            <v>30117</v>
          </cell>
          <cell r="E1472" t="str">
            <v>mueble bajo para baños indivduales / direccion en mdf termolaminado color blanco nieve según detalle arquitectonico</v>
          </cell>
        </row>
        <row r="1473">
          <cell r="D1473" t="str">
            <v>30118</v>
          </cell>
          <cell r="E1473" t="str">
            <v>mueble bajo para comedor en mdf termolaminado color blanco nieve según detalle arquitectonico</v>
          </cell>
        </row>
        <row r="1474">
          <cell r="D1474" t="str">
            <v>30119</v>
          </cell>
          <cell r="E1474" t="str">
            <v>mueble bajo y alto para zona café en mdf termolaminado color blanco nieve según detalle arquitectonico</v>
          </cell>
        </row>
        <row r="1475">
          <cell r="D1475" t="str">
            <v>30120</v>
          </cell>
          <cell r="E1475" t="str">
            <v>meson para baño direccion en corian tipo dupont o equivalente</v>
          </cell>
        </row>
        <row r="1476">
          <cell r="D1476" t="str">
            <v>30121</v>
          </cell>
          <cell r="E1476" t="str">
            <v>meson para comedor a: 0.55 m. con pozuelos en corian tipo dupont o equivalente</v>
          </cell>
        </row>
        <row r="1477">
          <cell r="D1477" t="str">
            <v>30122</v>
          </cell>
          <cell r="E1477" t="str">
            <v>meson para comedor continuo a: 0.55 m. en corian tipo dupont o equivalente</v>
          </cell>
        </row>
        <row r="1478">
          <cell r="D1478" t="str">
            <v>30123</v>
          </cell>
          <cell r="E1478" t="str">
            <v>recubrimiento en corian tipo dupont o equivalente para lavamanos corrido en baños publicos</v>
          </cell>
        </row>
        <row r="1479">
          <cell r="D1479" t="str">
            <v>30124</v>
          </cell>
          <cell r="E1479" t="str">
            <v>recubrimiento en corian tipo dupont o equivalente para poceta de lavado de escobas para cuartos de aseo</v>
          </cell>
        </row>
        <row r="1480">
          <cell r="D1480" t="str">
            <v>30125</v>
          </cell>
          <cell r="E1480" t="str">
            <v xml:space="preserve">meson en corian tipo dupont o equivalente para zona café </v>
          </cell>
        </row>
        <row r="1481">
          <cell r="D1481" t="str">
            <v>30126</v>
          </cell>
          <cell r="E1481" t="str">
            <v>provision para lockers en lamina metalica en cuartos de aseo 15 compartimientos</v>
          </cell>
        </row>
        <row r="1482">
          <cell r="D1482" t="str">
            <v>30127</v>
          </cell>
          <cell r="E1482" t="str">
            <v>provision para guardaescobas en aluminio</v>
          </cell>
        </row>
        <row r="1483">
          <cell r="D1483" t="str">
            <v>30128</v>
          </cell>
          <cell r="E1483" t="str">
            <v>provision para demolicion de muro en concreto</v>
          </cell>
        </row>
        <row r="1484">
          <cell r="D1484" t="str">
            <v>30129</v>
          </cell>
          <cell r="E1484" t="str">
            <v>subcontrato pasamanos en vidrio</v>
          </cell>
        </row>
        <row r="1485">
          <cell r="D1485" t="str">
            <v>30130</v>
          </cell>
          <cell r="E1485" t="str">
            <v>subcontrato pasamanos tubular anclado a muro</v>
          </cell>
        </row>
        <row r="1486">
          <cell r="D1486" t="str">
            <v>30131</v>
          </cell>
          <cell r="E1486" t="str">
            <v>subcontrato pasamanos vacios escalas - tubulares</v>
          </cell>
        </row>
        <row r="1487">
          <cell r="D1487" t="str">
            <v>30132</v>
          </cell>
          <cell r="E1487" t="str">
            <v>subcontrato peldaños en perfil de aluminio</v>
          </cell>
        </row>
        <row r="1488">
          <cell r="D1488" t="str">
            <v>30133</v>
          </cell>
          <cell r="E1488" t="str">
            <v>subcontrato descansos de escalas en perfil de aluminio</v>
          </cell>
        </row>
        <row r="1489">
          <cell r="D1489" t="str">
            <v>30134</v>
          </cell>
          <cell r="E1489" t="str">
            <v xml:space="preserve">ventana v-68f (163.14x12.97) - fachada flotante aluminio + cristal duo-vent </v>
          </cell>
        </row>
        <row r="1490">
          <cell r="D1490" t="str">
            <v>30135</v>
          </cell>
          <cell r="E1490" t="str">
            <v xml:space="preserve">ventana v-70f (56.28x12.97) - fachada flotante aluminio + cristal duo-vent </v>
          </cell>
        </row>
        <row r="1491">
          <cell r="D1491" t="str">
            <v>30136</v>
          </cell>
          <cell r="E1491" t="str">
            <v>ascensor de pasajeros ref. elenessa sin cuarto de maquinas - capacidad 8 pasajeros - 2 paradas - velocidad 1 m/s.</v>
          </cell>
        </row>
        <row r="1492">
          <cell r="D1492" t="str">
            <v>30137</v>
          </cell>
          <cell r="E1492" t="str">
            <v>ascensor de pasajeros ref. elenessa sin cuarto de maquinas - capacidad 8 pasajeros - 3 paradas - velocidad 1 m/s.</v>
          </cell>
        </row>
        <row r="1493">
          <cell r="D1493" t="str">
            <v>30138</v>
          </cell>
          <cell r="E1493" t="str">
            <v>ascensores l9, l10, l11, l13, l14</v>
          </cell>
        </row>
        <row r="1494">
          <cell r="D1494" t="str">
            <v>30139</v>
          </cell>
          <cell r="E1494" t="str">
            <v>ascensores l12</v>
          </cell>
        </row>
        <row r="1495">
          <cell r="D1495" t="str">
            <v>30140</v>
          </cell>
          <cell r="E1495" t="str">
            <v>ascensores l1, l2, l3, l5, l6, l7, l8</v>
          </cell>
        </row>
        <row r="1496">
          <cell r="D1496" t="str">
            <v>30141</v>
          </cell>
          <cell r="E1496" t="str">
            <v>ascensores l4</v>
          </cell>
        </row>
        <row r="1497">
          <cell r="D1497" t="str">
            <v>30142</v>
          </cell>
          <cell r="E1497" t="str">
            <v>ascensores l9, l10, l11, l13, l14</v>
          </cell>
        </row>
        <row r="1498">
          <cell r="D1498" t="str">
            <v>30143</v>
          </cell>
          <cell r="E1498" t="str">
            <v>ascensores l12</v>
          </cell>
        </row>
        <row r="1499">
          <cell r="D1499" t="str">
            <v>30144</v>
          </cell>
          <cell r="E1499" t="str">
            <v>ascensores l15, l18</v>
          </cell>
        </row>
        <row r="1500">
          <cell r="D1500" t="str">
            <v>30145</v>
          </cell>
          <cell r="E1500" t="str">
            <v>ascensores l19 - mantenimiento</v>
          </cell>
        </row>
        <row r="1501">
          <cell r="D1501" t="str">
            <v>30146</v>
          </cell>
          <cell r="E1501" t="str">
            <v>ascensores l20 - basuras</v>
          </cell>
        </row>
        <row r="1502">
          <cell r="D1502" t="str">
            <v>30147</v>
          </cell>
          <cell r="E1502" t="str">
            <v>escaleras electricas e1-e4</v>
          </cell>
        </row>
        <row r="1503">
          <cell r="D1503" t="str">
            <v>30148</v>
          </cell>
          <cell r="E1503" t="str">
            <v>escaleras electricas e5-e10</v>
          </cell>
        </row>
        <row r="1504">
          <cell r="D1504" t="str">
            <v>30149</v>
          </cell>
          <cell r="E1504" t="str">
            <v>escaleras electricas e11-e19</v>
          </cell>
        </row>
        <row r="1505">
          <cell r="D1505" t="str">
            <v>30150</v>
          </cell>
          <cell r="E1505" t="str">
            <v>provision para equipos de instrumentacion</v>
          </cell>
        </row>
        <row r="1506">
          <cell r="D1506" t="str">
            <v>30151</v>
          </cell>
          <cell r="E1506" t="str">
            <v>provision para cerramiento perimetral en laminas de fibrocemento</v>
          </cell>
        </row>
        <row r="1507">
          <cell r="D1507" t="str">
            <v>30152</v>
          </cell>
          <cell r="E1507" t="str">
            <v>provision para campamentos profesionales y trabajadores</v>
          </cell>
        </row>
        <row r="1508">
          <cell r="D1508" t="str">
            <v>30153</v>
          </cell>
          <cell r="E1508" t="str">
            <v>provision para trampas acusticas tipo 1, tipo 2 y tipo 3</v>
          </cell>
        </row>
        <row r="1509">
          <cell r="D1509" t="str">
            <v>30154</v>
          </cell>
          <cell r="E1509" t="str">
            <v>sistema de lavado de fachadas torres - carro con brazo + plataforma</v>
          </cell>
        </row>
        <row r="1510">
          <cell r="D1510" t="str">
            <v>30155</v>
          </cell>
          <cell r="E1510" t="str">
            <v>sistema de rieles galvanizados para torres 1 y 3 (c/u)</v>
          </cell>
        </row>
        <row r="1511">
          <cell r="D1511" t="str">
            <v>30156</v>
          </cell>
          <cell r="E1511" t="str">
            <v>plataforma electrohidraulica para lavado de fachadas</v>
          </cell>
        </row>
        <row r="1512">
          <cell r="D1512" t="str">
            <v>30157</v>
          </cell>
          <cell r="E1512" t="str">
            <v>subcontrato cerramiento terrazas torres - h: 1.50m</v>
          </cell>
        </row>
        <row r="1513">
          <cell r="D1513" t="str">
            <v>30158</v>
          </cell>
          <cell r="E1513" t="str">
            <v>ventana v-17n (5.00x0.45) - aluminio + pintura electrostática en polvo color gris natural mate tipo alúmina o equivalente + vidrio claro de 9,5 mm.</v>
          </cell>
        </row>
        <row r="1514">
          <cell r="D1514" t="str">
            <v>30159</v>
          </cell>
          <cell r="E1514" t="str">
            <v>ventana v-44p (0.90x0.20) - celosia en aluminio + pintura electrostática en polvo color gris natural mate tipo alúmina o equivalente, ver detalle cuadro pv.</v>
          </cell>
        </row>
        <row r="1515">
          <cell r="D1515" t="str">
            <v>30160</v>
          </cell>
          <cell r="E1515" t="str">
            <v xml:space="preserve">puerta vidriera pv-14p - proyecto 1 (7.40x2.25) - puerta vidriera en perfileria tipo zócalo de aluminio + pintura electrostática en polvo color gris natural  </v>
          </cell>
        </row>
        <row r="1516">
          <cell r="D1516" t="str">
            <v>30161</v>
          </cell>
          <cell r="E1516" t="str">
            <v>puerta vidriera pv-18p (5.90x2.30) - puerta vidriera en perfileria tipo zócalo de aluminio + pintura electrostática en polvo color gris natural mate tipo alumina o equivalente + vidrio templado o laminado</v>
          </cell>
        </row>
        <row r="1517">
          <cell r="D1517" t="str">
            <v>30162</v>
          </cell>
          <cell r="E1517" t="str">
            <v>puerta vidriera pv-19p (5.88x2.30) - puerta vidriera en perfileria tipo zócalo de aluminio + pintura electrostática en polvo color gris natural mate tipo alumina o equivalente + vidrio templado o laminado</v>
          </cell>
        </row>
        <row r="1518">
          <cell r="D1518" t="str">
            <v>30163</v>
          </cell>
          <cell r="E1518" t="str">
            <v>puerta vidriera pv-20p (1.92x2.25) - puerta vidriera en perfileria tipo zócalo de aluminio + pintura electrostática en polvo color gris natural mate tipo alumina o equivalente + vidrio templado o laminado</v>
          </cell>
        </row>
        <row r="1519">
          <cell r="D1519" t="str">
            <v>30164</v>
          </cell>
          <cell r="E1519" t="str">
            <v>puerta vidriera pv-21p (12.04x4.85) - puerta vidriera en perfileria tipo zócalo de aluminio + pintura electrostática en polvo color gris natural mate tipo alumina o equivalente + vidrio templado o laminado con color</v>
          </cell>
        </row>
        <row r="1520">
          <cell r="D1520" t="str">
            <v>30165</v>
          </cell>
          <cell r="E1520" t="str">
            <v>puerta vidriera pv-22p (8.40x2.25) - puerta vidriera en perfileria tipo zócalo de aluminio + pintura electrostática en polvo color gris natural mate tipo alumina o equivalente + vidrio templado o laminado</v>
          </cell>
        </row>
        <row r="1521">
          <cell r="D1521" t="str">
            <v>30166</v>
          </cell>
          <cell r="E1521" t="str">
            <v>puerta vidriera pv-23p (19.58x4.85) - puerta vidriera en perfileria tipo zócalo de aluminio + pintura electrostática en polvo color gris natural mate tipo alumina o equivalente + vidrio templado o laminado con color</v>
          </cell>
        </row>
        <row r="1522">
          <cell r="D1522" t="str">
            <v>30167</v>
          </cell>
          <cell r="E1522" t="str">
            <v>puerta vidriera pv-24p (3.21x2.25) - puerta vidriera en perfileria tipo zócalo de aluminio + pintura electrostática en polvo color gris natural mate tipo alumina o equivalente + vidrio templado o laminado + vidrio templado o laminado + cerradura de imán y control mecánico</v>
          </cell>
        </row>
        <row r="1523">
          <cell r="D1523" t="str">
            <v>30168</v>
          </cell>
          <cell r="E1523" t="str">
            <v>puerta vidriera pv-25p (6.90x2.25) - puerta vidriera en perfileria tipo zócalo de aluminio + pintura electrostática en polvo color gris natural mate tipo alumina o equivalente + vidrio templado o laminado + vidrio templado o laminado + cerradura de imán y control mecánico</v>
          </cell>
        </row>
        <row r="1524">
          <cell r="D1524" t="str">
            <v>30169</v>
          </cell>
          <cell r="E1524" t="str">
            <v>puerta vidriera pv-26p (8.74x2.25) - puerta vidriera en perfileria tipo zócalo de aluminio + pintura electrostática en polvo color gris natural mate tipo alumina o equivalente + vidrio templado o laminado + vidrio templado o laminado + cerradura de imán y control mecánico + brazo hidraulico cierrapuertas</v>
          </cell>
        </row>
        <row r="1525">
          <cell r="D1525" t="str">
            <v>30170</v>
          </cell>
          <cell r="E1525" t="str">
            <v>puerta vidriera pv-27p (11.27x2.25) - puerta vidriera en perfileria tipo zócalo de aluminio + pintura electrostática en polvo color gris natural mate tipo alumina o equivalente + vidrio templado o laminado + vidrio templado o laminado + cerradura de imán y control mecánico + brazo hidraulico cierrapuertas</v>
          </cell>
        </row>
        <row r="1526">
          <cell r="D1526" t="str">
            <v>30171</v>
          </cell>
          <cell r="E1526" t="str">
            <v>puerta p-22p (2.60x2.25) - cuerpo fijo + puerta en páneles de tuberia metalica rectangular en el perimetro + panel de malla metálica galvanizada eslabonada 1 x 1 recta + pintura ral mate. con cerradura yale de trabajo pesado.</v>
          </cell>
        </row>
        <row r="1527">
          <cell r="D1527" t="str">
            <v>30172</v>
          </cell>
          <cell r="E1527" t="str">
            <v>puerta p-23p (0.80x2.25) - puerta batiente marco en lámina doblada cal 18 , ala tableros en lámina calibre 18 con ranuras horizontales según fachada + cerradura de seguridad</v>
          </cell>
        </row>
        <row r="1528">
          <cell r="D1528" t="str">
            <v>30173</v>
          </cell>
          <cell r="E1528" t="str">
            <v>puerta p-24p (1.33x2.25) - puerta marco en aluminio + pintura electrostática en polvo color gris natural mate tipo alumina o similar , dos alas tableros con celosía en aluminio + pintura electrostática en polvo color gris natural mate tipo alumina o similar  según fachada</v>
          </cell>
        </row>
        <row r="1529">
          <cell r="D1529" t="str">
            <v>30174</v>
          </cell>
          <cell r="E1529" t="str">
            <v>subcontrato pasamanos tubular anclado a ventaneria</v>
          </cell>
        </row>
        <row r="1530">
          <cell r="D1530" t="str">
            <v>30175</v>
          </cell>
          <cell r="E1530" t="str">
            <v>ventana v-33p (30.90x2.32) - cerramiento longitudinal terraza - aluminio + cristal low</v>
          </cell>
        </row>
        <row r="1531">
          <cell r="D1531" t="str">
            <v>30176</v>
          </cell>
          <cell r="E1531" t="str">
            <v>cortina enrollable ce-06f (11.60x3.25) - aluminio + mecanismo operadores tubulares de puertas marcas sumi y/o somfi ref. t8-t9 ó similar.</v>
          </cell>
        </row>
        <row r="1532">
          <cell r="D1532" t="str">
            <v>30177</v>
          </cell>
          <cell r="E1532" t="str">
            <v>pasamanos tubular metalico Ø 3" para baranda vehicular incluye pintura</v>
          </cell>
        </row>
        <row r="1533">
          <cell r="D1533" t="str">
            <v>30178</v>
          </cell>
          <cell r="E1533" t="str">
            <v>sistema de rieles galvanizados para torres 2 y 4 (c/u)</v>
          </cell>
        </row>
        <row r="1534">
          <cell r="D1534" t="str">
            <v>30179</v>
          </cell>
          <cell r="E1534" t="str">
            <v>sistema ducto de basuras Ø 0.50m + bocas en fibra de vidrio + compuertas</v>
          </cell>
        </row>
        <row r="1535">
          <cell r="D1535" t="str">
            <v>30183</v>
          </cell>
          <cell r="E1535" t="str">
            <v>subcontrato instalacion paneles paneles prefabricados de fachada</v>
          </cell>
        </row>
        <row r="1536">
          <cell r="D1536" t="str">
            <v>30185</v>
          </cell>
          <cell r="E1536" t="str">
            <v>subcontrato suministro paneles prefabricados de fachada - jamundi</v>
          </cell>
        </row>
        <row r="1537">
          <cell r="D1537" t="str">
            <v>30186</v>
          </cell>
          <cell r="E1537" t="str">
            <v>subcontrato lucernario en vidrio templado 4+6+pvb para pergola en madera</v>
          </cell>
        </row>
        <row r="1538">
          <cell r="D1538" t="str">
            <v>30187</v>
          </cell>
          <cell r="E1538" t="str">
            <v>subcontrato impermeabilizacion sarnafil g476-15l - incluye todos los elementos recomendados por el fabricante para su correcta instalacion.</v>
          </cell>
        </row>
        <row r="1539">
          <cell r="D1539" t="str">
            <v>30188</v>
          </cell>
          <cell r="E1539" t="str">
            <v>subcontrato impermeabilizacion sarnafil g476-15l + lamina drenante - incluye todos los elementos recomendados por el fabricante para su correcta instalacion.</v>
          </cell>
        </row>
        <row r="1540">
          <cell r="D1540" t="str">
            <v>30189</v>
          </cell>
          <cell r="E1540" t="str">
            <v>subcontrato enchape en madera plastica a-eternus</v>
          </cell>
        </row>
        <row r="1541">
          <cell r="D1541" t="str">
            <v>30190</v>
          </cell>
          <cell r="E1541" t="str">
            <v>subcontrato enchape en lamina tipo corten</v>
          </cell>
        </row>
        <row r="1542">
          <cell r="D1542" t="str">
            <v>30191</v>
          </cell>
          <cell r="E1542" t="str">
            <v>subcontrato piso en madera plastica a-eternus</v>
          </cell>
        </row>
        <row r="1543">
          <cell r="D1543" t="str">
            <v>30193</v>
          </cell>
          <cell r="E1543" t="str">
            <v>subcontrato impermeabilizacion poliurea - incluye todos los elementos recomendados por el fabricante</v>
          </cell>
        </row>
        <row r="1544">
          <cell r="D1544" t="str">
            <v>30194</v>
          </cell>
          <cell r="E1544" t="str">
            <v>subcontrato quadrobrise 25/75</v>
          </cell>
        </row>
        <row r="1545">
          <cell r="D1545" t="str">
            <v>30195</v>
          </cell>
          <cell r="E1545" t="str">
            <v>subcontrato pasamanos en tubulares metalicos para circulaciones y escalas</v>
          </cell>
        </row>
        <row r="1546">
          <cell r="D1546" t="str">
            <v>30196</v>
          </cell>
          <cell r="E1546" t="str">
            <v>subcontrato pasamanos en acero anclado a muros</v>
          </cell>
        </row>
        <row r="1547">
          <cell r="D1547" t="str">
            <v>30197</v>
          </cell>
          <cell r="E1547" t="str">
            <v>subcontrato escalera de gato</v>
          </cell>
        </row>
        <row r="1548">
          <cell r="D1548" t="str">
            <v>30198</v>
          </cell>
          <cell r="E1548" t="str">
            <v>subcontrato recubrimiento en paneles fenolicos</v>
          </cell>
        </row>
        <row r="1549">
          <cell r="D1549" t="str">
            <v>30200</v>
          </cell>
          <cell r="E1549" t="str">
            <v>mueble bajo en madera aglomerada con formica + meson en acero inoxidable con pozuelo</v>
          </cell>
        </row>
        <row r="1550">
          <cell r="D1550" t="str">
            <v>30202</v>
          </cell>
          <cell r="E1550" t="str">
            <v>meson en granito blanco dallas - faldon y salpicadero</v>
          </cell>
        </row>
        <row r="1551">
          <cell r="D1551" t="str">
            <v>30203</v>
          </cell>
          <cell r="E1551" t="str">
            <v>subcontrato lucernario en policarbonato alveolar color opal 8 mm</v>
          </cell>
        </row>
        <row r="1552">
          <cell r="D1552" t="str">
            <v>30204</v>
          </cell>
          <cell r="E1552" t="str">
            <v>subcontrato cielo falso cell 5x5</v>
          </cell>
        </row>
        <row r="1553">
          <cell r="D1553" t="str">
            <v>30205</v>
          </cell>
          <cell r="E1553" t="str">
            <v>subcontrato suministro paneles prefabricados de fachada - yumbo</v>
          </cell>
        </row>
        <row r="1554">
          <cell r="D1554" t="str">
            <v>30206</v>
          </cell>
          <cell r="E1554" t="str">
            <v>subcontrato pasamanos en tubulares metalicos con perfil en madera para circulaciones y escalas</v>
          </cell>
        </row>
        <row r="1555">
          <cell r="D1555" t="str">
            <v>30207</v>
          </cell>
          <cell r="E1555" t="str">
            <v>subcontrato meson madera aglomerada + formica + pieamigos</v>
          </cell>
        </row>
        <row r="1556">
          <cell r="D1556" t="str">
            <v>30208</v>
          </cell>
          <cell r="E1556" t="str">
            <v>subcontrato suministro paneles prefabricados de fachada en GRC - terron colorado</v>
          </cell>
        </row>
        <row r="1557">
          <cell r="D1557" t="str">
            <v>30209</v>
          </cell>
          <cell r="E1557" t="str">
            <v>subcontrato cielo falso en fibrocemento</v>
          </cell>
        </row>
        <row r="1558">
          <cell r="D1558" t="str">
            <v>30210</v>
          </cell>
          <cell r="E1558" t="str">
            <v>provision para lucernarios circulares en concreto + lamina + vidrio</v>
          </cell>
        </row>
        <row r="1559">
          <cell r="D1559" t="str">
            <v>30211</v>
          </cell>
          <cell r="E1559" t="str">
            <v>subcontrato estampado pisos tipo sika o equivalente</v>
          </cell>
        </row>
        <row r="1560">
          <cell r="D1560" t="str">
            <v>30212</v>
          </cell>
          <cell r="E1560" t="str">
            <v>subcontrato meson madera aglomerada + formica</v>
          </cell>
        </row>
        <row r="1561">
          <cell r="D1561" t="str">
            <v>30213</v>
          </cell>
          <cell r="E1561" t="str">
            <v>subcontrato quadrobrise XL 200/85</v>
          </cell>
        </row>
        <row r="1562">
          <cell r="D1562" t="str">
            <v>30214</v>
          </cell>
          <cell r="E1562" t="str">
            <v>subcontrato teja tipo sanduche con relleno en poliuretano expandido - en obra</v>
          </cell>
        </row>
        <row r="1563">
          <cell r="D1563" t="str">
            <v>30215</v>
          </cell>
          <cell r="E1563" t="str">
            <v>subcontrato suministro y apliacion pintura epoxipoliamida 2 caras 6"</v>
          </cell>
        </row>
        <row r="1564">
          <cell r="D1564" t="str">
            <v>30216</v>
          </cell>
          <cell r="E1564" t="str">
            <v>provision para piso falso modular formato 60x60 + piso en vinilo ref. tecno-haworth de arista o equivalente - dos módulos de 180x120</v>
          </cell>
        </row>
        <row r="1565">
          <cell r="D1565" t="str">
            <v>30217</v>
          </cell>
          <cell r="E1565" t="str">
            <v>provision para piso cinetico interactivo de pavegen o equivalente</v>
          </cell>
        </row>
        <row r="1566">
          <cell r="D1566" t="str">
            <v>30218</v>
          </cell>
          <cell r="E1566" t="str">
            <v>provision para peldaños prefabricados en concreto</v>
          </cell>
        </row>
        <row r="1567">
          <cell r="D1567" t="str">
            <v>30219</v>
          </cell>
          <cell r="E1567" t="str">
            <v>subcontrato recubrimiento en paneles mdf + formica</v>
          </cell>
        </row>
        <row r="1568">
          <cell r="D1568" t="str">
            <v>30220</v>
          </cell>
          <cell r="E1568" t="str">
            <v>subcontrato suministro paneles prefabricados de fachada en GRC - tres cruces</v>
          </cell>
        </row>
        <row r="1569">
          <cell r="D1569" t="str">
            <v>30221</v>
          </cell>
          <cell r="E1569" t="str">
            <v>subcontrato lamina microperforada cal 16</v>
          </cell>
        </row>
        <row r="1570">
          <cell r="D1570" t="str">
            <v>30222</v>
          </cell>
          <cell r="E1570" t="str">
            <v>subcontrato muros en paneles de pvc sistema rbs de azembla o equivalente</v>
          </cell>
        </row>
        <row r="1571">
          <cell r="D1571" t="str">
            <v>30223</v>
          </cell>
          <cell r="E1571" t="str">
            <v>subcontrato cubierta en paneles de pvc sistema rbs de azembla o equivalente</v>
          </cell>
        </row>
        <row r="1572">
          <cell r="D1572" t="str">
            <v>30224</v>
          </cell>
          <cell r="E1572" t="str">
            <v>subcontrato canoa y bajantes cubierta en pvc de azembla o equivalente</v>
          </cell>
        </row>
        <row r="1573">
          <cell r="D1573" t="str">
            <v>30225</v>
          </cell>
          <cell r="E1573" t="str">
            <v>subcontrato piso en vinilo</v>
          </cell>
        </row>
        <row r="1574">
          <cell r="D1574" t="str">
            <v>30226</v>
          </cell>
          <cell r="E1574" t="str">
            <v>subcontrato zocalo media caña en vinilo</v>
          </cell>
        </row>
        <row r="1575">
          <cell r="D1575" t="str">
            <v>30227</v>
          </cell>
          <cell r="E1575" t="str">
            <v>subcontrato guardacamillas en pvc</v>
          </cell>
        </row>
        <row r="1576">
          <cell r="D1576" t="str">
            <v>30228</v>
          </cell>
          <cell r="E1576" t="str">
            <v>meson de lavamanos en acero inoxidable con lavamanos esféricos integrados. a: 0.60 m. x l: 1.36 m. + salpicadero + faldon según detalle de planos. incluye pieamigos de soporte y anclaje a muros</v>
          </cell>
        </row>
        <row r="1577">
          <cell r="D1577" t="str">
            <v>30229</v>
          </cell>
          <cell r="E1577" t="str">
            <v>meson de lavamanos en acero inoxidable con lavamanos esféricos integrados. a: 0.60 m. x l: 0.60m. + salpicadero + faldon según detalle de planos. incluye pieamigos de soporte y anclaje a muros</v>
          </cell>
        </row>
        <row r="1578">
          <cell r="D1578" t="str">
            <v>30230</v>
          </cell>
          <cell r="E1578" t="str">
            <v>meson de cocina en acero inoxidable con pozuelo integrado. a: 0.50 m. + salpicadero según detalle de planos. incluye soportes en tubulares de acero inoxidable.</v>
          </cell>
        </row>
        <row r="1579">
          <cell r="D1579" t="str">
            <v>30231</v>
          </cell>
          <cell r="E1579" t="str">
            <v>mueble mb-08 l: 0.81 m. - a: 0.40 m. mueble bajo en madera aglomerada + enchape en formica según detalle arquitectonico.</v>
          </cell>
        </row>
        <row r="1580">
          <cell r="D1580" t="str">
            <v>30232</v>
          </cell>
          <cell r="E1580" t="str">
            <v>meson de lavamanos en acero inoxidable con lavamanos esféricos integrados. a: 0.60 m. x l: 1.25 m. + salpicadero + faldon según detalle de planos. incluye pieamigos de soporte y anclaje a muros</v>
          </cell>
        </row>
        <row r="1581">
          <cell r="D1581" t="str">
            <v>30233</v>
          </cell>
          <cell r="E1581" t="str">
            <v>meson de cocina acero inoxidable con pozuelo integrado l: 3.37 m. - a: 0.50 m. + salpicadero según detalle de planos. incluye soportes en tubulares de acero inoxidable.</v>
          </cell>
        </row>
        <row r="1582">
          <cell r="D1582" t="str">
            <v>30234</v>
          </cell>
          <cell r="E1582" t="str">
            <v>meson de lavamanos en acero inoxidable con lavamanos esféricos integrados. a: 0.60 m. x l: 1.69 m. + salpicadero + faldon según detalle de planos. incluye pieamigos de soporte y anclaje a muros</v>
          </cell>
        </row>
        <row r="1583">
          <cell r="D1583" t="str">
            <v>30235</v>
          </cell>
          <cell r="E1583" t="str">
            <v>meson de cocina en "l" acero inoxidable con pozuelo integrado l: 1.88 - 0.78 m. x a: 0.50 m. + salpicadero según detalle de planos. incluye soportes en tubulares de acero inoxidable.</v>
          </cell>
        </row>
        <row r="1584">
          <cell r="D1584" t="str">
            <v>30236</v>
          </cell>
          <cell r="E1584" t="str">
            <v>meson de lavamanos en acero inoxidable con lavamanos esféricos integrados. a: 0.60 m. x l: 0.80 m. + salpicadero + faldon según detalle de planos. incluye pieamigos de soporte y anclaje a muros</v>
          </cell>
        </row>
        <row r="1585">
          <cell r="D1585" t="str">
            <v>30237</v>
          </cell>
          <cell r="E1585" t="str">
            <v>meson de cocina en "l" acero inoxidable con pozuelo integrado l: 3.24 - 2.26 m. x a: 0.50 m. + salpicadero según detalle de planos. incluye soportes en tubulares de acero inoxidable.</v>
          </cell>
        </row>
        <row r="1586">
          <cell r="D1586" t="str">
            <v>30238</v>
          </cell>
          <cell r="E1586" t="str">
            <v>meson de lavamanos en acero inoxidable con lavamanos esféricos integrados. a: 0.60 m. x l: 1.30 m. + salpicadero + faldon según detalle de planos. incluye pieamigos de soporte y anclaje a muros</v>
          </cell>
        </row>
        <row r="1587">
          <cell r="D1587" t="str">
            <v>30239</v>
          </cell>
          <cell r="E1587" t="str">
            <v>meson de cocina en "l" acero inoxidable con pozuelo integrado l: 3.30 - 1.10 m. x a: 0.50 m. + salpicadero según detalle de planos. incluye soportes en tubulares de acero inoxidable.</v>
          </cell>
        </row>
        <row r="1588">
          <cell r="D1588" t="str">
            <v>30240</v>
          </cell>
          <cell r="E1588" t="str">
            <v>meson de lavamanos en acero inoxidable con lavamanos esféricos integrados. a: 0.60 m. x l: 3.95 m. + salpicadero + faldon según detalle de planos. incluye pieamigos de soporte y anclaje a muros</v>
          </cell>
        </row>
        <row r="1589">
          <cell r="D1589" t="str">
            <v>30241</v>
          </cell>
          <cell r="E1589" t="str">
            <v>meson de cocina en "l" acero inoxidable con pozuelo integrado l: 4.35 - 2.60 m. x a: 0.50 m. + salpicadero según detalle de planos. incluye soportes en tubulares de acero inoxidable.</v>
          </cell>
        </row>
        <row r="1590">
          <cell r="D1590" t="str">
            <v>30242</v>
          </cell>
          <cell r="E1590" t="str">
            <v>meson de cafeteria en "l" acero inoxidable con pozuelo integrado l: 2.85 - 1.65 m. x a: 0.50 m. + salpicadero según detalle de planos. incluye soportes en tubulares de acero inoxidable.</v>
          </cell>
        </row>
        <row r="1591">
          <cell r="D1591" t="str">
            <v>30243</v>
          </cell>
          <cell r="E1591" t="str">
            <v>meson mueble mb-13 l: 1.70 m. triangular. meson silestone 2 cm según detalle arquitectonico.</v>
          </cell>
        </row>
        <row r="1592">
          <cell r="D1592" t="str">
            <v>30244</v>
          </cell>
          <cell r="E1592" t="str">
            <v>instalacion mesones muebles</v>
          </cell>
        </row>
        <row r="1593">
          <cell r="D1593" t="str">
            <v>30245</v>
          </cell>
          <cell r="E1593" t="str">
            <v>transporte + instalacion muebles</v>
          </cell>
        </row>
        <row r="1594">
          <cell r="D1594" t="str">
            <v>30246</v>
          </cell>
          <cell r="E1594" t="str">
            <v>subcontrato teja tipo policarbonato alveolar 6 mm polishade</v>
          </cell>
        </row>
        <row r="1595">
          <cell r="D1595" t="str">
            <v>31111</v>
          </cell>
          <cell r="E1595" t="str">
            <v>subcontrato tuberia acero Ø2" + anticorrosivo + acabado</v>
          </cell>
        </row>
        <row r="1596">
          <cell r="D1596" t="str">
            <v>316P1</v>
          </cell>
          <cell r="E1596" t="str">
            <v>corte junta hasta 6 cm</v>
          </cell>
        </row>
        <row r="1597">
          <cell r="D1597" t="str">
            <v>3343A</v>
          </cell>
          <cell r="E1597" t="str">
            <v>columna metalica redonda 8"</v>
          </cell>
        </row>
        <row r="1598">
          <cell r="D1598" t="str">
            <v>34371</v>
          </cell>
          <cell r="E1598" t="str">
            <v>subcontrato zocalo maderas de occidente</v>
          </cell>
        </row>
        <row r="1599">
          <cell r="D1599" t="str">
            <v>35111</v>
          </cell>
          <cell r="E1599" t="str">
            <v>figuracion de acero</v>
          </cell>
        </row>
        <row r="1600">
          <cell r="D1600" t="str">
            <v>36612</v>
          </cell>
          <cell r="E1600" t="str">
            <v>PUERTA P-1 (1.00x2.30) - MARCO MADERA + ALA ENTAMBORADA + CHAPILLA</v>
          </cell>
        </row>
        <row r="1601">
          <cell r="D1601" t="str">
            <v>38439</v>
          </cell>
          <cell r="E1601" t="str">
            <v>suministro baldosa 30 gris grano danta 1-2ref 132749</v>
          </cell>
        </row>
        <row r="1602">
          <cell r="D1602" t="str">
            <v>38440</v>
          </cell>
          <cell r="E1602" t="str">
            <v>pulida y brillada baldosa de grano incluye equipos</v>
          </cell>
        </row>
        <row r="1603">
          <cell r="D1603" t="str">
            <v>39511</v>
          </cell>
          <cell r="E1603" t="str">
            <v>perforacion ø 1/4" profundidad 3 cm</v>
          </cell>
        </row>
        <row r="1604">
          <cell r="D1604" t="str">
            <v>39512</v>
          </cell>
          <cell r="E1604" t="str">
            <v>anclajes epoxicos - incluye instalacion</v>
          </cell>
        </row>
        <row r="1605">
          <cell r="D1605" t="str">
            <v>3A242</v>
          </cell>
          <cell r="E1605" t="str">
            <v>subcontrato de cargue y botada de materiales varios</v>
          </cell>
        </row>
        <row r="1606">
          <cell r="D1606" t="str">
            <v>3A243</v>
          </cell>
          <cell r="E1606" t="str">
            <v>subcontrato de cargue y botada de materiales varios</v>
          </cell>
        </row>
        <row r="1607">
          <cell r="D1607" t="str">
            <v>3A311</v>
          </cell>
          <cell r="E1607" t="str">
            <v>subcontrato de excavacion a maquina - incluye cargue y disposicion final en botadero certificado</v>
          </cell>
        </row>
        <row r="1608">
          <cell r="D1608" t="str">
            <v>3A312</v>
          </cell>
          <cell r="E1608" t="str">
            <v>subcontrato de excavacion a maquina - sotano 2 - incluye cargue y disposicion final en botadero certificado</v>
          </cell>
        </row>
        <row r="1609">
          <cell r="D1609" t="str">
            <v>3A313</v>
          </cell>
          <cell r="E1609" t="str">
            <v>subcontrato de excavacion a maquina - sotano 3 - incluye cargue y disposicion final en botadero certificado</v>
          </cell>
        </row>
        <row r="1610">
          <cell r="D1610" t="str">
            <v>3A314</v>
          </cell>
          <cell r="E1610" t="str">
            <v>subcontrato de excavacion a maquina - sotano 4 - incluye cargue y disposicion final en botadero certificado</v>
          </cell>
        </row>
        <row r="1611">
          <cell r="D1611" t="str">
            <v>3A315</v>
          </cell>
          <cell r="E1611" t="str">
            <v>subcontrato de excavacion a maquina - sotano 5 - incluye cargue y disposicion final en botadero certificado</v>
          </cell>
        </row>
        <row r="1612">
          <cell r="D1612" t="str">
            <v>3A316</v>
          </cell>
          <cell r="E1612" t="str">
            <v>subcontrato de excavacion a maquina - tanques - incluye cargue y disposicion final en botadero certificado</v>
          </cell>
        </row>
        <row r="1613">
          <cell r="D1613" t="str">
            <v>3A317</v>
          </cell>
          <cell r="E1613" t="str">
            <v>subcontrato de excavacion barretes</v>
          </cell>
        </row>
        <row r="1614">
          <cell r="D1614" t="str">
            <v>3A318</v>
          </cell>
          <cell r="E1614" t="str">
            <v>subcontrato de excavacion muros pantalla</v>
          </cell>
        </row>
        <row r="1615">
          <cell r="D1615" t="str">
            <v>3A319</v>
          </cell>
          <cell r="E1615" t="str">
            <v>subcontrato de excavacion pilotes Ø 0.60 m.</v>
          </cell>
        </row>
        <row r="1616">
          <cell r="D1616" t="str">
            <v>3A320</v>
          </cell>
          <cell r="E1616" t="str">
            <v>subcontrato de excavacion pilotes Ø 0.70 m.</v>
          </cell>
        </row>
        <row r="1617">
          <cell r="D1617" t="str">
            <v>3A321</v>
          </cell>
          <cell r="E1617" t="str">
            <v>subcontrato de excavacion pilotes Ø 0.80 m.</v>
          </cell>
        </row>
        <row r="1618">
          <cell r="D1618" t="str">
            <v>3A322</v>
          </cell>
          <cell r="E1618" t="str">
            <v>subcontrato de llenos</v>
          </cell>
        </row>
        <row r="1619">
          <cell r="D1619" t="str">
            <v>3D001</v>
          </cell>
          <cell r="E1619" t="str">
            <v>provision para aislamiento acustico de muros livianos</v>
          </cell>
        </row>
        <row r="1620">
          <cell r="D1620" t="str">
            <v>3E111</v>
          </cell>
          <cell r="E1620" t="str">
            <v>ecomuro para intalacion vertical</v>
          </cell>
        </row>
        <row r="1621">
          <cell r="D1621" t="str">
            <v>3E112</v>
          </cell>
          <cell r="E1621" t="str">
            <v>sistema de riego para ecomuro</v>
          </cell>
        </row>
        <row r="1622">
          <cell r="D1622" t="str">
            <v>3E113</v>
          </cell>
          <cell r="E1622" t="str">
            <v>estructura de soporte de ecomuro</v>
          </cell>
        </row>
        <row r="1623">
          <cell r="D1623" t="str">
            <v>3F611</v>
          </cell>
          <cell r="E1623" t="str">
            <v>PUERTA P-2 (0.80x2.30) - MARCO MADERA + ALA ENTAMBORADA + CHAPILLA</v>
          </cell>
        </row>
        <row r="1624">
          <cell r="D1624" t="str">
            <v>3F810</v>
          </cell>
          <cell r="E1624" t="str">
            <v>subcontrato suministro e instalacion estructura metalica menor</v>
          </cell>
        </row>
        <row r="1625">
          <cell r="D1625" t="str">
            <v>3F811</v>
          </cell>
          <cell r="E1625" t="str">
            <v>subcontrato suministro e instalacion estructura metalica</v>
          </cell>
        </row>
        <row r="1626">
          <cell r="D1626" t="str">
            <v>3F812</v>
          </cell>
          <cell r="E1626" t="str">
            <v>subcontrato suministro e instalacion de cielo en drywall</v>
          </cell>
        </row>
        <row r="1627">
          <cell r="D1627" t="str">
            <v>3F813</v>
          </cell>
          <cell r="E1627" t="str">
            <v>subcontrato dilatacion perimetral de 1x1 para cielo raso</v>
          </cell>
        </row>
        <row r="1628">
          <cell r="D1628" t="str">
            <v>3F814</v>
          </cell>
          <cell r="E1628" t="str">
            <v>subcontrato perforacion circular luminaria pequeña</v>
          </cell>
        </row>
        <row r="1629">
          <cell r="D1629" t="str">
            <v>3F815</v>
          </cell>
          <cell r="E1629" t="str">
            <v>subcontrato perforacion rectangular 60x60 con perfil</v>
          </cell>
        </row>
        <row r="1630">
          <cell r="D1630" t="str">
            <v>3F816</v>
          </cell>
          <cell r="E1630" t="str">
            <v>subcontrato cielo falso tipo armstrong</v>
          </cell>
        </row>
        <row r="1631">
          <cell r="D1631" t="str">
            <v>3F817</v>
          </cell>
          <cell r="E1631" t="str">
            <v>subcontrato suministro e instalacion de cielo en drywall resistente a la humedad</v>
          </cell>
        </row>
        <row r="1632">
          <cell r="D1632" t="str">
            <v>3F818</v>
          </cell>
          <cell r="E1632" t="str">
            <v>subcontrato suministro e instalacion de cielo en superboard</v>
          </cell>
        </row>
        <row r="1633">
          <cell r="D1633" t="str">
            <v>3F819</v>
          </cell>
          <cell r="E1633" t="str">
            <v>subcontrato perforacion para cortinero</v>
          </cell>
        </row>
        <row r="1634">
          <cell r="D1634" t="str">
            <v>3K331</v>
          </cell>
          <cell r="E1634" t="str">
            <v xml:space="preserve">mo vaciado piso en grano pulido </v>
          </cell>
        </row>
        <row r="1635">
          <cell r="D1635" t="str">
            <v>3K732</v>
          </cell>
          <cell r="E1635" t="str">
            <v>mo vaciado zocalo 10cm en baldosa grano pulido</v>
          </cell>
        </row>
        <row r="1636">
          <cell r="D1636" t="str">
            <v>3K733</v>
          </cell>
          <cell r="E1636" t="str">
            <v>vaciado piso en grano pulido (mo y material)</v>
          </cell>
        </row>
        <row r="1637">
          <cell r="D1637" t="str">
            <v>3L111</v>
          </cell>
          <cell r="E1637" t="str">
            <v>PUERTA P-3 (0.70x2.30) - MARCO MADERA + ALA ENTAMBORADA + CHAPILLA</v>
          </cell>
        </row>
        <row r="1638">
          <cell r="D1638" t="str">
            <v>3L112</v>
          </cell>
          <cell r="E1638" t="str">
            <v>ALA PUERTA P-13 (0.70x2.10) - ALA ENTAMBORADA + CELOSIA INFERIOR CON PINTURA DE ACABADO</v>
          </cell>
        </row>
        <row r="1639">
          <cell r="D1639" t="str">
            <v>3L113</v>
          </cell>
          <cell r="E1639" t="str">
            <v>provision para enchapes y puertas hall ascensores</v>
          </cell>
        </row>
        <row r="1640">
          <cell r="D1640" t="str">
            <v>3L115</v>
          </cell>
          <cell r="E1640" t="str">
            <v>MESON DE COCINA EN QUARTZTONE BLANCO POLAR - COCINA TIPO 4 IZQ</v>
          </cell>
        </row>
        <row r="1641">
          <cell r="D1641" t="str">
            <v>3L116</v>
          </cell>
          <cell r="E1641" t="str">
            <v>MESON DE COCINA EN QUARTZTONE BLANCO POLAR - COCINA TIPO 4 DER</v>
          </cell>
        </row>
        <row r="1642">
          <cell r="D1642" t="str">
            <v>3L117</v>
          </cell>
          <cell r="E1642" t="str">
            <v>MESON DE COCINA EN QUARTZTONE BLANCO POLAR - COCINA TIPO 1 IZQ</v>
          </cell>
        </row>
        <row r="1643">
          <cell r="D1643" t="str">
            <v>3L118</v>
          </cell>
          <cell r="E1643" t="str">
            <v>MESON DE COCINA EN QUARTZTONE BLANCO POLAR - COCINA TIPO 1 DER</v>
          </cell>
        </row>
        <row r="1644">
          <cell r="D1644" t="str">
            <v>3L119</v>
          </cell>
          <cell r="E1644" t="str">
            <v>MESON DE COCINA EN QUARTZTONE BLANCO POLAR - COCINA TIPO 2 DER</v>
          </cell>
        </row>
        <row r="1645">
          <cell r="D1645" t="str">
            <v>3L11D</v>
          </cell>
          <cell r="E1645" t="str">
            <v>VENTANA V-1 (1.20x1.20) - ALUMINIO Y VIDRIO</v>
          </cell>
        </row>
        <row r="1646">
          <cell r="D1646" t="str">
            <v>3L11E</v>
          </cell>
          <cell r="E1646" t="str">
            <v>VENTANA V-2 (1.20x0.50) - ALUMINIO Y VIDRIO</v>
          </cell>
        </row>
        <row r="1647">
          <cell r="D1647" t="str">
            <v>3L120</v>
          </cell>
          <cell r="E1647" t="str">
            <v>MESON DE COCINA EN QUARTZTONE BLANCO POLAR - COCINA TIPO 2A IZQ</v>
          </cell>
        </row>
        <row r="1648">
          <cell r="D1648" t="str">
            <v>3L471</v>
          </cell>
          <cell r="E1648" t="str">
            <v>VENTANA V-3 (1.15x2.00) - ALUMINIO Y VIDRIO</v>
          </cell>
        </row>
        <row r="1649">
          <cell r="D1649" t="str">
            <v>3L472</v>
          </cell>
          <cell r="E1649" t="str">
            <v>VENTANA V-4 (1.25x2.00) - ALUMINIO Y VIDRIO</v>
          </cell>
        </row>
        <row r="1650">
          <cell r="D1650" t="str">
            <v>3L473</v>
          </cell>
          <cell r="E1650" t="str">
            <v>VENTANA V-5 (1.16x2.20) - ALUMINIO Y VIDRIO</v>
          </cell>
        </row>
        <row r="1651">
          <cell r="D1651" t="str">
            <v>3L474</v>
          </cell>
          <cell r="E1651" t="str">
            <v>VENTANA V-6 (1.20x1.67) - ALUMINIO Y VIDRIO</v>
          </cell>
        </row>
        <row r="1652">
          <cell r="D1652" t="str">
            <v>3L475</v>
          </cell>
          <cell r="E1652" t="str">
            <v>VENTANA V-7 (0.65x2.00) - ALUMINIO Y VIDRIO</v>
          </cell>
        </row>
        <row r="1653">
          <cell r="D1653" t="str">
            <v>3L476</v>
          </cell>
          <cell r="E1653" t="str">
            <v>VENTANA V-8 (4.75x1.90) - ALUMINIO Y VIDRIO</v>
          </cell>
        </row>
        <row r="1654">
          <cell r="D1654" t="str">
            <v>3L477</v>
          </cell>
          <cell r="E1654" t="str">
            <v>VENTANA V-9 (0.85x0.50) - ALUMINIO Y VIDRIO</v>
          </cell>
        </row>
        <row r="1655">
          <cell r="D1655" t="str">
            <v>3L478</v>
          </cell>
          <cell r="E1655" t="str">
            <v>VENTANA V-10 (1.40x1.65) - ALUMINIO Y VIDRIO</v>
          </cell>
        </row>
        <row r="1656">
          <cell r="D1656" t="str">
            <v>3L479</v>
          </cell>
          <cell r="E1656" t="str">
            <v>VENTANA V-11 (2.00x1.65) - ALUMINIO Y VIDRIO</v>
          </cell>
        </row>
        <row r="1657">
          <cell r="D1657" t="str">
            <v>3L47A</v>
          </cell>
          <cell r="E1657" t="str">
            <v>VENTANA V-12 (2.00x1.30) - ALUMINIO Y VIDRIO</v>
          </cell>
        </row>
        <row r="1658">
          <cell r="D1658" t="str">
            <v>3L47B</v>
          </cell>
          <cell r="E1658" t="str">
            <v>VENTANA V-13 (1.40x1.30) - ALUMINIO Y VIDRIO</v>
          </cell>
        </row>
        <row r="1659">
          <cell r="D1659" t="str">
            <v>3L47C</v>
          </cell>
          <cell r="E1659" t="str">
            <v>VENTANA V-14 (1.90x0.40) - ALUMINIO Y VIDRIO</v>
          </cell>
        </row>
        <row r="1660">
          <cell r="D1660" t="str">
            <v>3L47D</v>
          </cell>
          <cell r="E1660" t="str">
            <v>VENTANA V-15 (1.25x1.20) - ALUMINIO Y VIDRIO</v>
          </cell>
        </row>
        <row r="1661">
          <cell r="D1661" t="str">
            <v>3L47E</v>
          </cell>
          <cell r="E1661" t="str">
            <v>VENTANA V-16 (1.15x1.20) - ALUMINIO Y VIDRIO</v>
          </cell>
        </row>
        <row r="1662">
          <cell r="D1662" t="str">
            <v>3L47F</v>
          </cell>
          <cell r="E1662" t="str">
            <v>VENTANA V-17 (1.25x1.20) - ALUMINIO Y VIDRIO</v>
          </cell>
        </row>
        <row r="1663">
          <cell r="D1663" t="str">
            <v>3L47G</v>
          </cell>
          <cell r="E1663" t="str">
            <v>VENTANA V-18 (1.40x0.50) - ALUMINIO Y VIDRIO</v>
          </cell>
        </row>
        <row r="1664">
          <cell r="D1664" t="str">
            <v>3L47H</v>
          </cell>
          <cell r="E1664" t="str">
            <v>VENTANA V-19 (1.35x1.20) - ALUMINIO Y VIDRIO</v>
          </cell>
        </row>
        <row r="1665">
          <cell r="D1665" t="str">
            <v>3L47I</v>
          </cell>
          <cell r="E1665" t="str">
            <v>VENTANA V-20 (3.45x0.60) - ALUMINIO Y VIDRIO</v>
          </cell>
        </row>
        <row r="1666">
          <cell r="D1666" t="str">
            <v>3L47J</v>
          </cell>
          <cell r="E1666" t="str">
            <v>VENTANA V-21 (1.35x1.30) - ALUMINIO Y VIDRIO</v>
          </cell>
        </row>
        <row r="1667">
          <cell r="D1667" t="str">
            <v>3L47K</v>
          </cell>
          <cell r="E1667" t="str">
            <v>VENTANA V-22 (1.55x0.40) - ALUMINIO Y VIDRIO</v>
          </cell>
        </row>
        <row r="1668">
          <cell r="D1668" t="str">
            <v>3L47L</v>
          </cell>
          <cell r="E1668" t="str">
            <v>VENTANA V-23 (1.20x1.30) - ALUMINIO Y VIDRIO</v>
          </cell>
        </row>
        <row r="1669">
          <cell r="D1669" t="str">
            <v>3L47M</v>
          </cell>
          <cell r="E1669" t="str">
            <v>VENTANA V-24 (1.00x1.30) - ALUMINIO Y VIDRIO</v>
          </cell>
        </row>
        <row r="1670">
          <cell r="D1670" t="str">
            <v>3L47N</v>
          </cell>
          <cell r="E1670" t="str">
            <v>VENTANA V-25 (0.45x0.50) - ALUMINIO Y VIDRIO</v>
          </cell>
        </row>
        <row r="1671">
          <cell r="D1671" t="str">
            <v>3L47O</v>
          </cell>
          <cell r="E1671" t="str">
            <v>VENTANA V-26 (1.25x1.30) - ALUMINIO Y VIDRIO</v>
          </cell>
        </row>
        <row r="1672">
          <cell r="D1672" t="str">
            <v>3L47P</v>
          </cell>
          <cell r="E1672" t="str">
            <v>VENTANA V-27 (0.80x1.20) - ALUMINIO Y VIDRIO</v>
          </cell>
        </row>
        <row r="1673">
          <cell r="D1673" t="str">
            <v>3L47Q</v>
          </cell>
          <cell r="E1673" t="str">
            <v>VENTANA V-28 (2.90x2.00) - ALUMINIO Y VIDRIO</v>
          </cell>
        </row>
        <row r="1674">
          <cell r="D1674" t="str">
            <v>3L47R</v>
          </cell>
          <cell r="E1674" t="str">
            <v>VENTANA V-29 (3.60x2.00) - ALUMINIO Y VIDRIO</v>
          </cell>
        </row>
        <row r="1675">
          <cell r="D1675" t="str">
            <v>3L47S</v>
          </cell>
          <cell r="E1675" t="str">
            <v>VENTANA V-30 (1.05x2.00) - ALUMINIO Y VIDRIO</v>
          </cell>
        </row>
        <row r="1676">
          <cell r="D1676" t="str">
            <v>3L47T</v>
          </cell>
          <cell r="E1676" t="str">
            <v>VENTANA V-31 (0.55x0.50) - ALUMINIO Y VIDRIO</v>
          </cell>
        </row>
        <row r="1677">
          <cell r="D1677" t="str">
            <v>3L47U</v>
          </cell>
          <cell r="E1677" t="str">
            <v>VENTANA V-32 (2.05x1.65) - ALUMINIO Y VIDRIO</v>
          </cell>
        </row>
        <row r="1678">
          <cell r="D1678" t="str">
            <v>3L47V</v>
          </cell>
          <cell r="E1678" t="str">
            <v>VENTANA V-33 (1.30x0.50) - ALUMINIO Y VIDRIO</v>
          </cell>
        </row>
        <row r="1679">
          <cell r="D1679" t="str">
            <v>3L47W</v>
          </cell>
          <cell r="E1679" t="str">
            <v>VENTANA V-34 (1.25x1.65) - ALUMINIO Y VIDRIO</v>
          </cell>
        </row>
        <row r="1680">
          <cell r="D1680" t="str">
            <v>3L667</v>
          </cell>
          <cell r="E1680" t="str">
            <v>persiana cuarto basuras</v>
          </cell>
        </row>
        <row r="1681">
          <cell r="D1681" t="str">
            <v>3L669</v>
          </cell>
          <cell r="E1681" t="str">
            <v>PUERTA VIDRIERA PV-1 (1.25x2.30) - ALUMINIO Y VIDRIO</v>
          </cell>
        </row>
        <row r="1682">
          <cell r="D1682" t="str">
            <v>3L66A</v>
          </cell>
          <cell r="E1682" t="str">
            <v>PUERTA VIDRIERA PV-2 (2.20x2.30) - ALUMINIO Y VIDRIO</v>
          </cell>
        </row>
        <row r="1683">
          <cell r="D1683" t="str">
            <v>3L66C</v>
          </cell>
          <cell r="E1683" t="str">
            <v>PUERTA VIDRIERA PV-3 (2.00x2.30) - ALUMINIO Y VIDRIO</v>
          </cell>
        </row>
        <row r="1684">
          <cell r="D1684" t="str">
            <v>3L811</v>
          </cell>
          <cell r="E1684" t="str">
            <v>PUERTA VIDRIERA PV-4 (1.95x2.30) - ALUMINIO Y VIDRIO</v>
          </cell>
        </row>
        <row r="1685">
          <cell r="D1685" t="str">
            <v>3L812</v>
          </cell>
          <cell r="E1685" t="str">
            <v>PUERTA VIDRIERA PV-5 (1.15x2.30) - ALUMINIO Y VIDRIO</v>
          </cell>
        </row>
        <row r="1686">
          <cell r="D1686" t="str">
            <v>3L891</v>
          </cell>
          <cell r="E1686" t="str">
            <v>PUERTA VIDRIERA PV-6 (4.05x2.30) - ALUMINIO Y VIDRIO</v>
          </cell>
        </row>
        <row r="1687">
          <cell r="D1687" t="str">
            <v>3L892</v>
          </cell>
          <cell r="E1687" t="str">
            <v>PUERTA VIDRIERA PV-7 (2.74x2.30) - ALUMINIO Y VIDRIO</v>
          </cell>
        </row>
        <row r="1688">
          <cell r="D1688" t="str">
            <v>3L893</v>
          </cell>
          <cell r="E1688" t="str">
            <v>PUERTA VIDRIERA PV-8 (1.35x2.30) - ALUMINIO Y VIDRIO</v>
          </cell>
        </row>
        <row r="1689">
          <cell r="D1689" t="str">
            <v>3LA11</v>
          </cell>
          <cell r="E1689" t="str">
            <v>PUERTA VIDRIERA PV-9 (4.75x2.30) - ALUMINIO Y VIDRIO</v>
          </cell>
        </row>
        <row r="1690">
          <cell r="D1690" t="str">
            <v>3LA17</v>
          </cell>
          <cell r="E1690" t="str">
            <v>divisiones en acero inoxidable tipo socoda</v>
          </cell>
        </row>
        <row r="1691">
          <cell r="D1691" t="str">
            <v>3LA18</v>
          </cell>
          <cell r="E1691" t="str">
            <v>ventanas cuarto bombas con vidrio de seguridad</v>
          </cell>
        </row>
        <row r="1692">
          <cell r="D1692" t="str">
            <v>3LA19</v>
          </cell>
          <cell r="E1692" t="str">
            <v>mo instalacion ventaneria</v>
          </cell>
        </row>
        <row r="1693">
          <cell r="D1693" t="str">
            <v>3LA1B</v>
          </cell>
          <cell r="E1693" t="str">
            <v>CUBIERTA MIXTA 4 PUESTOS HACEB ASSENTO 60 ELECTRICO</v>
          </cell>
        </row>
        <row r="1694">
          <cell r="D1694" t="str">
            <v>3LA1C</v>
          </cell>
          <cell r="E1694" t="str">
            <v>CAMPANA HACEB CE 60 EN ACERO INOXIDABLE</v>
          </cell>
        </row>
        <row r="1695">
          <cell r="D1695" t="str">
            <v>3LA1D</v>
          </cell>
          <cell r="E1695" t="str">
            <v>HORNO ELECTRICO HACEB ASSENTO 60</v>
          </cell>
        </row>
        <row r="1696">
          <cell r="D1696" t="str">
            <v>3LA20</v>
          </cell>
          <cell r="E1696" t="str">
            <v>ventanas salon social y cancha squash</v>
          </cell>
        </row>
        <row r="1697">
          <cell r="D1697" t="str">
            <v>3M311</v>
          </cell>
          <cell r="E1697" t="str">
            <v>meson cocina en acero inoxidable</v>
          </cell>
        </row>
        <row r="1698">
          <cell r="D1698" t="str">
            <v>3M312</v>
          </cell>
          <cell r="E1698" t="str">
            <v>MESONES DE BAÑO EN MARMOL CAFE PINTO - L: 0.60 M. x A: 0.55 M.</v>
          </cell>
        </row>
        <row r="1699">
          <cell r="D1699" t="str">
            <v>3M313</v>
          </cell>
          <cell r="E1699" t="str">
            <v>MESONES DE BAÑO EN MARMOL CAFE PINTO - L: 0.60 M. x A: 0.60 M.</v>
          </cell>
        </row>
        <row r="1700">
          <cell r="D1700" t="str">
            <v>3M314</v>
          </cell>
          <cell r="E1700" t="str">
            <v>MESONES DE BAÑO EN MARMOL CAFE PINTO - L: 0.65 M. x A: 0.60 M.</v>
          </cell>
        </row>
        <row r="1701">
          <cell r="D1701" t="str">
            <v>3M315</v>
          </cell>
          <cell r="E1701" t="str">
            <v>MESONES DE BAÑO EN MARMOL CAFE PINTO - L: 0.85 M. x A: 0.60 M.</v>
          </cell>
        </row>
        <row r="1702">
          <cell r="D1702" t="str">
            <v>3M316</v>
          </cell>
          <cell r="E1702" t="str">
            <v>MESONES DE BAÑO EN MARMOL CAFE PINTO - L: 0.55 M. x A: 0.55 M.</v>
          </cell>
        </row>
        <row r="1703">
          <cell r="D1703" t="str">
            <v>3M317</v>
          </cell>
          <cell r="E1703" t="str">
            <v>MESONES DE BAÑO EN MARMOL CAFE PINTO - L: 0.55 M. x A: 0.60 M.</v>
          </cell>
        </row>
        <row r="1704">
          <cell r="D1704" t="str">
            <v>3M318</v>
          </cell>
          <cell r="E1704" t="str">
            <v>MESONES DE BAÑO EN MARMOL CAFE PINTO - L: 0.65 M. x A: 0.55 M.</v>
          </cell>
        </row>
        <row r="1705">
          <cell r="D1705" t="str">
            <v>3M31A</v>
          </cell>
          <cell r="E1705" t="str">
            <v>MUEBLE ALTO Y BAJO COCINA TIPO 4 IZQ - PINTURA POLIURETANO + MELAMINICO</v>
          </cell>
        </row>
        <row r="1706">
          <cell r="D1706" t="str">
            <v>3M31B</v>
          </cell>
          <cell r="E1706" t="str">
            <v>MUEBLE ALTO Y BAJO COCINA TIPO 4 DER - PINTURA POLIURETANO + MELAMINICO</v>
          </cell>
        </row>
        <row r="1707">
          <cell r="D1707" t="str">
            <v>3M31C</v>
          </cell>
          <cell r="E1707" t="str">
            <v>MUEBLE ALTO Y BAJO COCINA TIPO 1 IZQ - PINTURA POLIURETANO + MELAMINICO</v>
          </cell>
        </row>
        <row r="1708">
          <cell r="D1708" t="str">
            <v>3M31D</v>
          </cell>
          <cell r="E1708" t="str">
            <v>MUEBLE ALTO Y BAJO COCINA TIPO 1 DER - PINTURA POLIURETANO + MELAMINICO</v>
          </cell>
        </row>
        <row r="1709">
          <cell r="D1709" t="str">
            <v>3M31E</v>
          </cell>
          <cell r="E1709" t="str">
            <v>MUEBLE ALTO Y BAJO COCINA TIPO 2 DER - PINTURA POLIURETANO + MELAMINICO</v>
          </cell>
        </row>
        <row r="1710">
          <cell r="D1710" t="str">
            <v>3M31F</v>
          </cell>
          <cell r="E1710" t="str">
            <v>MUEBLE ALTO Y BAJO COCINA TIPO 2A IZQ - PINTURA POLIURETANO + MELAMINICO</v>
          </cell>
        </row>
        <row r="1711">
          <cell r="D1711" t="str">
            <v>3N451</v>
          </cell>
          <cell r="E1711" t="str">
            <v>cabinas para ducha en vidrio templado 6mm incoloro</v>
          </cell>
        </row>
        <row r="1712">
          <cell r="D1712" t="str">
            <v>3O211</v>
          </cell>
          <cell r="E1712" t="str">
            <v>subcontrato engramado</v>
          </cell>
        </row>
        <row r="1713">
          <cell r="D1713" t="str">
            <v>3O212</v>
          </cell>
          <cell r="E1713" t="str">
            <v>subcontrato mantenimiento via</v>
          </cell>
        </row>
        <row r="1714">
          <cell r="D1714" t="str">
            <v>3O213</v>
          </cell>
          <cell r="E1714" t="str">
            <v>subcontrato suministro y siembra de arboles - incluye tierra negra</v>
          </cell>
        </row>
        <row r="1715">
          <cell r="D1715" t="str">
            <v>3O214</v>
          </cell>
          <cell r="E1715" t="str">
            <v>subcontrato suministro y siembra de rastreras - incluye tierra negra</v>
          </cell>
        </row>
        <row r="1716">
          <cell r="D1716" t="str">
            <v>3O215</v>
          </cell>
          <cell r="E1716" t="str">
            <v>subcontrato trasplante de arboles h&gt;5m.</v>
          </cell>
        </row>
        <row r="1717">
          <cell r="D1717" t="str">
            <v>3O230</v>
          </cell>
          <cell r="E1717" t="str">
            <v>tierra negra</v>
          </cell>
        </row>
        <row r="1718">
          <cell r="D1718" t="str">
            <v>3O411</v>
          </cell>
          <cell r="E1718" t="str">
            <v>suministro y colocación a todo costo de cerramiento metalico</v>
          </cell>
        </row>
        <row r="1719">
          <cell r="D1719" t="str">
            <v>3O461</v>
          </cell>
          <cell r="E1719" t="str">
            <v>subcontrato purta abatible una hoja resistente al fuego 60 min cin medidas, marco y color estandar importada dierre ref.e-cover zrf60</v>
          </cell>
        </row>
        <row r="1720">
          <cell r="D1720" t="str">
            <v>3P111</v>
          </cell>
          <cell r="E1720" t="str">
            <v>Ascensor 9 pasajeros 600 kg</v>
          </cell>
        </row>
        <row r="1721">
          <cell r="D1721" t="str">
            <v>3P112</v>
          </cell>
          <cell r="E1721" t="str">
            <v>subcontrato shute basuras</v>
          </cell>
        </row>
        <row r="1722">
          <cell r="D1722" t="str">
            <v>3P113</v>
          </cell>
          <cell r="E1722" t="str">
            <v>equipos para piscina</v>
          </cell>
        </row>
        <row r="1723">
          <cell r="D1723" t="str">
            <v>3P114</v>
          </cell>
          <cell r="E1723" t="str">
            <v>Ascensor 9 pasajeros 600 kg - torre 6</v>
          </cell>
        </row>
        <row r="1724">
          <cell r="D1724" t="str">
            <v>3P115</v>
          </cell>
          <cell r="E1724" t="str">
            <v>Ascensor 9 pasajeros 600 kg - torre 7</v>
          </cell>
        </row>
        <row r="1725">
          <cell r="D1725" t="str">
            <v>3P116</v>
          </cell>
          <cell r="E1725" t="str">
            <v>subcontrato shute basuras - torre 6</v>
          </cell>
        </row>
        <row r="1726">
          <cell r="D1726" t="str">
            <v>3P117</v>
          </cell>
          <cell r="E1726" t="str">
            <v>subcontrato shute basuras - torre 7</v>
          </cell>
        </row>
        <row r="1727">
          <cell r="D1727" t="str">
            <v>3P118</v>
          </cell>
          <cell r="E1727" t="str">
            <v>PUERTA METALICA P-11A (1.00x2.10) MARCO METALICO + ALA PERSIANA CAL 18</v>
          </cell>
        </row>
        <row r="1728">
          <cell r="D1728" t="str">
            <v>3P119</v>
          </cell>
          <cell r="E1728" t="str">
            <v>PUERTA METALICA P-12 (0.90x2.10) MARCO METALICO + ALA PERSIANA CAL 18</v>
          </cell>
        </row>
        <row r="1729">
          <cell r="D1729" t="str">
            <v>3P120</v>
          </cell>
          <cell r="E1729" t="str">
            <v>MARCO METALICO PUERTA P-13 (0.70x2.10) LAMINA CAL 18.</v>
          </cell>
        </row>
        <row r="1730">
          <cell r="D1730" t="str">
            <v>3P123</v>
          </cell>
          <cell r="E1730" t="str">
            <v>CABINA DE DUCHA EN VIDRIO TEMPLADO 6 MM CORREDIZA - 1.26x1.90 M.</v>
          </cell>
        </row>
        <row r="1731">
          <cell r="D1731" t="str">
            <v>3P124</v>
          </cell>
          <cell r="E1731" t="str">
            <v>CABINA DE DUCHA EN VIDRIO TEMPLADO 6 MM CORREDIZA - 1.00x1.90 M.</v>
          </cell>
        </row>
        <row r="1732">
          <cell r="D1732" t="str">
            <v>3P125</v>
          </cell>
          <cell r="E1732" t="str">
            <v>CABINA DE DUCHA EN VIDRIO TEMPLADO 6 MM CORREDIZA - 0.86x1.90 M.</v>
          </cell>
        </row>
        <row r="1733">
          <cell r="D1733" t="str">
            <v>3P126</v>
          </cell>
          <cell r="E1733" t="str">
            <v>CABINA DE DUCHA EN VIDRIO TEMPLADO 6 MM CORREDIZA - 1.30x1.90 M.</v>
          </cell>
        </row>
        <row r="1734">
          <cell r="D1734" t="str">
            <v>3P127</v>
          </cell>
          <cell r="E1734" t="str">
            <v>CABINA DE DUCHA EN VIDRIO TEMPLADO 6 MM CORREDIZA - 1.27x1.90 M.</v>
          </cell>
        </row>
        <row r="1735">
          <cell r="D1735" t="str">
            <v>3P128</v>
          </cell>
          <cell r="E1735" t="str">
            <v>CABINA DE DUCHA EN VIDRIO TEMPLADO 6 MM CORREDIZA - 0.96x1.90 M.</v>
          </cell>
        </row>
        <row r="1736">
          <cell r="D1736" t="str">
            <v>3P131</v>
          </cell>
          <cell r="E1736" t="str">
            <v>pasamanos balcones - bolillo aluminio + vidrio templado</v>
          </cell>
        </row>
        <row r="1737">
          <cell r="D1737" t="str">
            <v>3P132</v>
          </cell>
          <cell r="E1737" t="str">
            <v>pasamanos vacio escaleras duplex - bolillo acero inoxidable + vidrio templado</v>
          </cell>
        </row>
        <row r="1738">
          <cell r="D1738" t="str">
            <v>3P134</v>
          </cell>
          <cell r="E1738" t="str">
            <v>pasamanos escaleras punto fijo tubulares metalicos</v>
          </cell>
        </row>
        <row r="1739">
          <cell r="D1739" t="str">
            <v>3P135</v>
          </cell>
          <cell r="E1739" t="str">
            <v>escalera de gato</v>
          </cell>
        </row>
        <row r="1740">
          <cell r="D1740" t="str">
            <v>3P136</v>
          </cell>
          <cell r="E1740" t="str">
            <v>provision casillero porteria</v>
          </cell>
        </row>
        <row r="1741">
          <cell r="D1741" t="str">
            <v>3P137</v>
          </cell>
          <cell r="E1741" t="str">
            <v>nomenclatura apartamentos</v>
          </cell>
        </row>
        <row r="1742">
          <cell r="D1742" t="str">
            <v>3P138</v>
          </cell>
          <cell r="E1742" t="str">
            <v>nomenclatura utiles y hobbies</v>
          </cell>
        </row>
        <row r="1743">
          <cell r="D1743" t="str">
            <v>3P139</v>
          </cell>
          <cell r="E1743" t="str">
            <v>nomenclatura numero edificio</v>
          </cell>
        </row>
        <row r="1744">
          <cell r="D1744" t="str">
            <v>3P140</v>
          </cell>
          <cell r="E1744" t="str">
            <v>provision para arborizacion y paisajismo</v>
          </cell>
        </row>
        <row r="1745">
          <cell r="D1745" t="str">
            <v>3P141</v>
          </cell>
          <cell r="E1745" t="str">
            <v>nomenclatura en hall oficinas y apartamentos</v>
          </cell>
        </row>
        <row r="1746">
          <cell r="D1746" t="str">
            <v>3P142</v>
          </cell>
          <cell r="E1746" t="str">
            <v>nomenclatura en escalas de servicio y de emergencia</v>
          </cell>
        </row>
        <row r="1747">
          <cell r="D1747" t="str">
            <v>3P148</v>
          </cell>
          <cell r="E1747" t="str">
            <v>pasamanos escaleras punto fijo doble tubulares metalicos</v>
          </cell>
        </row>
        <row r="1748">
          <cell r="D1748" t="str">
            <v>3P149</v>
          </cell>
          <cell r="E1748" t="str">
            <v>pasamanos circulaciones parales metalicos + malla</v>
          </cell>
        </row>
        <row r="1749">
          <cell r="D1749" t="str">
            <v>3P150</v>
          </cell>
          <cell r="E1749" t="str">
            <v>provision para piso en piedra senderos</v>
          </cell>
        </row>
        <row r="1750">
          <cell r="D1750" t="str">
            <v>3P151</v>
          </cell>
          <cell r="E1750" t="str">
            <v>provision para cancha de squash</v>
          </cell>
        </row>
        <row r="1751">
          <cell r="D1751" t="str">
            <v>3Q11A</v>
          </cell>
          <cell r="E1751" t="str">
            <v>MUEBLE INFERIOR DE BAÑO - L: 0.60 M. x A: 0.55 M.</v>
          </cell>
        </row>
        <row r="1752">
          <cell r="D1752" t="str">
            <v>3Q11B</v>
          </cell>
          <cell r="E1752" t="str">
            <v>MUEBLE INFERIOR DE BAÑO - L: 0.60 M. x A: 0.60 M.</v>
          </cell>
        </row>
        <row r="1753">
          <cell r="D1753" t="str">
            <v>3Q11C</v>
          </cell>
          <cell r="E1753" t="str">
            <v>MUEBLE INFERIOR DE BAÑO - L: 0.65 M. x A: 0.60 M.</v>
          </cell>
        </row>
        <row r="1754">
          <cell r="D1754" t="str">
            <v>3Q11D</v>
          </cell>
          <cell r="E1754" t="str">
            <v>MUEBLE INFERIOR DE BAÑO - L: 0.85 M. x A: 0.60 M.</v>
          </cell>
        </row>
        <row r="1755">
          <cell r="D1755" t="str">
            <v>3Q11E</v>
          </cell>
          <cell r="E1755" t="str">
            <v>MUEBLE INFERIOR DE BAÑO - L: 0.55 M. x A: 0.55 M.</v>
          </cell>
        </row>
        <row r="1756">
          <cell r="D1756" t="str">
            <v>3Q11F</v>
          </cell>
          <cell r="E1756" t="str">
            <v>MUEBLE INFERIOR DE BAÑO - L: 0.55 M. x A: 0.60 M.</v>
          </cell>
        </row>
        <row r="1757">
          <cell r="D1757" t="str">
            <v>3Q11G</v>
          </cell>
          <cell r="E1757" t="str">
            <v>MUEBLE INFERIOR DE BAÑO - L: 0.65 M. x A: 0.55 M.</v>
          </cell>
        </row>
        <row r="1758">
          <cell r="D1758" t="str">
            <v>3Q11J</v>
          </cell>
          <cell r="E1758" t="str">
            <v>VESTIER TIPO 1A</v>
          </cell>
        </row>
        <row r="1759">
          <cell r="D1759" t="str">
            <v>3Q11K</v>
          </cell>
          <cell r="E1759" t="str">
            <v>VESTIER TIPO 2</v>
          </cell>
        </row>
        <row r="1760">
          <cell r="D1760" t="str">
            <v>3Q11L</v>
          </cell>
          <cell r="E1760" t="str">
            <v>VESTIER TIPO 3</v>
          </cell>
        </row>
        <row r="1761">
          <cell r="D1761" t="str">
            <v>3Q11M</v>
          </cell>
          <cell r="E1761" t="str">
            <v>VESTIER TIPO 3A</v>
          </cell>
        </row>
        <row r="1762">
          <cell r="D1762" t="str">
            <v>3Q11N</v>
          </cell>
          <cell r="E1762" t="str">
            <v>VESTIER TIPO 4A</v>
          </cell>
        </row>
        <row r="1763">
          <cell r="D1763" t="str">
            <v>3Q11O</v>
          </cell>
          <cell r="E1763" t="str">
            <v>VESTIER TIPO 11</v>
          </cell>
        </row>
        <row r="1764">
          <cell r="D1764" t="str">
            <v>3Q11P</v>
          </cell>
          <cell r="E1764" t="str">
            <v>CLOSET TIPO 1</v>
          </cell>
        </row>
        <row r="1765">
          <cell r="D1765" t="str">
            <v>3Q11Q</v>
          </cell>
          <cell r="E1765" t="str">
            <v>CLOSET TIPO 2</v>
          </cell>
        </row>
        <row r="1766">
          <cell r="D1766" t="str">
            <v>3Q11R</v>
          </cell>
          <cell r="E1766" t="str">
            <v>CLOSET TIPO 4</v>
          </cell>
        </row>
        <row r="1767">
          <cell r="D1767" t="str">
            <v>3Q11S</v>
          </cell>
          <cell r="E1767" t="str">
            <v>CLOSET ACCESO APARTAMENTO C-L</v>
          </cell>
        </row>
        <row r="1768">
          <cell r="D1768" t="str">
            <v>3Q11U</v>
          </cell>
          <cell r="E1768" t="str">
            <v>CLOSET ACCESO APARTAMENTO C-L''</v>
          </cell>
        </row>
        <row r="1769">
          <cell r="D1769" t="str">
            <v>3Q11V</v>
          </cell>
          <cell r="E1769" t="str">
            <v>CLOSET ROPAS C-13A</v>
          </cell>
        </row>
        <row r="1770">
          <cell r="D1770" t="str">
            <v>3S115</v>
          </cell>
          <cell r="E1770" t="str">
            <v>lavado con agua a presion</v>
          </cell>
        </row>
        <row r="1771">
          <cell r="D1771" t="str">
            <v>3S311</v>
          </cell>
          <cell r="E1771" t="str">
            <v>servicio provisional de energia</v>
          </cell>
        </row>
        <row r="1772">
          <cell r="D1772" t="str">
            <v>3S312</v>
          </cell>
          <cell r="E1772" t="str">
            <v>servicio provisional de agua y alcantarillado</v>
          </cell>
        </row>
        <row r="1773">
          <cell r="D1773" t="str">
            <v>3S313</v>
          </cell>
          <cell r="E1773" t="str">
            <v>servicio provisional de telefono</v>
          </cell>
        </row>
        <row r="1774">
          <cell r="D1774" t="str">
            <v>3S314</v>
          </cell>
          <cell r="E1774" t="str">
            <v>dotacion seguridad industrial</v>
          </cell>
        </row>
        <row r="1775">
          <cell r="D1775" t="str">
            <v>3Z111</v>
          </cell>
          <cell r="E1775" t="str">
            <v>provision para redes hidrosanitarias</v>
          </cell>
        </row>
        <row r="1776">
          <cell r="D1776" t="str">
            <v>3Z112</v>
          </cell>
          <cell r="E1776" t="str">
            <v>provision para redes electricas torre 5</v>
          </cell>
        </row>
        <row r="1777">
          <cell r="D1777" t="str">
            <v>3Z113</v>
          </cell>
          <cell r="E1777" t="str">
            <v>provision tramo escalas en royal beta</v>
          </cell>
        </row>
        <row r="1778">
          <cell r="D1778" t="str">
            <v>3Z114</v>
          </cell>
          <cell r="E1778" t="str">
            <v>provision para redes electricas plataforma t5</v>
          </cell>
        </row>
        <row r="1779">
          <cell r="D1779" t="str">
            <v>3Z115</v>
          </cell>
          <cell r="E1779" t="str">
            <v>provision para redes electricas torre 6</v>
          </cell>
        </row>
        <row r="1780">
          <cell r="D1780" t="str">
            <v>3Z116</v>
          </cell>
          <cell r="E1780" t="str">
            <v>provision para redes electricas plataforma t6</v>
          </cell>
        </row>
        <row r="1781">
          <cell r="D1781" t="str">
            <v>3Z117</v>
          </cell>
          <cell r="E1781" t="str">
            <v>provision para redes electricas torre 7</v>
          </cell>
        </row>
        <row r="1782">
          <cell r="D1782" t="str">
            <v>3Z118</v>
          </cell>
          <cell r="E1782" t="str">
            <v>provision para redes electricas plataforma t7</v>
          </cell>
        </row>
        <row r="1783">
          <cell r="D1783" t="str">
            <v>3Z120</v>
          </cell>
          <cell r="E1783" t="str">
            <v>provision para redes hidrosanitarias torre 6</v>
          </cell>
        </row>
        <row r="1784">
          <cell r="D1784" t="str">
            <v>3Z121</v>
          </cell>
          <cell r="E1784" t="str">
            <v>provision para redes hidrosanitarias plataforma t6</v>
          </cell>
        </row>
        <row r="1785">
          <cell r="D1785" t="str">
            <v>3Z122</v>
          </cell>
          <cell r="E1785" t="str">
            <v>provision para redes hidrosanitarias torre 7</v>
          </cell>
        </row>
        <row r="1786">
          <cell r="D1786" t="str">
            <v>3Z123</v>
          </cell>
          <cell r="E1786" t="str">
            <v>provision para redes hidrosanitarias plataforma t7</v>
          </cell>
        </row>
        <row r="1787">
          <cell r="D1787" t="str">
            <v>3Z162</v>
          </cell>
          <cell r="E1787" t="str">
            <v>lechada para baldosa color acorde al piso</v>
          </cell>
        </row>
        <row r="1788">
          <cell r="D1788" t="str">
            <v>41221</v>
          </cell>
          <cell r="E1788" t="str">
            <v>abrazadera giratoria 48mm</v>
          </cell>
        </row>
        <row r="1789">
          <cell r="D1789" t="str">
            <v>41222</v>
          </cell>
          <cell r="E1789" t="str">
            <v>tornillo nivelador escualizable 600mm</v>
          </cell>
        </row>
        <row r="1790">
          <cell r="D1790" t="str">
            <v>41223</v>
          </cell>
          <cell r="E1790" t="str">
            <v>vertical 1500mm con pin</v>
          </cell>
        </row>
        <row r="1791">
          <cell r="D1791" t="str">
            <v>41224</v>
          </cell>
          <cell r="E1791" t="str">
            <v>horizontal 1400mm</v>
          </cell>
        </row>
        <row r="1792">
          <cell r="D1792" t="str">
            <v>41225</v>
          </cell>
          <cell r="E1792" t="str">
            <v>diagonal 3000x2000mm</v>
          </cell>
        </row>
        <row r="1793">
          <cell r="D1793" t="str">
            <v>41226</v>
          </cell>
          <cell r="E1793" t="str">
            <v>plataforma 1400mm</v>
          </cell>
        </row>
        <row r="1794">
          <cell r="D1794" t="str">
            <v>41227</v>
          </cell>
          <cell r="E1794" t="str">
            <v>escalera</v>
          </cell>
        </row>
        <row r="1795">
          <cell r="D1795" t="str">
            <v>41228</v>
          </cell>
          <cell r="E1795" t="str">
            <v>tornillo nivelador con ruedas</v>
          </cell>
        </row>
        <row r="1796">
          <cell r="D1796" t="str">
            <v>41229</v>
          </cell>
          <cell r="E1796" t="str">
            <v>rodapies 1400mm</v>
          </cell>
        </row>
        <row r="1797">
          <cell r="D1797" t="str">
            <v>4122A</v>
          </cell>
          <cell r="E1797" t="str">
            <v>plataforma escotilla 1400mm</v>
          </cell>
        </row>
        <row r="1798">
          <cell r="D1798" t="str">
            <v>4122B</v>
          </cell>
          <cell r="E1798" t="str">
            <v>base</v>
          </cell>
        </row>
        <row r="1799">
          <cell r="D1799" t="str">
            <v>4122C</v>
          </cell>
          <cell r="E1799" t="str">
            <v>conector mellizo</v>
          </cell>
        </row>
        <row r="1800">
          <cell r="D1800" t="str">
            <v>4122D</v>
          </cell>
          <cell r="E1800" t="str">
            <v>horquilla</v>
          </cell>
        </row>
        <row r="1801">
          <cell r="D1801" t="str">
            <v>4122E</v>
          </cell>
          <cell r="E1801" t="str">
            <v>pasador seguridad</v>
          </cell>
        </row>
        <row r="1802">
          <cell r="D1802" t="str">
            <v>4122F</v>
          </cell>
          <cell r="E1802" t="str">
            <v>pin acople graduable</v>
          </cell>
        </row>
        <row r="1803">
          <cell r="D1803" t="str">
            <v>412A2</v>
          </cell>
          <cell r="E1803" t="str">
            <v>caseton en icopor</v>
          </cell>
        </row>
        <row r="1804">
          <cell r="D1804" t="str">
            <v>412A3</v>
          </cell>
          <cell r="E1804" t="str">
            <v>caseton en icopor</v>
          </cell>
        </row>
        <row r="1805">
          <cell r="D1805" t="str">
            <v>412A4</v>
          </cell>
          <cell r="E1805" t="str">
            <v>caseton en madera recuperable</v>
          </cell>
        </row>
        <row r="1806">
          <cell r="D1806" t="str">
            <v>41321</v>
          </cell>
          <cell r="E1806" t="str">
            <v>vibrocompactador (canguro)</v>
          </cell>
        </row>
        <row r="1807">
          <cell r="D1807" t="str">
            <v>41322</v>
          </cell>
          <cell r="E1807" t="str">
            <v>vibrocompactador (rana)</v>
          </cell>
        </row>
        <row r="1808">
          <cell r="D1808" t="str">
            <v>41341</v>
          </cell>
          <cell r="E1808" t="str">
            <v>vibrocompactador electrico 110 v</v>
          </cell>
        </row>
        <row r="1809">
          <cell r="D1809" t="str">
            <v>41411</v>
          </cell>
          <cell r="E1809" t="str">
            <v>bomba sumergible de 2" monosfasica a 220 v ac</v>
          </cell>
        </row>
        <row r="1810">
          <cell r="D1810" t="str">
            <v>41412</v>
          </cell>
          <cell r="E1810" t="str">
            <v>bomba sumergible de 3" monosfasica a 220 v ac</v>
          </cell>
        </row>
        <row r="1811">
          <cell r="D1811" t="str">
            <v>41421</v>
          </cell>
          <cell r="E1811" t="str">
            <v>bomba hidrostatica</v>
          </cell>
        </row>
        <row r="1812">
          <cell r="D1812" t="str">
            <v>41431</v>
          </cell>
          <cell r="E1812" t="str">
            <v>hidrolavadora</v>
          </cell>
        </row>
        <row r="1813">
          <cell r="D1813" t="str">
            <v>41611</v>
          </cell>
          <cell r="E1813" t="str">
            <v>cortadora de adobe</v>
          </cell>
        </row>
        <row r="1814">
          <cell r="D1814" t="str">
            <v>416P1</v>
          </cell>
          <cell r="E1814" t="str">
            <v xml:space="preserve">cortadora de piso </v>
          </cell>
        </row>
        <row r="1815">
          <cell r="D1815" t="str">
            <v>421A1</v>
          </cell>
          <cell r="E1815" t="str">
            <v>angulo exterior 1200 mm</v>
          </cell>
        </row>
        <row r="1816">
          <cell r="D1816" t="str">
            <v>421A2</v>
          </cell>
          <cell r="E1816" t="str">
            <v>angulo exterior 600 mm</v>
          </cell>
        </row>
        <row r="1817">
          <cell r="D1817" t="str">
            <v>421A3</v>
          </cell>
          <cell r="E1817" t="str">
            <v>anillo de arriostramiento p-428</v>
          </cell>
        </row>
        <row r="1818">
          <cell r="D1818" t="str">
            <v>421A4</v>
          </cell>
          <cell r="E1818" t="str">
            <v>anillo de trepamiento p-428</v>
          </cell>
        </row>
        <row r="1819">
          <cell r="D1819" t="str">
            <v>421A5</v>
          </cell>
          <cell r="E1819" t="str">
            <v>balde columnero para torre grua</v>
          </cell>
        </row>
        <row r="1820">
          <cell r="D1820" t="str">
            <v>421A6</v>
          </cell>
          <cell r="E1820" t="str">
            <v>balde pluma grua 250 kg</v>
          </cell>
        </row>
        <row r="1821">
          <cell r="D1821" t="str">
            <v>421A7</v>
          </cell>
          <cell r="E1821" t="str">
            <v>balde tierra torre grua</v>
          </cell>
        </row>
        <row r="1822">
          <cell r="D1822" t="str">
            <v>421A8</v>
          </cell>
          <cell r="E1822" t="str">
            <v>gato hidraulico p-428</v>
          </cell>
        </row>
        <row r="1823">
          <cell r="D1823" t="str">
            <v>421A9</v>
          </cell>
          <cell r="E1823" t="str">
            <v>cadena para hierro</v>
          </cell>
        </row>
        <row r="1824">
          <cell r="D1824" t="str">
            <v>421AA</v>
          </cell>
          <cell r="E1824" t="str">
            <v>canasta torre gura</v>
          </cell>
        </row>
        <row r="1825">
          <cell r="D1825" t="str">
            <v>421AB</v>
          </cell>
          <cell r="E1825" t="str">
            <v>estibador ladrillo</v>
          </cell>
        </row>
        <row r="1826">
          <cell r="D1826" t="str">
            <v>421AC</v>
          </cell>
          <cell r="E1826" t="str">
            <v>gavilan para hierro</v>
          </cell>
        </row>
        <row r="1827">
          <cell r="D1827" t="str">
            <v>421AD</v>
          </cell>
          <cell r="E1827" t="str">
            <v>pluma grua movil 300 kg-40m de cable</v>
          </cell>
        </row>
        <row r="1828">
          <cell r="D1828" t="str">
            <v>421AE</v>
          </cell>
          <cell r="E1828" t="str">
            <v>pluma grua movil 300 kg-60 m de cable</v>
          </cell>
        </row>
        <row r="1829">
          <cell r="D1829" t="str">
            <v>421AF</v>
          </cell>
          <cell r="E1829" t="str">
            <v>pluma grua movil 300kg-90 m de cable</v>
          </cell>
        </row>
        <row r="1830">
          <cell r="D1830" t="str">
            <v>421AG</v>
          </cell>
          <cell r="E1830" t="str">
            <v>plataforma para pluma grua</v>
          </cell>
        </row>
        <row r="1831">
          <cell r="D1831" t="str">
            <v>421AH</v>
          </cell>
          <cell r="E1831" t="str">
            <v>balde para pluma grua</v>
          </cell>
        </row>
        <row r="1832">
          <cell r="D1832" t="str">
            <v>421AI</v>
          </cell>
          <cell r="E1832" t="str">
            <v>pluma grua 250 kg</v>
          </cell>
        </row>
        <row r="1833">
          <cell r="D1833" t="str">
            <v>421AJ</v>
          </cell>
          <cell r="E1833" t="str">
            <v>pluma grua 500 kg</v>
          </cell>
        </row>
        <row r="1834">
          <cell r="D1834" t="str">
            <v>421AK</v>
          </cell>
          <cell r="E1834" t="str">
            <v>canastilla pluma grua 250 kg</v>
          </cell>
        </row>
        <row r="1835">
          <cell r="D1835" t="str">
            <v>42511</v>
          </cell>
          <cell r="E1835" t="str">
            <v>coche de una llanta</v>
          </cell>
        </row>
        <row r="1836">
          <cell r="D1836" t="str">
            <v>43921</v>
          </cell>
          <cell r="E1836" t="str">
            <v>cilindro muestra de concreto</v>
          </cell>
        </row>
        <row r="1837">
          <cell r="D1837" t="str">
            <v>43MA1</v>
          </cell>
          <cell r="E1837" t="str">
            <v xml:space="preserve">alineador 1000 mm </v>
          </cell>
        </row>
        <row r="1838">
          <cell r="D1838" t="str">
            <v>43MA2</v>
          </cell>
          <cell r="E1838" t="str">
            <v>alineador 1200 mm</v>
          </cell>
        </row>
        <row r="1839">
          <cell r="D1839" t="str">
            <v>43MA3</v>
          </cell>
          <cell r="E1839" t="str">
            <v>alineador 1320 mm</v>
          </cell>
        </row>
        <row r="1840">
          <cell r="D1840" t="str">
            <v>43MA4</v>
          </cell>
          <cell r="E1840" t="str">
            <v>alineador 1500 mm</v>
          </cell>
        </row>
        <row r="1841">
          <cell r="D1841" t="str">
            <v>43MA5</v>
          </cell>
          <cell r="E1841" t="str">
            <v>alineador 1600 mm</v>
          </cell>
        </row>
        <row r="1842">
          <cell r="D1842" t="str">
            <v>43MA6</v>
          </cell>
          <cell r="E1842" t="str">
            <v>alineador 1670 mm</v>
          </cell>
        </row>
        <row r="1843">
          <cell r="D1843" t="str">
            <v>43MA7</v>
          </cell>
          <cell r="E1843" t="str">
            <v>alineador 1800 mm</v>
          </cell>
        </row>
        <row r="1844">
          <cell r="D1844" t="str">
            <v>43MA8</v>
          </cell>
          <cell r="E1844" t="str">
            <v>alineador 2000 mm</v>
          </cell>
        </row>
        <row r="1845">
          <cell r="D1845" t="str">
            <v>43MA9</v>
          </cell>
          <cell r="E1845" t="str">
            <v>alineador 2200 mm</v>
          </cell>
        </row>
        <row r="1846">
          <cell r="D1846" t="str">
            <v>43MAA</v>
          </cell>
          <cell r="E1846" t="str">
            <v xml:space="preserve">alineador 2210 mm </v>
          </cell>
        </row>
        <row r="1847">
          <cell r="D1847" t="str">
            <v>43MAB</v>
          </cell>
          <cell r="E1847" t="str">
            <v>alineador 2230 mm</v>
          </cell>
        </row>
        <row r="1848">
          <cell r="D1848" t="str">
            <v>43MAC</v>
          </cell>
          <cell r="E1848" t="str">
            <v>alineador 2400 mm</v>
          </cell>
        </row>
        <row r="1849">
          <cell r="D1849" t="str">
            <v>43MAD</v>
          </cell>
          <cell r="E1849" t="str">
            <v>alineador 2430 mm</v>
          </cell>
        </row>
        <row r="1850">
          <cell r="D1850" t="str">
            <v>43MAE</v>
          </cell>
          <cell r="E1850" t="str">
            <v>alineador 2450 mm</v>
          </cell>
        </row>
        <row r="1851">
          <cell r="D1851" t="str">
            <v>43MAF</v>
          </cell>
          <cell r="E1851" t="str">
            <v>alineador 2500 mm</v>
          </cell>
        </row>
        <row r="1852">
          <cell r="D1852" t="str">
            <v>43MAG</v>
          </cell>
          <cell r="E1852" t="str">
            <v>alineador 3000 mm</v>
          </cell>
        </row>
        <row r="1853">
          <cell r="D1853" t="str">
            <v>43MAH</v>
          </cell>
          <cell r="E1853" t="str">
            <v>alineador 3200 mm</v>
          </cell>
        </row>
        <row r="1854">
          <cell r="D1854" t="str">
            <v>43MAI</v>
          </cell>
          <cell r="E1854" t="str">
            <v>alineador 3400 mm</v>
          </cell>
        </row>
        <row r="1855">
          <cell r="D1855" t="str">
            <v>43MAJ</v>
          </cell>
          <cell r="E1855" t="str">
            <v>alineador 3600 mm</v>
          </cell>
        </row>
        <row r="1856">
          <cell r="D1856" t="str">
            <v>43MAK</v>
          </cell>
          <cell r="E1856" t="str">
            <v>alineador 3700 mm</v>
          </cell>
        </row>
        <row r="1857">
          <cell r="D1857" t="str">
            <v>43MAL</v>
          </cell>
          <cell r="E1857" t="str">
            <v>alineador 4000 mm</v>
          </cell>
        </row>
        <row r="1858">
          <cell r="D1858" t="str">
            <v>43MAM</v>
          </cell>
          <cell r="E1858" t="str">
            <v>alineador 5000 mm</v>
          </cell>
        </row>
        <row r="1859">
          <cell r="D1859" t="str">
            <v>43MAN</v>
          </cell>
          <cell r="E1859" t="str">
            <v>alineador 5200 mm</v>
          </cell>
        </row>
        <row r="1860">
          <cell r="D1860" t="str">
            <v>43MAO</v>
          </cell>
          <cell r="E1860" t="str">
            <v xml:space="preserve">alineador 6000 mm </v>
          </cell>
        </row>
        <row r="1861">
          <cell r="D1861" t="str">
            <v>43MAP</v>
          </cell>
          <cell r="E1861" t="str">
            <v>alineador 770 mm</v>
          </cell>
        </row>
        <row r="1862">
          <cell r="D1862" t="str">
            <v>43MAR</v>
          </cell>
          <cell r="E1862" t="str">
            <v>alineador 800 mm</v>
          </cell>
        </row>
        <row r="1863">
          <cell r="D1863" t="str">
            <v>43MAS</v>
          </cell>
          <cell r="E1863" t="str">
            <v>alineador 840 mm</v>
          </cell>
        </row>
        <row r="1864">
          <cell r="D1864" t="str">
            <v>43MAT</v>
          </cell>
          <cell r="E1864" t="str">
            <v>alineador 850 mm</v>
          </cell>
        </row>
        <row r="1865">
          <cell r="D1865" t="str">
            <v>43MAU</v>
          </cell>
          <cell r="E1865" t="str">
            <v>alineador 870 mm</v>
          </cell>
        </row>
        <row r="1866">
          <cell r="D1866" t="str">
            <v>43MC1</v>
          </cell>
          <cell r="E1866" t="str">
            <v>corbata 700 mm</v>
          </cell>
        </row>
        <row r="1867">
          <cell r="D1867" t="str">
            <v>43MC2</v>
          </cell>
          <cell r="E1867" t="str">
            <v>corbata 800 mm</v>
          </cell>
        </row>
        <row r="1868">
          <cell r="D1868" t="str">
            <v>43MC3</v>
          </cell>
          <cell r="E1868" t="str">
            <v>corbata destijerada 200 mm</v>
          </cell>
        </row>
        <row r="1869">
          <cell r="D1869" t="str">
            <v>43MC4</v>
          </cell>
          <cell r="E1869" t="str">
            <v>corbata 100 mm</v>
          </cell>
        </row>
        <row r="1870">
          <cell r="D1870" t="str">
            <v>43MC5</v>
          </cell>
          <cell r="E1870" t="str">
            <v>corbata 120 mm</v>
          </cell>
        </row>
        <row r="1871">
          <cell r="D1871" t="str">
            <v>43MC6</v>
          </cell>
          <cell r="E1871" t="str">
            <v>corbata 150 mm</v>
          </cell>
        </row>
        <row r="1872">
          <cell r="D1872" t="str">
            <v>43MC7</v>
          </cell>
          <cell r="E1872" t="str">
            <v>corbata 150 mm (especial)</v>
          </cell>
        </row>
        <row r="1873">
          <cell r="D1873" t="str">
            <v>43MC8</v>
          </cell>
          <cell r="E1873" t="str">
            <v>corbata 170 mm</v>
          </cell>
        </row>
        <row r="1874">
          <cell r="D1874" t="str">
            <v>43MC9</v>
          </cell>
          <cell r="E1874" t="str">
            <v xml:space="preserve">corbata 200 mm </v>
          </cell>
        </row>
        <row r="1875">
          <cell r="D1875" t="str">
            <v>43MCA</v>
          </cell>
          <cell r="E1875" t="str">
            <v>corbata 200 mm (especial)</v>
          </cell>
        </row>
        <row r="1876">
          <cell r="D1876" t="str">
            <v>43MCB</v>
          </cell>
          <cell r="E1876" t="str">
            <v>corbata 250 mm</v>
          </cell>
        </row>
        <row r="1877">
          <cell r="D1877" t="str">
            <v>43MCC</v>
          </cell>
          <cell r="E1877" t="str">
            <v>corbata 300 mm</v>
          </cell>
        </row>
        <row r="1878">
          <cell r="D1878" t="str">
            <v>43MCD</v>
          </cell>
          <cell r="E1878" t="str">
            <v>corbata 300 mm (especial)</v>
          </cell>
        </row>
        <row r="1879">
          <cell r="D1879" t="str">
            <v>43MCE</v>
          </cell>
          <cell r="E1879" t="str">
            <v>corbata 350 mm</v>
          </cell>
        </row>
        <row r="1880">
          <cell r="D1880" t="str">
            <v>43MCF</v>
          </cell>
          <cell r="E1880" t="str">
            <v>corbata 400 mm</v>
          </cell>
        </row>
        <row r="1881">
          <cell r="D1881" t="str">
            <v>43MCG</v>
          </cell>
          <cell r="E1881" t="str">
            <v>corbata 500 mm</v>
          </cell>
        </row>
        <row r="1882">
          <cell r="D1882" t="str">
            <v>43MCH</v>
          </cell>
          <cell r="E1882" t="str">
            <v>corbata 600 mm</v>
          </cell>
        </row>
        <row r="1883">
          <cell r="D1883" t="str">
            <v>43MCI</v>
          </cell>
          <cell r="E1883" t="str">
            <v>corbata 600 mm (especial)</v>
          </cell>
        </row>
        <row r="1884">
          <cell r="D1884" t="str">
            <v>43MCJ</v>
          </cell>
          <cell r="E1884" t="str">
            <v>corbata 670 mm</v>
          </cell>
        </row>
        <row r="1885">
          <cell r="D1885" t="str">
            <v>43MCX</v>
          </cell>
          <cell r="E1885" t="str">
            <v>extractor de corbatas</v>
          </cell>
        </row>
        <row r="1886">
          <cell r="D1886" t="str">
            <v>44111</v>
          </cell>
          <cell r="E1886" t="str">
            <v>marco andamio modular self-lock 1.00 x 1.50</v>
          </cell>
        </row>
        <row r="1887">
          <cell r="D1887" t="str">
            <v>44112</v>
          </cell>
          <cell r="E1887" t="str">
            <v>marco andamio de tijera 1.50 x 1.50</v>
          </cell>
        </row>
        <row r="1888">
          <cell r="D1888" t="str">
            <v>44113</v>
          </cell>
          <cell r="E1888" t="str">
            <v>tijera para andamio</v>
          </cell>
        </row>
        <row r="1889">
          <cell r="D1889" t="str">
            <v>44114</v>
          </cell>
          <cell r="E1889" t="str">
            <v>andamio con tijera tramo completo 1.0 x 1.50</v>
          </cell>
        </row>
        <row r="1890">
          <cell r="D1890" t="str">
            <v>44115</v>
          </cell>
          <cell r="E1890" t="str">
            <v xml:space="preserve">andamio con tijera tramo completo 1.50 x 1.50 </v>
          </cell>
        </row>
        <row r="1891">
          <cell r="D1891" t="str">
            <v>44116</v>
          </cell>
          <cell r="E1891" t="str">
            <v>ruedas giratorias para andamio (individual)</v>
          </cell>
        </row>
        <row r="1892">
          <cell r="D1892" t="str">
            <v>44117</v>
          </cell>
          <cell r="E1892" t="str">
            <v>escalera interna para andamio (tramo)</v>
          </cell>
        </row>
        <row r="1893">
          <cell r="D1893" t="str">
            <v>44118</v>
          </cell>
          <cell r="E1893" t="str">
            <v>pasamanos de seguridad escalera andamio</v>
          </cell>
        </row>
        <row r="1894">
          <cell r="D1894" t="str">
            <v>44119</v>
          </cell>
          <cell r="E1894" t="str">
            <v>poleas de canal</v>
          </cell>
        </row>
        <row r="1895">
          <cell r="D1895" t="str">
            <v>4411A</v>
          </cell>
          <cell r="E1895" t="str">
            <v>marco andamio 0.60 x 2.00 m</v>
          </cell>
        </row>
        <row r="1896">
          <cell r="D1896" t="str">
            <v>4411B</v>
          </cell>
          <cell r="E1896" t="str">
            <v>marco andamio 1.20 x 1.20 m</v>
          </cell>
        </row>
        <row r="1897">
          <cell r="D1897" t="str">
            <v>4411C</v>
          </cell>
          <cell r="E1897" t="str">
            <v>marco andamio 1.50 x 1.50 m</v>
          </cell>
        </row>
        <row r="1898">
          <cell r="D1898" t="str">
            <v>4411D</v>
          </cell>
          <cell r="E1898" t="str">
            <v>marco andamio 1.56 x 1.50 m</v>
          </cell>
        </row>
        <row r="1899">
          <cell r="D1899" t="str">
            <v>4411E</v>
          </cell>
          <cell r="E1899" t="str">
            <v>cruceta de 2.50 m</v>
          </cell>
        </row>
        <row r="1900">
          <cell r="D1900" t="str">
            <v>4411F</v>
          </cell>
          <cell r="E1900" t="str">
            <v>molinetes con base y freno de mano</v>
          </cell>
        </row>
        <row r="1901">
          <cell r="D1901" t="str">
            <v>4411G</v>
          </cell>
          <cell r="E1901" t="str">
            <v>molinetes de seguridad con base - freno de pie y mano</v>
          </cell>
        </row>
        <row r="1902">
          <cell r="D1902" t="str">
            <v>4411H</v>
          </cell>
          <cell r="E1902" t="str">
            <v>manila para molinetes por metro</v>
          </cell>
        </row>
        <row r="1903">
          <cell r="D1903" t="str">
            <v>4411I</v>
          </cell>
          <cell r="E1903" t="str">
            <v>diferencial de 2/3 t</v>
          </cell>
        </row>
        <row r="1904">
          <cell r="D1904" t="str">
            <v>4411J</v>
          </cell>
          <cell r="E1904" t="str">
            <v>marco andamio 1.56 x 3.00 m</v>
          </cell>
        </row>
        <row r="1905">
          <cell r="D1905" t="str">
            <v>4411K</v>
          </cell>
          <cell r="E1905" t="str">
            <v>escalera metalica para andamio de 1.50 m</v>
          </cell>
        </row>
        <row r="1906">
          <cell r="D1906" t="str">
            <v>4411L</v>
          </cell>
          <cell r="E1906" t="str">
            <v>baranda para escalera de andamio</v>
          </cell>
        </row>
        <row r="1907">
          <cell r="D1907" t="str">
            <v>4411M</v>
          </cell>
          <cell r="E1907" t="str">
            <v>base para andamio comun</v>
          </cell>
        </row>
        <row r="1908">
          <cell r="D1908" t="str">
            <v>4411N</v>
          </cell>
          <cell r="E1908" t="str">
            <v>tubo 42 mm x 2000 mm</v>
          </cell>
        </row>
        <row r="1909">
          <cell r="D1909" t="str">
            <v>4411O</v>
          </cell>
          <cell r="E1909" t="str">
            <v>tubo 42 mm x 3000 mm</v>
          </cell>
        </row>
        <row r="1910">
          <cell r="D1910" t="str">
            <v>4411P</v>
          </cell>
          <cell r="E1910" t="str">
            <v>tubo 48 mm x 1000 mm</v>
          </cell>
        </row>
        <row r="1911">
          <cell r="D1911" t="str">
            <v>4411Q</v>
          </cell>
          <cell r="E1911" t="str">
            <v>tubo 48 mm x 1500 mm</v>
          </cell>
        </row>
        <row r="1912">
          <cell r="D1912" t="str">
            <v>4411R</v>
          </cell>
          <cell r="E1912" t="str">
            <v>tubo 48 mm x 2000 mm</v>
          </cell>
        </row>
        <row r="1913">
          <cell r="D1913" t="str">
            <v>4411S</v>
          </cell>
          <cell r="E1913" t="str">
            <v>tubo 48 mm x 2500 mm</v>
          </cell>
        </row>
        <row r="1914">
          <cell r="D1914" t="str">
            <v>4411T</v>
          </cell>
          <cell r="E1914" t="str">
            <v xml:space="preserve">tubo 48 mm x 3000 mm </v>
          </cell>
        </row>
        <row r="1915">
          <cell r="D1915" t="str">
            <v>4411U</v>
          </cell>
          <cell r="E1915" t="str">
            <v>tubo 48 mm x 4000 mm</v>
          </cell>
        </row>
        <row r="1916">
          <cell r="D1916" t="str">
            <v>4411V</v>
          </cell>
          <cell r="E1916" t="str">
            <v>tubo 48 mm x 5000 mm</v>
          </cell>
        </row>
        <row r="1917">
          <cell r="D1917" t="str">
            <v>4411W</v>
          </cell>
          <cell r="E1917" t="str">
            <v>tubo 48 mm x 6000 mm</v>
          </cell>
        </row>
        <row r="1918">
          <cell r="D1918" t="str">
            <v>4411X</v>
          </cell>
          <cell r="E1918" t="str">
            <v>tubo galvanizado 48 mm x 6000 mm</v>
          </cell>
        </row>
        <row r="1919">
          <cell r="D1919" t="str">
            <v>44121</v>
          </cell>
          <cell r="E1919" t="str">
            <v>vibrador electrico para concreto</v>
          </cell>
        </row>
        <row r="1920">
          <cell r="D1920" t="str">
            <v>44122</v>
          </cell>
          <cell r="E1920" t="str">
            <v>regla vibratoria</v>
          </cell>
        </row>
        <row r="1921">
          <cell r="D1921" t="str">
            <v>44123</v>
          </cell>
          <cell r="E1921" t="str">
            <v>lamina cubre brecha</v>
          </cell>
        </row>
        <row r="1922">
          <cell r="D1922" t="str">
            <v>44124</v>
          </cell>
          <cell r="E1922" t="str">
            <v>vibrador electrico de aguja 110 v</v>
          </cell>
        </row>
        <row r="1923">
          <cell r="D1923" t="str">
            <v>44131</v>
          </cell>
          <cell r="E1923" t="str">
            <v>cizalla palanca con dados (pedinghaus)</v>
          </cell>
        </row>
        <row r="1924">
          <cell r="D1924" t="str">
            <v>44132</v>
          </cell>
          <cell r="E1924" t="str">
            <v>cizalla tijera</v>
          </cell>
        </row>
        <row r="1925">
          <cell r="D1925" t="str">
            <v>44133</v>
          </cell>
          <cell r="E1925" t="str">
            <v>pulidora manual electrica</v>
          </cell>
        </row>
        <row r="1926">
          <cell r="D1926" t="str">
            <v>44134</v>
          </cell>
          <cell r="E1926" t="str">
            <v>cortadora de piso (con disco) 5cm prof. -min 50 m-</v>
          </cell>
        </row>
        <row r="1927">
          <cell r="D1927" t="str">
            <v>44135</v>
          </cell>
          <cell r="E1927" t="str">
            <v>cm adicional despues de los 5cm de prof.-hasta 10cm</v>
          </cell>
        </row>
        <row r="1928">
          <cell r="D1928" t="str">
            <v>44136</v>
          </cell>
          <cell r="E1928" t="str">
            <v>allanadora de 36"</v>
          </cell>
        </row>
        <row r="1929">
          <cell r="D1929" t="str">
            <v>44137</v>
          </cell>
          <cell r="E1929" t="str">
            <v>plato flotante para allanadora</v>
          </cell>
        </row>
        <row r="1930">
          <cell r="D1930" t="str">
            <v>44138</v>
          </cell>
          <cell r="E1930" t="str">
            <v>juego de 4 aspas de 36"-milimetro de desgaste</v>
          </cell>
        </row>
        <row r="1931">
          <cell r="D1931" t="str">
            <v>44141</v>
          </cell>
          <cell r="E1931" t="str">
            <v>taladro rotopercutor tipo te 14 y te 15</v>
          </cell>
        </row>
        <row r="1932">
          <cell r="D1932" t="str">
            <v>44142</v>
          </cell>
          <cell r="E1932" t="str">
            <v>broca de tugsteno de 3/16" a 3/8"</v>
          </cell>
        </row>
        <row r="1933">
          <cell r="D1933" t="str">
            <v>44143</v>
          </cell>
          <cell r="E1933" t="str">
            <v>broca de tugsteno de 1/2" a 5/8"</v>
          </cell>
        </row>
        <row r="1934">
          <cell r="D1934" t="str">
            <v>44144</v>
          </cell>
          <cell r="E1934" t="str">
            <v>taladro demoledor tipo hitachi</v>
          </cell>
        </row>
        <row r="1935">
          <cell r="D1935" t="str">
            <v>44145</v>
          </cell>
          <cell r="E1935" t="str">
            <v>cincel o muela para taladro demoledor</v>
          </cell>
        </row>
        <row r="1936">
          <cell r="D1936" t="str">
            <v>44146</v>
          </cell>
          <cell r="E1936" t="str">
            <v>taladro 1/2"-5/8"</v>
          </cell>
        </row>
        <row r="1937">
          <cell r="D1937" t="str">
            <v>44147</v>
          </cell>
          <cell r="E1937" t="str">
            <v>taladro demoledor de muro makita a 110 v</v>
          </cell>
        </row>
        <row r="1938">
          <cell r="D1938" t="str">
            <v>44148</v>
          </cell>
          <cell r="E1938" t="str">
            <v>taladro rotomartillo 110 v</v>
          </cell>
        </row>
        <row r="1939">
          <cell r="D1939" t="str">
            <v>44149</v>
          </cell>
          <cell r="E1939" t="str">
            <v>taladro rotopercutor electrico (te-10) 110 v ac monofa</v>
          </cell>
        </row>
        <row r="1940">
          <cell r="D1940" t="str">
            <v>4414A</v>
          </cell>
          <cell r="E1940" t="str">
            <v>taladro rotopercutor electrico (te-55) 110 v ac monofa</v>
          </cell>
        </row>
        <row r="1941">
          <cell r="D1941" t="str">
            <v>4414B</v>
          </cell>
          <cell r="E1941" t="str">
            <v>taladro rotopercutor 1-1/4"</v>
          </cell>
        </row>
        <row r="1942">
          <cell r="D1942" t="str">
            <v>44151</v>
          </cell>
          <cell r="E1942" t="str">
            <v>concretadora 1.0 sacos electrica de trompo</v>
          </cell>
        </row>
        <row r="1943">
          <cell r="D1943" t="str">
            <v>44152</v>
          </cell>
          <cell r="E1943" t="str">
            <v>concretadora 1.5 sacos electrica de trompo</v>
          </cell>
        </row>
        <row r="1944">
          <cell r="D1944" t="str">
            <v>44153</v>
          </cell>
          <cell r="E1944" t="str">
            <v>bascula de 500kg</v>
          </cell>
        </row>
        <row r="1945">
          <cell r="D1945" t="str">
            <v>44154</v>
          </cell>
          <cell r="E1945" t="str">
            <v>extencion cauchetada por metro</v>
          </cell>
        </row>
        <row r="1946">
          <cell r="D1946" t="str">
            <v>44155</v>
          </cell>
          <cell r="E1946" t="str">
            <v>escalera de madera por cuerpo</v>
          </cell>
        </row>
        <row r="1947">
          <cell r="D1947" t="str">
            <v>44156</v>
          </cell>
          <cell r="E1947" t="str">
            <v>pison manual</v>
          </cell>
        </row>
        <row r="1948">
          <cell r="D1948" t="str">
            <v>44157</v>
          </cell>
          <cell r="E1948" t="str">
            <v>concretadora 2.0 sacos electrica de trompo</v>
          </cell>
        </row>
        <row r="1949">
          <cell r="D1949" t="str">
            <v>44158</v>
          </cell>
          <cell r="E1949" t="str">
            <v>concretadora 1 saco</v>
          </cell>
        </row>
        <row r="1950">
          <cell r="D1950" t="str">
            <v>44159</v>
          </cell>
          <cell r="E1950" t="str">
            <v>concretadora 2 sacos</v>
          </cell>
        </row>
        <row r="1951">
          <cell r="D1951" t="str">
            <v>4415A</v>
          </cell>
          <cell r="E1951" t="str">
            <v>concretadora 3 sacos</v>
          </cell>
        </row>
        <row r="1952">
          <cell r="D1952" t="str">
            <v>44211</v>
          </cell>
          <cell r="E1952" t="str">
            <v>andamio colgante 100 m</v>
          </cell>
        </row>
        <row r="1953">
          <cell r="D1953" t="str">
            <v>44212</v>
          </cell>
          <cell r="E1953" t="str">
            <v>andamio colgante 30 m</v>
          </cell>
        </row>
        <row r="1954">
          <cell r="D1954" t="str">
            <v>44213</v>
          </cell>
          <cell r="E1954" t="str">
            <v>andamio colgante 40 m</v>
          </cell>
        </row>
        <row r="1955">
          <cell r="D1955" t="str">
            <v>44214</v>
          </cell>
          <cell r="E1955" t="str">
            <v>andamio colgante 50 m</v>
          </cell>
        </row>
        <row r="1956">
          <cell r="D1956" t="str">
            <v>44215</v>
          </cell>
          <cell r="E1956" t="str">
            <v>andamio colgante 60 m</v>
          </cell>
        </row>
        <row r="1957">
          <cell r="D1957" t="str">
            <v>44216</v>
          </cell>
          <cell r="E1957" t="str">
            <v>andamio colgante 70 m</v>
          </cell>
        </row>
        <row r="1958">
          <cell r="D1958" t="str">
            <v>44217</v>
          </cell>
          <cell r="E1958" t="str">
            <v>andamio colgante 80 m</v>
          </cell>
        </row>
        <row r="1959">
          <cell r="D1959" t="str">
            <v>44218</v>
          </cell>
          <cell r="E1959" t="str">
            <v>andamio colgante 90 m</v>
          </cell>
        </row>
        <row r="1960">
          <cell r="D1960" t="str">
            <v>44219</v>
          </cell>
          <cell r="E1960" t="str">
            <v>cinturon de seguridad</v>
          </cell>
        </row>
        <row r="1961">
          <cell r="D1961" t="str">
            <v>4421A</v>
          </cell>
          <cell r="E1961" t="str">
            <v>arnes de seguridad</v>
          </cell>
        </row>
        <row r="1962">
          <cell r="D1962" t="str">
            <v>4421B</v>
          </cell>
          <cell r="E1962" t="str">
            <v>pescante para andamio colgante</v>
          </cell>
        </row>
        <row r="1963">
          <cell r="D1963" t="str">
            <v>4421C</v>
          </cell>
          <cell r="E1963" t="str">
            <v>baranda para plataforma colgante</v>
          </cell>
        </row>
        <row r="1964">
          <cell r="D1964" t="str">
            <v>44221</v>
          </cell>
          <cell r="E1964" t="str">
            <v>marco andamio de carga triangular 1.0 x 1.50</v>
          </cell>
        </row>
        <row r="1965">
          <cell r="D1965" t="str">
            <v>44222</v>
          </cell>
          <cell r="E1965" t="str">
            <v>marco andamio de carga triangular 0.5 x 1.50</v>
          </cell>
        </row>
        <row r="1966">
          <cell r="D1966" t="str">
            <v>44223</v>
          </cell>
          <cell r="E1966" t="str">
            <v>riostra superior andamio de carga</v>
          </cell>
        </row>
        <row r="1967">
          <cell r="D1967" t="str">
            <v>44224</v>
          </cell>
          <cell r="E1967" t="str">
            <v>riostra inferior andmio de carga</v>
          </cell>
        </row>
        <row r="1968">
          <cell r="D1968" t="str">
            <v>44225</v>
          </cell>
          <cell r="E1968" t="str">
            <v xml:space="preserve">diagonal andamio de carga </v>
          </cell>
        </row>
        <row r="1969">
          <cell r="D1969" t="str">
            <v>44226</v>
          </cell>
          <cell r="E1969" t="str">
            <v>tornillo nivelador base-cabezal 0,7 m</v>
          </cell>
        </row>
        <row r="1970">
          <cell r="D1970" t="str">
            <v>44227</v>
          </cell>
          <cell r="E1970" t="str">
            <v>base andamio de carga</v>
          </cell>
        </row>
        <row r="1971">
          <cell r="D1971" t="str">
            <v>44228</v>
          </cell>
          <cell r="E1971" t="str">
            <v>abrazadera dalmine fija</v>
          </cell>
        </row>
        <row r="1972">
          <cell r="D1972" t="str">
            <v>44229</v>
          </cell>
          <cell r="E1972" t="str">
            <v xml:space="preserve">abrazadera dalmine mariposa </v>
          </cell>
        </row>
        <row r="1973">
          <cell r="D1973" t="str">
            <v>4422A</v>
          </cell>
          <cell r="E1973" t="str">
            <v>tuberia dalmine por m</v>
          </cell>
        </row>
        <row r="1974">
          <cell r="D1974" t="str">
            <v>4422B</v>
          </cell>
          <cell r="E1974" t="str">
            <v>union-empalme tuberia dalmine</v>
          </cell>
        </row>
        <row r="1975">
          <cell r="D1975" t="str">
            <v>4422C</v>
          </cell>
          <cell r="E1975" t="str">
            <v>viga cuadrada pts x 3 m</v>
          </cell>
        </row>
        <row r="1976">
          <cell r="D1976" t="str">
            <v>4422D</v>
          </cell>
          <cell r="E1976" t="str">
            <v>viga cuadrada pts x 6 m</v>
          </cell>
        </row>
        <row r="1977">
          <cell r="D1977" t="str">
            <v>4422E</v>
          </cell>
          <cell r="E1977" t="str">
            <v>distanciador para paral 1.40 m</v>
          </cell>
        </row>
        <row r="1978">
          <cell r="D1978" t="str">
            <v>4422F</v>
          </cell>
          <cell r="E1978" t="str">
            <v>tornillo nivelador 300 mm</v>
          </cell>
        </row>
        <row r="1979">
          <cell r="D1979" t="str">
            <v>4422G</v>
          </cell>
          <cell r="E1979" t="str">
            <v>tornillo nivelador 70 mm</v>
          </cell>
        </row>
        <row r="1980">
          <cell r="D1980" t="str">
            <v>44231</v>
          </cell>
          <cell r="E1980" t="str">
            <v>andamio colgante hasta 60 m de cable</v>
          </cell>
        </row>
        <row r="1981">
          <cell r="D1981" t="str">
            <v>44232</v>
          </cell>
          <cell r="E1981" t="str">
            <v>andamio colgante hasta 100 m de cable</v>
          </cell>
        </row>
        <row r="1982">
          <cell r="D1982" t="str">
            <v>44233</v>
          </cell>
          <cell r="E1982" t="str">
            <v>plataforma de seguridad con baranda</v>
          </cell>
        </row>
        <row r="1983">
          <cell r="D1983" t="str">
            <v>44234</v>
          </cell>
          <cell r="E1983" t="str">
            <v>distanciador muro andamio colgante</v>
          </cell>
        </row>
        <row r="1984">
          <cell r="D1984" t="str">
            <v>44241</v>
          </cell>
          <cell r="E1984" t="str">
            <v>taco metalico enano de 1,50 a 2,00 m</v>
          </cell>
        </row>
        <row r="1985">
          <cell r="D1985" t="str">
            <v>44242</v>
          </cell>
          <cell r="E1985" t="str">
            <v>taco metalico corto 2,00 a 3,30 m</v>
          </cell>
        </row>
        <row r="1986">
          <cell r="D1986" t="str">
            <v>44243</v>
          </cell>
          <cell r="E1986" t="str">
            <v>taco metalico largo de 2,20 a 3,80 m</v>
          </cell>
        </row>
        <row r="1987">
          <cell r="D1987" t="str">
            <v>44244</v>
          </cell>
          <cell r="E1987" t="str">
            <v>taco metalico largo de 2,50 a 4,20 m</v>
          </cell>
        </row>
        <row r="1988">
          <cell r="D1988" t="str">
            <v>44245</v>
          </cell>
          <cell r="E1988" t="str">
            <v>taco metalico extralargo de 3,00 a 5,50 m</v>
          </cell>
        </row>
        <row r="1989">
          <cell r="D1989" t="str">
            <v>44246</v>
          </cell>
          <cell r="E1989" t="str">
            <v>diagonales taco corto-largo 1,83-3,72 m</v>
          </cell>
        </row>
        <row r="1990">
          <cell r="D1990" t="str">
            <v>44247</v>
          </cell>
          <cell r="E1990" t="str">
            <v>cerchas metalicas de 3,00 m</v>
          </cell>
        </row>
        <row r="1991">
          <cell r="D1991" t="str">
            <v>44248</v>
          </cell>
          <cell r="E1991" t="str">
            <v>tablero madera (camilla) 0,70 x 1,40 m</v>
          </cell>
        </row>
        <row r="1992">
          <cell r="D1992" t="str">
            <v>44249</v>
          </cell>
          <cell r="E1992" t="str">
            <v>tablero madera (camilla) 0,45 x 1,40 m</v>
          </cell>
        </row>
        <row r="1993">
          <cell r="D1993" t="str">
            <v>4424A</v>
          </cell>
          <cell r="E1993" t="str">
            <v>carguera de madera de 4,00 a 6,00 m</v>
          </cell>
        </row>
        <row r="1994">
          <cell r="D1994" t="str">
            <v>4424C</v>
          </cell>
          <cell r="E1994" t="str">
            <v>formaleta cilindro muestra concreto</v>
          </cell>
        </row>
        <row r="1995">
          <cell r="D1995" t="str">
            <v>4424D</v>
          </cell>
          <cell r="E1995" t="str">
            <v>diagonal corta de 1.91 m</v>
          </cell>
        </row>
        <row r="1996">
          <cell r="D1996" t="str">
            <v>4424E</v>
          </cell>
          <cell r="E1996" t="str">
            <v>diagonal larga 3.27 m</v>
          </cell>
        </row>
        <row r="1997">
          <cell r="D1997" t="str">
            <v>4424F</v>
          </cell>
          <cell r="E1997" t="str">
            <v>paral 0.60 a 0.90 m</v>
          </cell>
        </row>
        <row r="1998">
          <cell r="D1998" t="str">
            <v>4424G</v>
          </cell>
          <cell r="E1998" t="str">
            <v>paral 0.80 a 1.50 m</v>
          </cell>
        </row>
        <row r="1999">
          <cell r="D1999" t="str">
            <v>4424H</v>
          </cell>
          <cell r="E1999" t="str">
            <v>paral 1.85 a 2.80 m</v>
          </cell>
        </row>
        <row r="2000">
          <cell r="D2000" t="str">
            <v>4424I</v>
          </cell>
          <cell r="E2000" t="str">
            <v>paral 2.00 a 3.20 m</v>
          </cell>
        </row>
        <row r="2001">
          <cell r="D2001" t="str">
            <v>4424J</v>
          </cell>
          <cell r="E2001" t="str">
            <v>paral 2.20 a 3.50 m</v>
          </cell>
        </row>
        <row r="2002">
          <cell r="D2002" t="str">
            <v>4424K</v>
          </cell>
          <cell r="E2002" t="str">
            <v>paral 2.30 a 3.60 m</v>
          </cell>
        </row>
        <row r="2003">
          <cell r="D2003" t="str">
            <v>4424L</v>
          </cell>
          <cell r="E2003" t="str">
            <v>paral 2.60 a 4.20 m</v>
          </cell>
        </row>
        <row r="2004">
          <cell r="D2004" t="str">
            <v>4424M</v>
          </cell>
          <cell r="E2004" t="str">
            <v>paral 3.20 m (acrow)</v>
          </cell>
        </row>
        <row r="2005">
          <cell r="D2005" t="str">
            <v>4424N</v>
          </cell>
          <cell r="E2005" t="str">
            <v>paral alzaprima 3.20 m</v>
          </cell>
        </row>
        <row r="2006">
          <cell r="D2006" t="str">
            <v>4424O</v>
          </cell>
          <cell r="E2006" t="str">
            <v>paral fijo 1.50</v>
          </cell>
        </row>
        <row r="2007">
          <cell r="D2007" t="str">
            <v>4424P</v>
          </cell>
          <cell r="E2007" t="str">
            <v>puntal telescopico 3000 mm</v>
          </cell>
        </row>
        <row r="2008">
          <cell r="D2008" t="str">
            <v>4424Q</v>
          </cell>
          <cell r="E2008" t="str">
            <v>tablero 0,35 x 1,40 m</v>
          </cell>
        </row>
        <row r="2009">
          <cell r="D2009" t="str">
            <v>4424R</v>
          </cell>
          <cell r="E2009" t="str">
            <v>tablero 0,45 x 1,40 m</v>
          </cell>
        </row>
        <row r="2010">
          <cell r="D2010" t="str">
            <v>4424S</v>
          </cell>
          <cell r="E2010" t="str">
            <v>tablero normal 0,70 x 0,70 m</v>
          </cell>
        </row>
        <row r="2011">
          <cell r="D2011" t="str">
            <v>4424T</v>
          </cell>
          <cell r="E2011" t="str">
            <v>tablero normal 0,70 x 1,40 m</v>
          </cell>
        </row>
        <row r="2012">
          <cell r="D2012" t="str">
            <v>4424U</v>
          </cell>
          <cell r="E2012" t="str">
            <v>tablero reforzado 0,70 x 1,40 m</v>
          </cell>
        </row>
        <row r="2013">
          <cell r="D2013" t="str">
            <v>4424V</v>
          </cell>
          <cell r="E2013" t="str">
            <v>tubo</v>
          </cell>
        </row>
        <row r="2014">
          <cell r="D2014" t="str">
            <v>4424W</v>
          </cell>
          <cell r="E2014" t="str">
            <v>viga h-20 de 2,60 m</v>
          </cell>
        </row>
        <row r="2015">
          <cell r="D2015" t="str">
            <v>4424X</v>
          </cell>
          <cell r="E2015" t="str">
            <v>viga h-20 de 3,30 m</v>
          </cell>
        </row>
        <row r="2016">
          <cell r="D2016" t="str">
            <v>4424Y</v>
          </cell>
          <cell r="E2016" t="str">
            <v>viga h-20 de 4,50 m</v>
          </cell>
        </row>
        <row r="2017">
          <cell r="D2017" t="str">
            <v>4424Z</v>
          </cell>
          <cell r="E2017" t="str">
            <v>cercha 0,70 m</v>
          </cell>
        </row>
        <row r="2018">
          <cell r="D2018" t="str">
            <v>44251</v>
          </cell>
          <cell r="E2018" t="str">
            <v>cercha 1,40 m</v>
          </cell>
        </row>
        <row r="2019">
          <cell r="D2019" t="str">
            <v>44252</v>
          </cell>
          <cell r="E2019" t="str">
            <v>cercha 2,50 m</v>
          </cell>
        </row>
        <row r="2020">
          <cell r="D2020" t="str">
            <v>44253</v>
          </cell>
          <cell r="E2020" t="str">
            <v>cercha 3,00 m</v>
          </cell>
        </row>
        <row r="2021">
          <cell r="D2021" t="str">
            <v>44254</v>
          </cell>
          <cell r="E2021" t="str">
            <v>cercha 3,00 m tipo b</v>
          </cell>
        </row>
        <row r="2022">
          <cell r="D2022" t="str">
            <v>44255</v>
          </cell>
          <cell r="E2022" t="str">
            <v>cercha 3,00 m tipo c</v>
          </cell>
        </row>
        <row r="2023">
          <cell r="D2023" t="str">
            <v>44261</v>
          </cell>
          <cell r="E2023" t="str">
            <v>formaleta columna circular 0.25, 0.30 x 2.40 m (juego)</v>
          </cell>
        </row>
        <row r="2024">
          <cell r="D2024" t="str">
            <v>44262</v>
          </cell>
          <cell r="E2024" t="str">
            <v>formaleta columna circular 0.35, 0.42 x 2.40 m (juego)</v>
          </cell>
        </row>
        <row r="2025">
          <cell r="D2025" t="str">
            <v>44263</v>
          </cell>
          <cell r="E2025" t="str">
            <v>formaleta columna circular 0.50 x 2.40 m (juego)</v>
          </cell>
        </row>
        <row r="2026">
          <cell r="D2026" t="str">
            <v>44264</v>
          </cell>
          <cell r="E2026" t="str">
            <v>formaleta columna circular 0.55, 0.60 x 2.40 m (juego)</v>
          </cell>
        </row>
        <row r="2027">
          <cell r="D2027" t="str">
            <v>44265</v>
          </cell>
          <cell r="E2027" t="str">
            <v>formaleta columna circular 0.70, 0.80 x 2.40 m (juegos)</v>
          </cell>
        </row>
        <row r="2028">
          <cell r="D2028" t="str">
            <v>44266</v>
          </cell>
          <cell r="E2028" t="str">
            <v>ajuste formaleta circular hasta 0.50 m (juego)</v>
          </cell>
        </row>
        <row r="2029">
          <cell r="D2029" t="str">
            <v>44267</v>
          </cell>
          <cell r="E2029" t="str">
            <v>formaleta circular (tapa de 0,8 m x 1,20)</v>
          </cell>
        </row>
        <row r="2030">
          <cell r="D2030" t="str">
            <v>44268</v>
          </cell>
          <cell r="E2030" t="str">
            <v>formaleta circular (tapa de 0,8 m x 3,00)</v>
          </cell>
        </row>
        <row r="2031">
          <cell r="D2031" t="str">
            <v>44269</v>
          </cell>
          <cell r="E2031" t="str">
            <v>formaleta circular columna 0.30 x 2.40 m - tapa</v>
          </cell>
        </row>
        <row r="2032">
          <cell r="D2032" t="str">
            <v>4426A</v>
          </cell>
          <cell r="E2032" t="str">
            <v>juego de formaleta circular de 800 x 2400 mm</v>
          </cell>
        </row>
        <row r="2033">
          <cell r="D2033" t="str">
            <v>44271</v>
          </cell>
          <cell r="E2033" t="str">
            <v>formaleta muro tapa 0.15 , 0.20 x 2.40 m</v>
          </cell>
        </row>
        <row r="2034">
          <cell r="D2034" t="str">
            <v>44272</v>
          </cell>
          <cell r="E2034" t="str">
            <v>formaleta muro tapa 0.25 , 0.30 x 2.40 m</v>
          </cell>
        </row>
        <row r="2035">
          <cell r="D2035" t="str">
            <v>44273</v>
          </cell>
          <cell r="E2035" t="str">
            <v>formaleta muro tapa 0.35 , 0.40 x 2.40 m</v>
          </cell>
        </row>
        <row r="2036">
          <cell r="D2036" t="str">
            <v>44274</v>
          </cell>
          <cell r="E2036" t="str">
            <v>formaleta muro tapa 0.45 , 0.50 x 2.40 m</v>
          </cell>
        </row>
        <row r="2037">
          <cell r="D2037" t="str">
            <v>44275</v>
          </cell>
          <cell r="E2037" t="str">
            <v>formaleta muro tapa 0.60 x 2.40 m</v>
          </cell>
        </row>
        <row r="2038">
          <cell r="D2038" t="str">
            <v>44276</v>
          </cell>
          <cell r="E2038" t="str">
            <v>formaleta muro tapa 0.70 , 0.80x 2.40 m</v>
          </cell>
        </row>
        <row r="2039">
          <cell r="D2039" t="str">
            <v>44277</v>
          </cell>
          <cell r="E2039" t="str">
            <v>formaleta esquinera int. Muro 0.10x0.20x2.40 m</v>
          </cell>
        </row>
        <row r="2040">
          <cell r="D2040" t="str">
            <v>44278</v>
          </cell>
          <cell r="E2040" t="str">
            <v>formaleta esquinera int. Muro 0.15x.015x2.40 m</v>
          </cell>
        </row>
        <row r="2041">
          <cell r="D2041" t="str">
            <v>44279</v>
          </cell>
          <cell r="E2041" t="str">
            <v>formaleta esquinera int. Muro 0.20x0.20x2.40 m</v>
          </cell>
        </row>
        <row r="2042">
          <cell r="D2042" t="str">
            <v>4427A</v>
          </cell>
          <cell r="E2042" t="str">
            <v xml:space="preserve">formaleta esquinera int. Muro 0.30x0.30x2.40 </v>
          </cell>
        </row>
        <row r="2043">
          <cell r="D2043" t="str">
            <v>4427B</v>
          </cell>
          <cell r="E2043" t="str">
            <v>tapa ajustable formaleta muro todas las dimenciones</v>
          </cell>
        </row>
        <row r="2044">
          <cell r="D2044" t="str">
            <v>4427C</v>
          </cell>
          <cell r="E2044" t="str">
            <v>tapa ajustable formaleta muro esquina todas las dimenciones</v>
          </cell>
        </row>
        <row r="2045">
          <cell r="D2045" t="str">
            <v>4427D</v>
          </cell>
          <cell r="E2045" t="str">
            <v>alineador formaleta muro por m.l o f.c</v>
          </cell>
        </row>
        <row r="2046">
          <cell r="D2046" t="str">
            <v>4427E</v>
          </cell>
          <cell r="E2046" t="str">
            <v>angulo esquinero de 2.40 m</v>
          </cell>
        </row>
        <row r="2047">
          <cell r="D2047" t="str">
            <v>4427F</v>
          </cell>
          <cell r="E2047" t="str">
            <v>angulo esquinero de 2.40 m con bisel</v>
          </cell>
        </row>
        <row r="2048">
          <cell r="D2048" t="str">
            <v>4427G</v>
          </cell>
          <cell r="E2048" t="str">
            <v>angulo esquinero de 3.00 m</v>
          </cell>
        </row>
        <row r="2049">
          <cell r="D2049" t="str">
            <v>4427H</v>
          </cell>
          <cell r="E2049" t="str">
            <v>repisa pie amigo</v>
          </cell>
        </row>
        <row r="2050">
          <cell r="D2050" t="str">
            <v>4427I</v>
          </cell>
          <cell r="E2050" t="str">
            <v>chapetas tipo impac 3/8"</v>
          </cell>
        </row>
        <row r="2051">
          <cell r="D2051" t="str">
            <v>4427J</v>
          </cell>
          <cell r="E2051" t="str">
            <v>tensores 3/8" hasta 1.00 m</v>
          </cell>
        </row>
        <row r="2052">
          <cell r="D2052" t="str">
            <v>4427K</v>
          </cell>
          <cell r="E2052" t="str">
            <v xml:space="preserve">gato tensor </v>
          </cell>
        </row>
        <row r="2053">
          <cell r="D2053" t="str">
            <v>4427L</v>
          </cell>
          <cell r="E2053" t="str">
            <v>tormillo doble arandela y tuerca</v>
          </cell>
        </row>
        <row r="2054">
          <cell r="D2054" t="str">
            <v>4427M</v>
          </cell>
          <cell r="E2054" t="str">
            <v>tensor</v>
          </cell>
        </row>
        <row r="2055">
          <cell r="D2055" t="str">
            <v>4427N</v>
          </cell>
          <cell r="E2055" t="str">
            <v>chapeta tensora de 3/8"</v>
          </cell>
        </row>
        <row r="2056">
          <cell r="D2056" t="str">
            <v>4427O</v>
          </cell>
          <cell r="E2056" t="str">
            <v>gato tensor de 3/8"</v>
          </cell>
        </row>
        <row r="2057">
          <cell r="D2057" t="str">
            <v>4427P</v>
          </cell>
          <cell r="E2057" t="str">
            <v>chapeta</v>
          </cell>
        </row>
        <row r="2058">
          <cell r="D2058" t="str">
            <v>44281</v>
          </cell>
          <cell r="E2058" t="str">
            <v>formaleta columna 0.20 x 2.40 m - tapa</v>
          </cell>
        </row>
        <row r="2059">
          <cell r="D2059" t="str">
            <v>44282</v>
          </cell>
          <cell r="E2059" t="str">
            <v>formaleta columna 0.25 x 2.40 m - tapa</v>
          </cell>
        </row>
        <row r="2060">
          <cell r="D2060" t="str">
            <v>44283</v>
          </cell>
          <cell r="E2060" t="str">
            <v>formaleta columna 0.30 x 2.40 m - tapa</v>
          </cell>
        </row>
        <row r="2061">
          <cell r="D2061" t="str">
            <v>44284</v>
          </cell>
          <cell r="E2061" t="str">
            <v>formaleta columna 0.40 x 2.40 m - tapa</v>
          </cell>
        </row>
        <row r="2062">
          <cell r="D2062" t="str">
            <v>44285</v>
          </cell>
          <cell r="E2062" t="str">
            <v>formaleta columna 0.40 x 2.60 m - tapa</v>
          </cell>
        </row>
        <row r="2063">
          <cell r="D2063" t="str">
            <v>44286</v>
          </cell>
          <cell r="E2063" t="str">
            <v>formaleta columna 0.60 x 2.40 m - tapa</v>
          </cell>
        </row>
        <row r="2064">
          <cell r="D2064" t="str">
            <v>44287</v>
          </cell>
          <cell r="E2064" t="str">
            <v>formaleta columna 0.70 x 2.40 m - tapa</v>
          </cell>
        </row>
        <row r="2065">
          <cell r="D2065" t="str">
            <v>44288</v>
          </cell>
          <cell r="E2065" t="str">
            <v>formaleta columna tapa 0.15, 0.20 x 2.40 m</v>
          </cell>
        </row>
        <row r="2066">
          <cell r="D2066" t="str">
            <v>44289</v>
          </cell>
          <cell r="E2066" t="str">
            <v>formaleta columna tapa 0.25, 0.30 x 2.40m</v>
          </cell>
        </row>
        <row r="2067">
          <cell r="D2067" t="str">
            <v>4428A</v>
          </cell>
          <cell r="E2067" t="str">
            <v>formaleta columna tapa 0.35, 0.40 x 2.40 m</v>
          </cell>
        </row>
        <row r="2068">
          <cell r="D2068" t="str">
            <v>4428B</v>
          </cell>
          <cell r="E2068" t="str">
            <v>formaleta columna tapa 0.45, 0.50 x 2.40 m</v>
          </cell>
        </row>
        <row r="2069">
          <cell r="D2069" t="str">
            <v>4428C</v>
          </cell>
          <cell r="E2069" t="str">
            <v>formaleta columna tapa 0.60 x 2.40 m</v>
          </cell>
        </row>
        <row r="2070">
          <cell r="D2070" t="str">
            <v>4428D</v>
          </cell>
          <cell r="E2070" t="str">
            <v>formaleta columna tapa 0.70 x 2.40 m</v>
          </cell>
        </row>
        <row r="2071">
          <cell r="D2071" t="str">
            <v>4428E</v>
          </cell>
          <cell r="E2071" t="str">
            <v>formaleta columna tapa 0.80 x 2.40 m</v>
          </cell>
        </row>
        <row r="2072">
          <cell r="D2072" t="str">
            <v>4428F</v>
          </cell>
          <cell r="E2072" t="str">
            <v>formaleta columna tapa 0.90, 0.95 x 2.40 m</v>
          </cell>
        </row>
        <row r="2073">
          <cell r="D2073" t="str">
            <v>4428G</v>
          </cell>
          <cell r="E2073" t="str">
            <v>formaleta columna tapa 1.00 x 2.40 m</v>
          </cell>
        </row>
        <row r="2074">
          <cell r="D2074" t="str">
            <v>4428H</v>
          </cell>
          <cell r="E2074" t="str">
            <v>formaleta columna tapa 1.10, 1.20 x 2.40 m</v>
          </cell>
        </row>
        <row r="2075">
          <cell r="D2075" t="str">
            <v>4428I</v>
          </cell>
          <cell r="E2075" t="str">
            <v>tapa ajustable formaleta columna hasta 0.50 m</v>
          </cell>
        </row>
        <row r="2076">
          <cell r="D2076" t="str">
            <v>4428J</v>
          </cell>
          <cell r="E2076" t="str">
            <v>tapa ajustable formaleta columna hasta 1.00 m</v>
          </cell>
        </row>
        <row r="2077">
          <cell r="D2077" t="str">
            <v>4428K</v>
          </cell>
          <cell r="E2077" t="str">
            <v>bisel formaleta columna</v>
          </cell>
        </row>
        <row r="2078">
          <cell r="D2078" t="str">
            <v>4428L</v>
          </cell>
          <cell r="E2078" t="str">
            <v>bisel ajustable formaleta columna</v>
          </cell>
        </row>
        <row r="2079">
          <cell r="D2079" t="str">
            <v>4428M</v>
          </cell>
          <cell r="E2079" t="str">
            <v>cuña perno columna</v>
          </cell>
        </row>
        <row r="2080">
          <cell r="D2080" t="str">
            <v>4428N</v>
          </cell>
          <cell r="E2080" t="str">
            <v>cuña lisa</v>
          </cell>
        </row>
        <row r="2081">
          <cell r="D2081" t="str">
            <v>4428O</v>
          </cell>
          <cell r="E2081" t="str">
            <v>cuña reforzada</v>
          </cell>
        </row>
        <row r="2082">
          <cell r="D2082" t="str">
            <v>4428P</v>
          </cell>
          <cell r="E2082" t="str">
            <v>esquinero 100 x 100 x 1200 mm</v>
          </cell>
        </row>
        <row r="2083">
          <cell r="D2083" t="str">
            <v>4428Q</v>
          </cell>
          <cell r="E2083" t="str">
            <v>esquinero 100 x 100 x 160 mm</v>
          </cell>
        </row>
        <row r="2084">
          <cell r="D2084" t="str">
            <v>4428R</v>
          </cell>
          <cell r="E2084" t="str">
            <v>esquinero 100 x 100 x 200 mm</v>
          </cell>
        </row>
        <row r="2085">
          <cell r="D2085" t="str">
            <v>4428S</v>
          </cell>
          <cell r="E2085" t="str">
            <v>esquinero 100 x 100 x 220 mm</v>
          </cell>
        </row>
        <row r="2086">
          <cell r="D2086" t="str">
            <v>4428T</v>
          </cell>
          <cell r="E2086" t="str">
            <v>esquinero 100 x 100 x 287 mm</v>
          </cell>
        </row>
        <row r="2087">
          <cell r="D2087" t="str">
            <v>4428U</v>
          </cell>
          <cell r="E2087" t="str">
            <v>esquinero 100 x 100 x 300 mm</v>
          </cell>
        </row>
        <row r="2088">
          <cell r="D2088" t="str">
            <v>4428V</v>
          </cell>
          <cell r="E2088" t="str">
            <v xml:space="preserve">esquinero 100 x 100 x 400 mm </v>
          </cell>
        </row>
        <row r="2089">
          <cell r="D2089" t="str">
            <v>4428W</v>
          </cell>
          <cell r="E2089" t="str">
            <v>esquinero 100 x 100 x 600 mm</v>
          </cell>
        </row>
        <row r="2090">
          <cell r="D2090" t="str">
            <v>4428X</v>
          </cell>
          <cell r="E2090" t="str">
            <v>esquinero 50 x 50 x 1200 mm</v>
          </cell>
        </row>
        <row r="2091">
          <cell r="D2091" t="str">
            <v>4428Y</v>
          </cell>
          <cell r="E2091" t="str">
            <v>esquinero 50 x 50 x 600 mm</v>
          </cell>
        </row>
        <row r="2092">
          <cell r="D2092" t="str">
            <v>4428Z</v>
          </cell>
          <cell r="E2092" t="str">
            <v>mensula para formaleta</v>
          </cell>
        </row>
        <row r="2093">
          <cell r="D2093" t="str">
            <v>44291</v>
          </cell>
          <cell r="E2093" t="str">
            <v>bisel para formaleta columna 1.20 m</v>
          </cell>
        </row>
        <row r="2094">
          <cell r="D2094" t="str">
            <v>44292</v>
          </cell>
          <cell r="E2094" t="str">
            <v>bisel para formaleta columna 2.40 m</v>
          </cell>
        </row>
        <row r="2095">
          <cell r="D2095" t="str">
            <v>44293</v>
          </cell>
          <cell r="E2095" t="str">
            <v>bisel plastico para formaleta columna 2.40 m</v>
          </cell>
        </row>
        <row r="2096">
          <cell r="D2096" t="str">
            <v>44294</v>
          </cell>
          <cell r="E2096" t="str">
            <v>bisel 1200 m</v>
          </cell>
        </row>
        <row r="2097">
          <cell r="D2097" t="str">
            <v>44295</v>
          </cell>
          <cell r="E2097" t="str">
            <v>tornillos (unir tapas entre si)</v>
          </cell>
        </row>
        <row r="2098">
          <cell r="D2098" t="str">
            <v>442A1</v>
          </cell>
          <cell r="E2098" t="str">
            <v>panel 50 x 1200 mm</v>
          </cell>
        </row>
        <row r="2099">
          <cell r="D2099" t="str">
            <v>442A2</v>
          </cell>
          <cell r="E2099" t="str">
            <v>panel 100 x 1200 mm</v>
          </cell>
        </row>
        <row r="2100">
          <cell r="D2100" t="str">
            <v>442A3</v>
          </cell>
          <cell r="E2100" t="str">
            <v>panel 100 x 2400 mm</v>
          </cell>
        </row>
        <row r="2101">
          <cell r="D2101" t="str">
            <v>442A4</v>
          </cell>
          <cell r="E2101" t="str">
            <v>panel 100 x 200 mm</v>
          </cell>
        </row>
        <row r="2102">
          <cell r="D2102" t="str">
            <v>442A5</v>
          </cell>
          <cell r="E2102" t="str">
            <v>panel 100 x 300 mm</v>
          </cell>
        </row>
        <row r="2103">
          <cell r="D2103" t="str">
            <v>442A6</v>
          </cell>
          <cell r="E2103" t="str">
            <v>panel 100 x 400 mm</v>
          </cell>
        </row>
        <row r="2104">
          <cell r="D2104" t="str">
            <v>442A7</v>
          </cell>
          <cell r="E2104" t="str">
            <v>panel 100 x 425 mm</v>
          </cell>
        </row>
        <row r="2105">
          <cell r="D2105" t="str">
            <v>442A8</v>
          </cell>
          <cell r="E2105" t="str">
            <v>panel 100 x 500 mm</v>
          </cell>
        </row>
        <row r="2106">
          <cell r="D2106" t="str">
            <v>442A9</v>
          </cell>
          <cell r="E2106" t="str">
            <v>panel 100 x 525 mm</v>
          </cell>
        </row>
        <row r="2107">
          <cell r="D2107" t="str">
            <v>442AA</v>
          </cell>
          <cell r="E2107" t="str">
            <v>panel 100 x 600 mm</v>
          </cell>
        </row>
        <row r="2108">
          <cell r="D2108" t="str">
            <v>442AB</v>
          </cell>
          <cell r="E2108" t="str">
            <v>panel 100 x 900 mm</v>
          </cell>
        </row>
        <row r="2109">
          <cell r="D2109" t="str">
            <v>442AC</v>
          </cell>
          <cell r="E2109" t="str">
            <v>panel 110 x 1200 mm</v>
          </cell>
        </row>
        <row r="2110">
          <cell r="D2110" t="str">
            <v>442AD</v>
          </cell>
          <cell r="E2110" t="str">
            <v>panel 120 x 300 mm</v>
          </cell>
        </row>
        <row r="2111">
          <cell r="D2111" t="str">
            <v>442AE</v>
          </cell>
          <cell r="E2111" t="str">
            <v>panel 120 x 500 mm</v>
          </cell>
        </row>
        <row r="2112">
          <cell r="D2112" t="str">
            <v>442AF</v>
          </cell>
          <cell r="E2112" t="str">
            <v>panel 120 x 600 mm</v>
          </cell>
        </row>
        <row r="2113">
          <cell r="D2113" t="str">
            <v>442AG</v>
          </cell>
          <cell r="E2113" t="str">
            <v>panel 140 x 300 mm</v>
          </cell>
        </row>
        <row r="2114">
          <cell r="D2114" t="str">
            <v>442AH</v>
          </cell>
          <cell r="E2114" t="str">
            <v xml:space="preserve">panel 150 x 1200 mm </v>
          </cell>
        </row>
        <row r="2115">
          <cell r="D2115" t="str">
            <v>442AI</v>
          </cell>
          <cell r="E2115" t="str">
            <v>panel 150 x 2400 mm</v>
          </cell>
        </row>
        <row r="2116">
          <cell r="D2116" t="str">
            <v>442AJ</v>
          </cell>
          <cell r="E2116" t="str">
            <v>panel 150 x 600 mm</v>
          </cell>
        </row>
        <row r="2117">
          <cell r="D2117" t="str">
            <v>442AK</v>
          </cell>
          <cell r="E2117" t="str">
            <v>panel 150 x 750 mm</v>
          </cell>
        </row>
        <row r="2118">
          <cell r="D2118" t="str">
            <v>442AL</v>
          </cell>
          <cell r="E2118" t="str">
            <v>panel 170 x 600 mm</v>
          </cell>
        </row>
        <row r="2119">
          <cell r="D2119" t="str">
            <v>442AM</v>
          </cell>
          <cell r="E2119" t="str">
            <v>panel 175 x 725 mm</v>
          </cell>
        </row>
        <row r="2120">
          <cell r="D2120" t="str">
            <v>442AN</v>
          </cell>
          <cell r="E2120" t="str">
            <v>panel 180 x 300 mm</v>
          </cell>
        </row>
        <row r="2121">
          <cell r="D2121" t="str">
            <v>442AO</v>
          </cell>
          <cell r="E2121" t="str">
            <v>panel 180 x 500 mm</v>
          </cell>
        </row>
        <row r="2122">
          <cell r="D2122" t="str">
            <v>442AP</v>
          </cell>
          <cell r="E2122" t="str">
            <v>panel 180 x 600 mm</v>
          </cell>
        </row>
        <row r="2123">
          <cell r="D2123" t="str">
            <v>442AQ</v>
          </cell>
          <cell r="E2123" t="str">
            <v>panel 200 x 1000 mm</v>
          </cell>
        </row>
        <row r="2124">
          <cell r="D2124" t="str">
            <v>442AR</v>
          </cell>
          <cell r="E2124" t="str">
            <v>panel 200 x 1100 mm</v>
          </cell>
        </row>
        <row r="2125">
          <cell r="D2125" t="str">
            <v>442AS</v>
          </cell>
          <cell r="E2125" t="str">
            <v>panel 200 x 1200 mm</v>
          </cell>
        </row>
        <row r="2126">
          <cell r="D2126" t="str">
            <v>442AT</v>
          </cell>
          <cell r="E2126" t="str">
            <v>panel 200 x 150 mm</v>
          </cell>
        </row>
        <row r="2127">
          <cell r="D2127" t="str">
            <v>442AU</v>
          </cell>
          <cell r="E2127" t="str">
            <v>panel 200 x 2400 mm</v>
          </cell>
        </row>
        <row r="2128">
          <cell r="D2128" t="str">
            <v>442AV</v>
          </cell>
          <cell r="E2128" t="str">
            <v>panel 200 x 220 mm</v>
          </cell>
        </row>
        <row r="2129">
          <cell r="D2129" t="str">
            <v>442AW</v>
          </cell>
          <cell r="E2129" t="str">
            <v xml:space="preserve">panel 200 x 300 mm </v>
          </cell>
        </row>
        <row r="2130">
          <cell r="D2130" t="str">
            <v>442AX</v>
          </cell>
          <cell r="E2130" t="str">
            <v>panel 200 x 400 mm</v>
          </cell>
        </row>
        <row r="2131">
          <cell r="D2131" t="str">
            <v>442AY</v>
          </cell>
          <cell r="E2131" t="str">
            <v>panel 200 x 500 mm</v>
          </cell>
        </row>
        <row r="2132">
          <cell r="D2132" t="str">
            <v>442AZ</v>
          </cell>
          <cell r="E2132" t="str">
            <v>panel 200 x 600 mm</v>
          </cell>
        </row>
        <row r="2133">
          <cell r="D2133" t="str">
            <v>442B1</v>
          </cell>
          <cell r="E2133" t="str">
            <v>panel 200 x 700 mm</v>
          </cell>
        </row>
        <row r="2134">
          <cell r="D2134" t="str">
            <v>442B2</v>
          </cell>
          <cell r="E2134" t="str">
            <v>panel 200 x 800 mm</v>
          </cell>
        </row>
        <row r="2135">
          <cell r="D2135" t="str">
            <v>442B3</v>
          </cell>
          <cell r="E2135" t="str">
            <v>panel 200 x 950 mm</v>
          </cell>
        </row>
        <row r="2136">
          <cell r="D2136" t="str">
            <v>442B4</v>
          </cell>
          <cell r="E2136" t="str">
            <v>panel 220 x 600 mm</v>
          </cell>
        </row>
        <row r="2137">
          <cell r="D2137" t="str">
            <v>442B5</v>
          </cell>
          <cell r="E2137" t="str">
            <v>panel 230 x 600 mm</v>
          </cell>
        </row>
        <row r="2138">
          <cell r="D2138" t="str">
            <v>442B6</v>
          </cell>
          <cell r="E2138" t="str">
            <v>panel 250 x 1000 mm</v>
          </cell>
        </row>
        <row r="2139">
          <cell r="D2139" t="str">
            <v>442B7</v>
          </cell>
          <cell r="E2139" t="str">
            <v>panel 250 x 1200 mm</v>
          </cell>
        </row>
        <row r="2140">
          <cell r="D2140" t="str">
            <v>442B8</v>
          </cell>
          <cell r="E2140" t="str">
            <v>panel 250 x 2400 mm</v>
          </cell>
        </row>
        <row r="2141">
          <cell r="D2141" t="str">
            <v>442B9</v>
          </cell>
          <cell r="E2141" t="str">
            <v>panel 250 x 250 mm</v>
          </cell>
        </row>
        <row r="2142">
          <cell r="D2142" t="str">
            <v>442BA</v>
          </cell>
          <cell r="E2142" t="str">
            <v>panel 250 x 300 mm</v>
          </cell>
        </row>
        <row r="2143">
          <cell r="D2143" t="str">
            <v>442BB</v>
          </cell>
          <cell r="E2143" t="str">
            <v>panel 250 x 425 mm</v>
          </cell>
        </row>
        <row r="2144">
          <cell r="D2144" t="str">
            <v>442BC</v>
          </cell>
          <cell r="E2144" t="str">
            <v>panel 250 x 500 mm</v>
          </cell>
        </row>
        <row r="2145">
          <cell r="D2145" t="str">
            <v>442BD</v>
          </cell>
          <cell r="E2145" t="str">
            <v>panel 250 x 550 mm</v>
          </cell>
        </row>
        <row r="2146">
          <cell r="D2146" t="str">
            <v>442BE</v>
          </cell>
          <cell r="E2146" t="str">
            <v>panel 250 x 600 mm</v>
          </cell>
        </row>
        <row r="2147">
          <cell r="D2147" t="str">
            <v>442BF</v>
          </cell>
          <cell r="E2147" t="str">
            <v>panel 250 x 800 mm</v>
          </cell>
        </row>
        <row r="2148">
          <cell r="D2148" t="str">
            <v>442BG</v>
          </cell>
          <cell r="E2148" t="str">
            <v>panel 250 x 900 mm</v>
          </cell>
        </row>
        <row r="2149">
          <cell r="D2149" t="str">
            <v>442BH</v>
          </cell>
          <cell r="E2149" t="str">
            <v>panel 270 x 600 mm</v>
          </cell>
        </row>
        <row r="2150">
          <cell r="D2150" t="str">
            <v>442BI</v>
          </cell>
          <cell r="E2150" t="str">
            <v>panel 275 x 500 mm</v>
          </cell>
        </row>
        <row r="2151">
          <cell r="D2151" t="str">
            <v>442BJ</v>
          </cell>
          <cell r="E2151" t="str">
            <v>panel 275 x 525 mm</v>
          </cell>
        </row>
        <row r="2152">
          <cell r="D2152" t="str">
            <v>442BK</v>
          </cell>
          <cell r="E2152" t="str">
            <v>panel 275 x 700 mm</v>
          </cell>
        </row>
        <row r="2153">
          <cell r="D2153" t="str">
            <v>442BL</v>
          </cell>
          <cell r="E2153" t="str">
            <v>panel 280 x 500 mm</v>
          </cell>
        </row>
        <row r="2154">
          <cell r="D2154" t="str">
            <v>442BM</v>
          </cell>
          <cell r="E2154" t="str">
            <v>panel 280 x 600 mm</v>
          </cell>
        </row>
        <row r="2155">
          <cell r="D2155" t="str">
            <v>442BN</v>
          </cell>
          <cell r="E2155" t="str">
            <v>panel 300 x 1200 mm</v>
          </cell>
        </row>
        <row r="2156">
          <cell r="D2156" t="str">
            <v>442BO</v>
          </cell>
          <cell r="E2156" t="str">
            <v>panel 300 x 2400 mm</v>
          </cell>
        </row>
        <row r="2157">
          <cell r="D2157" t="str">
            <v>442BP</v>
          </cell>
          <cell r="E2157" t="str">
            <v>panel 300 x 300 mm</v>
          </cell>
        </row>
        <row r="2158">
          <cell r="D2158" t="str">
            <v>442BQ</v>
          </cell>
          <cell r="E2158" t="str">
            <v>panel 300 x 350 mm</v>
          </cell>
        </row>
        <row r="2159">
          <cell r="D2159" t="str">
            <v>442BR</v>
          </cell>
          <cell r="E2159" t="str">
            <v>panel 300 x 400 mm</v>
          </cell>
        </row>
        <row r="2160">
          <cell r="D2160" t="str">
            <v>442BS</v>
          </cell>
          <cell r="E2160" t="str">
            <v>panel 300 x 500 mm</v>
          </cell>
        </row>
        <row r="2161">
          <cell r="D2161" t="str">
            <v>442BT</v>
          </cell>
          <cell r="E2161" t="str">
            <v>panel 300 x 600 mm</v>
          </cell>
        </row>
        <row r="2162">
          <cell r="D2162" t="str">
            <v>442BU</v>
          </cell>
          <cell r="E2162" t="str">
            <v xml:space="preserve">panel 300 x 800 mm </v>
          </cell>
        </row>
        <row r="2163">
          <cell r="D2163" t="str">
            <v>442BV</v>
          </cell>
          <cell r="E2163" t="str">
            <v>panel 300 x x900 mm</v>
          </cell>
        </row>
        <row r="2164">
          <cell r="D2164" t="str">
            <v>442BW</v>
          </cell>
          <cell r="E2164" t="str">
            <v>panel 320 x 500 mm</v>
          </cell>
        </row>
        <row r="2165">
          <cell r="D2165" t="str">
            <v>442BX</v>
          </cell>
          <cell r="E2165" t="str">
            <v>panel 340 x x600 mm</v>
          </cell>
        </row>
        <row r="2166">
          <cell r="D2166" t="str">
            <v>442BY</v>
          </cell>
          <cell r="E2166" t="str">
            <v>panel 350 x 1200 mm</v>
          </cell>
        </row>
        <row r="2167">
          <cell r="D2167" t="str">
            <v>442BZ</v>
          </cell>
          <cell r="E2167" t="str">
            <v>panel 350 x 2400 mm</v>
          </cell>
        </row>
        <row r="2168">
          <cell r="D2168" t="str">
            <v>442C1</v>
          </cell>
          <cell r="E2168" t="str">
            <v>panel 350 x 500 mm</v>
          </cell>
        </row>
        <row r="2169">
          <cell r="D2169" t="str">
            <v>442C2</v>
          </cell>
          <cell r="E2169" t="str">
            <v>panel 350 x x600 mm</v>
          </cell>
        </row>
        <row r="2170">
          <cell r="D2170" t="str">
            <v>442C3</v>
          </cell>
          <cell r="E2170" t="str">
            <v>panel 370 x 600 mm</v>
          </cell>
        </row>
        <row r="2171">
          <cell r="D2171" t="str">
            <v>442C4</v>
          </cell>
          <cell r="E2171" t="str">
            <v>panel 380 x 600mm</v>
          </cell>
        </row>
        <row r="2172">
          <cell r="D2172" t="str">
            <v>442C5</v>
          </cell>
          <cell r="E2172" t="str">
            <v>panel 400 x 1000 mm</v>
          </cell>
        </row>
        <row r="2173">
          <cell r="D2173" t="str">
            <v>442C6</v>
          </cell>
          <cell r="E2173" t="str">
            <v>panel 400 x 1200 mm</v>
          </cell>
        </row>
        <row r="2174">
          <cell r="D2174" t="str">
            <v>442C7</v>
          </cell>
          <cell r="E2174" t="str">
            <v>panel 400 x 2400 mm</v>
          </cell>
        </row>
        <row r="2175">
          <cell r="D2175" t="str">
            <v>442C8</v>
          </cell>
          <cell r="E2175" t="str">
            <v>panel 400 x 500 mm</v>
          </cell>
        </row>
        <row r="2176">
          <cell r="D2176" t="str">
            <v>442C9</v>
          </cell>
          <cell r="E2176" t="str">
            <v>panel 400 x 600 mm</v>
          </cell>
        </row>
        <row r="2177">
          <cell r="D2177" t="str">
            <v>442CA</v>
          </cell>
          <cell r="E2177" t="str">
            <v>panel 420 x 600 mm</v>
          </cell>
        </row>
        <row r="2178">
          <cell r="D2178" t="str">
            <v>442CB</v>
          </cell>
          <cell r="E2178" t="str">
            <v>panel 450 x 1200 mm</v>
          </cell>
        </row>
        <row r="2179">
          <cell r="D2179" t="str">
            <v>442CC</v>
          </cell>
          <cell r="E2179" t="str">
            <v>panel 450 x 2400 mm</v>
          </cell>
        </row>
        <row r="2180">
          <cell r="D2180" t="str">
            <v>442CD</v>
          </cell>
          <cell r="E2180" t="str">
            <v>panel 450 x 600 mm</v>
          </cell>
        </row>
        <row r="2181">
          <cell r="D2181" t="str">
            <v>442CE</v>
          </cell>
          <cell r="E2181" t="str">
            <v>panel 470 x 600 mm</v>
          </cell>
        </row>
        <row r="2182">
          <cell r="D2182" t="str">
            <v>442CF</v>
          </cell>
          <cell r="E2182" t="str">
            <v>panel 480 x 600 mm</v>
          </cell>
        </row>
        <row r="2183">
          <cell r="D2183" t="str">
            <v>442CG</v>
          </cell>
          <cell r="E2183" t="str">
            <v>panel 50 x 200 mm</v>
          </cell>
        </row>
        <row r="2184">
          <cell r="D2184" t="str">
            <v>442CH</v>
          </cell>
          <cell r="E2184" t="str">
            <v xml:space="preserve">panel 50 x 250 mm </v>
          </cell>
        </row>
        <row r="2185">
          <cell r="D2185" t="str">
            <v>442CI</v>
          </cell>
          <cell r="E2185" t="str">
            <v>panel 50 x 300 mm</v>
          </cell>
        </row>
        <row r="2186">
          <cell r="D2186" t="str">
            <v>442CJ</v>
          </cell>
          <cell r="E2186" t="str">
            <v>panel 500 x 1000 mm</v>
          </cell>
        </row>
        <row r="2187">
          <cell r="D2187" t="str">
            <v>442CK</v>
          </cell>
          <cell r="E2187" t="str">
            <v xml:space="preserve">panel 500 x 1200 mm </v>
          </cell>
        </row>
        <row r="2188">
          <cell r="D2188" t="str">
            <v>442CL</v>
          </cell>
          <cell r="E2188" t="str">
            <v>panel 500 x 2400 mm</v>
          </cell>
        </row>
        <row r="2189">
          <cell r="D2189" t="str">
            <v>442CM</v>
          </cell>
          <cell r="E2189" t="str">
            <v>panel 500 x 600 mm</v>
          </cell>
        </row>
        <row r="2190">
          <cell r="D2190" t="str">
            <v>442CN</v>
          </cell>
          <cell r="E2190" t="str">
            <v>panel 500 x 700 mm</v>
          </cell>
        </row>
        <row r="2191">
          <cell r="D2191" t="str">
            <v>442CO</v>
          </cell>
          <cell r="E2191" t="str">
            <v>panel 550 x 1200 mm</v>
          </cell>
        </row>
        <row r="2192">
          <cell r="D2192" t="str">
            <v>442CP</v>
          </cell>
          <cell r="E2192" t="str">
            <v>panel 600 x 1200 mm</v>
          </cell>
        </row>
        <row r="2193">
          <cell r="D2193" t="str">
            <v>442CQ</v>
          </cell>
          <cell r="E2193" t="str">
            <v>panel 600 x 2400 mm</v>
          </cell>
        </row>
        <row r="2194">
          <cell r="D2194" t="str">
            <v>442CR</v>
          </cell>
          <cell r="E2194" t="str">
            <v>panel 600 x 200 mm</v>
          </cell>
        </row>
        <row r="2195">
          <cell r="D2195" t="str">
            <v>442CS</v>
          </cell>
          <cell r="E2195" t="str">
            <v>panel 600 x 600 mm</v>
          </cell>
        </row>
        <row r="2196">
          <cell r="D2196" t="str">
            <v>442CT</v>
          </cell>
          <cell r="E2196" t="str">
            <v>panel 600 x 800 mm</v>
          </cell>
        </row>
        <row r="2197">
          <cell r="D2197" t="str">
            <v>442CU</v>
          </cell>
          <cell r="E2197" t="str">
            <v>panel 600 x 900 mm</v>
          </cell>
        </row>
        <row r="2198">
          <cell r="D2198" t="str">
            <v>442CV</v>
          </cell>
          <cell r="E2198" t="str">
            <v>panel 70 x 600 mm</v>
          </cell>
        </row>
        <row r="2199">
          <cell r="D2199" t="str">
            <v>442CW</v>
          </cell>
          <cell r="E2199" t="str">
            <v>panel 80 x 600 mm</v>
          </cell>
        </row>
        <row r="2200">
          <cell r="D2200" t="str">
            <v>442CX</v>
          </cell>
          <cell r="E2200" t="str">
            <v>panel fenolico 18 mm de 1.20 m x 2.44 m</v>
          </cell>
        </row>
        <row r="2201">
          <cell r="D2201" t="str">
            <v>442CY</v>
          </cell>
          <cell r="E2201" t="str">
            <v>panel muro 0.30 x 2.50 m</v>
          </cell>
        </row>
        <row r="2202">
          <cell r="D2202" t="str">
            <v>442CZ</v>
          </cell>
          <cell r="E2202" t="str">
            <v>panel muro 0.30 x 2.90 m</v>
          </cell>
        </row>
        <row r="2203">
          <cell r="D2203" t="str">
            <v>442D1</v>
          </cell>
          <cell r="E2203" t="str">
            <v>panel muro 0.40 x 2.90 m</v>
          </cell>
        </row>
        <row r="2204">
          <cell r="D2204" t="str">
            <v>442D2</v>
          </cell>
          <cell r="E2204" t="str">
            <v>panel muro 0.50 x 2.42 m</v>
          </cell>
        </row>
        <row r="2205">
          <cell r="D2205" t="str">
            <v>442D3</v>
          </cell>
          <cell r="E2205" t="str">
            <v>panel muro 0.50 x 2.52 m</v>
          </cell>
        </row>
        <row r="2206">
          <cell r="D2206" t="str">
            <v>442D4</v>
          </cell>
          <cell r="E2206" t="str">
            <v>panel muro 0.50 x 2.54 m</v>
          </cell>
        </row>
        <row r="2207">
          <cell r="D2207" t="str">
            <v>442D5</v>
          </cell>
          <cell r="E2207" t="str">
            <v>panel muro 0.50 x 2.90 m</v>
          </cell>
        </row>
        <row r="2208">
          <cell r="D2208" t="str">
            <v>442D6</v>
          </cell>
          <cell r="E2208" t="str">
            <v>panel muro 0.54 x 2.90 m</v>
          </cell>
        </row>
        <row r="2209">
          <cell r="D2209" t="str">
            <v>442D7</v>
          </cell>
          <cell r="E2209" t="str">
            <v>panel muro 0.60 x 2.90 m</v>
          </cell>
        </row>
        <row r="2210">
          <cell r="D2210" t="str">
            <v>442D8</v>
          </cell>
          <cell r="E2210" t="str">
            <v>panel muro 0.75 x 2.90 m</v>
          </cell>
        </row>
        <row r="2211">
          <cell r="D2211" t="str">
            <v>442D9</v>
          </cell>
          <cell r="E2211" t="str">
            <v>panel para sardinel 0.40 x 2.00 m</v>
          </cell>
        </row>
        <row r="2212">
          <cell r="D2212" t="str">
            <v>442DA</v>
          </cell>
          <cell r="E2212" t="str">
            <v>mini angulo 1200 mm</v>
          </cell>
        </row>
        <row r="2213">
          <cell r="D2213" t="str">
            <v>442DB</v>
          </cell>
          <cell r="E2213" t="str">
            <v>pin doble</v>
          </cell>
        </row>
        <row r="2214">
          <cell r="D2214" t="str">
            <v>442DC</v>
          </cell>
          <cell r="E2214" t="str">
            <v>pin sencillo</v>
          </cell>
        </row>
        <row r="2215">
          <cell r="D2215" t="str">
            <v>442DD</v>
          </cell>
          <cell r="E2215" t="str">
            <v>poste para mensula</v>
          </cell>
        </row>
        <row r="2216">
          <cell r="D2216" t="str">
            <v>442M1</v>
          </cell>
          <cell r="E2216" t="str">
            <v xml:space="preserve">molinete </v>
          </cell>
        </row>
        <row r="2217">
          <cell r="D2217" t="str">
            <v>4541F</v>
          </cell>
          <cell r="E2217" t="str">
            <v>cono slump</v>
          </cell>
        </row>
        <row r="2218">
          <cell r="D2218" t="str">
            <v>46111</v>
          </cell>
          <cell r="E2218" t="str">
            <v>herramienta y equipo menor</v>
          </cell>
        </row>
        <row r="2219">
          <cell r="D2219" t="str">
            <v>46199</v>
          </cell>
          <cell r="E2219" t="str">
            <v>dotacion seguridad industrial</v>
          </cell>
        </row>
        <row r="2220">
          <cell r="D2220" t="str">
            <v>47111</v>
          </cell>
          <cell r="E2220" t="str">
            <v>elementos de consumo y proteccion</v>
          </cell>
        </row>
        <row r="2221">
          <cell r="D2221" t="str">
            <v>48141</v>
          </cell>
          <cell r="E2221" t="str">
            <v>cortadora de adobe/bloque</v>
          </cell>
        </row>
        <row r="2222">
          <cell r="D2222" t="str">
            <v>48142</v>
          </cell>
          <cell r="E2222" t="str">
            <v>disco diamante para cortadora adobe/bloque</v>
          </cell>
        </row>
        <row r="2223">
          <cell r="D2223" t="str">
            <v>48Z18</v>
          </cell>
          <cell r="E2223" t="str">
            <v>can madera abarco de 2.00-2.20 m</v>
          </cell>
        </row>
        <row r="2224">
          <cell r="D2224" t="str">
            <v>48Z19</v>
          </cell>
          <cell r="E2224" t="str">
            <v>can madera abarco de 2.80-3.00 m</v>
          </cell>
        </row>
        <row r="2225">
          <cell r="D2225" t="str">
            <v>48Z1A</v>
          </cell>
          <cell r="E2225" t="str">
            <v>can madera comun de 2.80-3.00 m</v>
          </cell>
        </row>
        <row r="2226">
          <cell r="D2226" t="str">
            <v>49111</v>
          </cell>
          <cell r="E2226" t="str">
            <v>torre grua</v>
          </cell>
        </row>
        <row r="2227">
          <cell r="D2227" t="str">
            <v>49112</v>
          </cell>
          <cell r="E2227" t="str">
            <v>malacate mixto</v>
          </cell>
        </row>
        <row r="2228">
          <cell r="D2228" t="str">
            <v>4J211</v>
          </cell>
          <cell r="E2228" t="str">
            <v>cortadora de baldosin</v>
          </cell>
        </row>
        <row r="2229">
          <cell r="D2229" t="str">
            <v>4K151</v>
          </cell>
          <cell r="E2229" t="str">
            <v>allanadora de 36"</v>
          </cell>
        </row>
        <row r="2230">
          <cell r="D2230" t="str">
            <v>4K152</v>
          </cell>
          <cell r="E2230" t="str">
            <v>cortadora de piso</v>
          </cell>
        </row>
        <row r="2231">
          <cell r="D2231" t="str">
            <v>4O311</v>
          </cell>
          <cell r="E2231" t="str">
            <v>sierra sable</v>
          </cell>
        </row>
        <row r="2232">
          <cell r="D2232" t="str">
            <v>4P111</v>
          </cell>
          <cell r="E2232" t="str">
            <v>sillas operativas giratorias</v>
          </cell>
        </row>
        <row r="2233">
          <cell r="D2233" t="str">
            <v>4P112</v>
          </cell>
          <cell r="E2233" t="str">
            <v>escritorios</v>
          </cell>
        </row>
        <row r="2234">
          <cell r="D2234" t="str">
            <v>4P113</v>
          </cell>
          <cell r="E2234" t="str">
            <v>mesas reuniones 6 puestos</v>
          </cell>
        </row>
        <row r="2235">
          <cell r="D2235" t="str">
            <v>4P114</v>
          </cell>
          <cell r="E2235" t="str">
            <v>computadores</v>
          </cell>
        </row>
        <row r="2236">
          <cell r="D2236" t="str">
            <v>4P115</v>
          </cell>
          <cell r="E2236" t="str">
            <v>impresoras</v>
          </cell>
        </row>
        <row r="2237">
          <cell r="D2237" t="str">
            <v>4V111</v>
          </cell>
          <cell r="E2237" t="str">
            <v>bulldozer cat d6h</v>
          </cell>
        </row>
        <row r="2238">
          <cell r="D2238" t="str">
            <v>4V311</v>
          </cell>
          <cell r="E2238" t="str">
            <v>cilindro vibrocompactador ingersoll rand dd22</v>
          </cell>
        </row>
        <row r="2239">
          <cell r="D2239" t="str">
            <v>4V511</v>
          </cell>
          <cell r="E2239" t="str">
            <v>carro tanque para agua</v>
          </cell>
        </row>
        <row r="2240">
          <cell r="D2240" t="str">
            <v>4V711</v>
          </cell>
          <cell r="E2240" t="str">
            <v>compresor ingersoll rand p185wjd</v>
          </cell>
        </row>
        <row r="2241">
          <cell r="D2241" t="str">
            <v>4V712</v>
          </cell>
          <cell r="E2241" t="str">
            <v>compresor</v>
          </cell>
        </row>
        <row r="2242">
          <cell r="D2242" t="str">
            <v>4Z111</v>
          </cell>
          <cell r="E2242" t="str">
            <v>abrazadera giratoria 48mm</v>
          </cell>
        </row>
        <row r="2243">
          <cell r="D2243" t="str">
            <v>4Z112</v>
          </cell>
          <cell r="E2243" t="str">
            <v>tornillo nivelador escualizable 600mm</v>
          </cell>
        </row>
        <row r="2244">
          <cell r="D2244" t="str">
            <v>4Z113</v>
          </cell>
          <cell r="E2244" t="str">
            <v>vertical 1500mm con pin</v>
          </cell>
        </row>
        <row r="2245">
          <cell r="D2245" t="str">
            <v>4Z114</v>
          </cell>
          <cell r="E2245" t="str">
            <v>horizontal 1400mm</v>
          </cell>
        </row>
        <row r="2246">
          <cell r="D2246" t="str">
            <v>4Z115</v>
          </cell>
          <cell r="E2246" t="str">
            <v>diagonal 3000x2000mm</v>
          </cell>
        </row>
        <row r="2247">
          <cell r="D2247" t="str">
            <v>4Z116</v>
          </cell>
          <cell r="E2247" t="str">
            <v>plataforma 1400mm</v>
          </cell>
        </row>
        <row r="2248">
          <cell r="D2248" t="str">
            <v>4Z117</v>
          </cell>
          <cell r="E2248" t="str">
            <v>escalera</v>
          </cell>
        </row>
        <row r="2249">
          <cell r="D2249" t="str">
            <v>4Z118</v>
          </cell>
          <cell r="E2249" t="str">
            <v>tornillo nivelador con ruedas</v>
          </cell>
        </row>
        <row r="2250">
          <cell r="D2250" t="str">
            <v>4Z119</v>
          </cell>
          <cell r="E2250" t="str">
            <v>rodapies 1400mm</v>
          </cell>
        </row>
        <row r="2251">
          <cell r="D2251" t="str">
            <v>4Z121</v>
          </cell>
          <cell r="E2251" t="str">
            <v>vibrocompactador (canguro)</v>
          </cell>
        </row>
        <row r="2252">
          <cell r="D2252" t="str">
            <v>4Z122</v>
          </cell>
          <cell r="E2252" t="str">
            <v>vibrocompactador (rana)</v>
          </cell>
        </row>
        <row r="2253">
          <cell r="D2253" t="str">
            <v>4Z123</v>
          </cell>
          <cell r="E2253" t="str">
            <v>coche de una llanta</v>
          </cell>
        </row>
        <row r="2254">
          <cell r="D2254" t="str">
            <v>4Z124</v>
          </cell>
          <cell r="E2254" t="str">
            <v xml:space="preserve">andamio con tijera tramo completo 1.50 x 1.50 </v>
          </cell>
        </row>
        <row r="2255">
          <cell r="D2255" t="str">
            <v>4Z125</v>
          </cell>
          <cell r="E2255" t="str">
            <v>vibrador electrico para concreto</v>
          </cell>
        </row>
        <row r="2256">
          <cell r="D2256" t="str">
            <v>4Z126</v>
          </cell>
          <cell r="E2256" t="str">
            <v>pulidora manual electrica</v>
          </cell>
        </row>
        <row r="2257">
          <cell r="D2257" t="str">
            <v>4Z127</v>
          </cell>
          <cell r="E2257" t="str">
            <v>bascula de 500kg</v>
          </cell>
        </row>
        <row r="2258">
          <cell r="D2258" t="str">
            <v>4Z128</v>
          </cell>
          <cell r="E2258" t="str">
            <v>extencion cauchetada por metro</v>
          </cell>
        </row>
        <row r="2259">
          <cell r="D2259" t="str">
            <v>4Z129</v>
          </cell>
          <cell r="E2259" t="str">
            <v>concretadora 2 sacos</v>
          </cell>
        </row>
        <row r="2260">
          <cell r="D2260" t="str">
            <v>4Z131</v>
          </cell>
          <cell r="E2260" t="str">
            <v>andamio colgante 60 m</v>
          </cell>
        </row>
        <row r="2261">
          <cell r="D2261" t="str">
            <v>4Z132</v>
          </cell>
          <cell r="E2261" t="str">
            <v>andamio colgante 80 m</v>
          </cell>
        </row>
        <row r="2262">
          <cell r="D2262" t="str">
            <v>4Z133</v>
          </cell>
          <cell r="E2262" t="str">
            <v>taco metalico corto 2,00 a 3,30 m</v>
          </cell>
        </row>
        <row r="2263">
          <cell r="D2263" t="str">
            <v>4Z134</v>
          </cell>
          <cell r="E2263" t="str">
            <v>taco metalico largo de 2,20 a 3,80 m</v>
          </cell>
        </row>
        <row r="2264">
          <cell r="D2264" t="str">
            <v>4Z135</v>
          </cell>
          <cell r="E2264" t="str">
            <v>cercha 3,00 m</v>
          </cell>
        </row>
        <row r="2265">
          <cell r="D2265" t="str">
            <v>4Z136</v>
          </cell>
          <cell r="E2265" t="str">
            <v>formaleta columna circular 0.55, 0.60 x 2.40 m (juego)</v>
          </cell>
        </row>
        <row r="2266">
          <cell r="D2266" t="str">
            <v>4Z137</v>
          </cell>
          <cell r="E2266" t="str">
            <v>formaleta muro tapa 0.60 x 2.40 m</v>
          </cell>
        </row>
        <row r="2267">
          <cell r="D2267" t="str">
            <v>4Z138</v>
          </cell>
          <cell r="E2267" t="str">
            <v>tornillos (unir tapas entre si)</v>
          </cell>
        </row>
        <row r="2268">
          <cell r="D2268" t="str">
            <v>4Z139</v>
          </cell>
          <cell r="E2268" t="str">
            <v>herramienta y equipo menor</v>
          </cell>
        </row>
        <row r="2269">
          <cell r="D2269" t="str">
            <v>4Z141</v>
          </cell>
          <cell r="E2269" t="str">
            <v>dotacion seguridad industrial</v>
          </cell>
        </row>
        <row r="2270">
          <cell r="D2270" t="str">
            <v>4Z142</v>
          </cell>
          <cell r="E2270" t="str">
            <v>elementos de consumo y proteccion</v>
          </cell>
        </row>
        <row r="2271">
          <cell r="D2271" t="str">
            <v>4Z143</v>
          </cell>
          <cell r="E2271" t="str">
            <v>cortadora de adobe/bloque</v>
          </cell>
        </row>
        <row r="2272">
          <cell r="D2272" t="str">
            <v>4Z144</v>
          </cell>
          <cell r="E2272" t="str">
            <v>disco diamante para cortadora adobe/bloque</v>
          </cell>
        </row>
        <row r="2273">
          <cell r="D2273" t="str">
            <v>4Z145</v>
          </cell>
          <cell r="E2273" t="str">
            <v>plataforma escotilla 1400mm</v>
          </cell>
        </row>
        <row r="2274">
          <cell r="D2274" t="str">
            <v>4Z146</v>
          </cell>
          <cell r="E2274" t="str">
            <v>base</v>
          </cell>
        </row>
        <row r="2275">
          <cell r="D2275" t="str">
            <v>4Z147</v>
          </cell>
          <cell r="E2275" t="str">
            <v>conector mellizo</v>
          </cell>
        </row>
        <row r="2276">
          <cell r="D2276" t="str">
            <v>4Z148</v>
          </cell>
          <cell r="E2276" t="str">
            <v>horquilla</v>
          </cell>
        </row>
        <row r="2277">
          <cell r="D2277" t="str">
            <v>4Z149</v>
          </cell>
          <cell r="E2277" t="str">
            <v>pasador seguridad</v>
          </cell>
        </row>
        <row r="2278">
          <cell r="D2278" t="str">
            <v>4Z151</v>
          </cell>
          <cell r="E2278" t="str">
            <v>pin acople graduable</v>
          </cell>
        </row>
        <row r="2279">
          <cell r="D2279" t="str">
            <v>4Z152</v>
          </cell>
          <cell r="E2279" t="str">
            <v>caseton en icopor</v>
          </cell>
        </row>
        <row r="2280">
          <cell r="D2280" t="str">
            <v>4Z153</v>
          </cell>
          <cell r="E2280" t="str">
            <v>caseton en icopor</v>
          </cell>
        </row>
        <row r="2281">
          <cell r="D2281" t="str">
            <v>4Z154</v>
          </cell>
          <cell r="E2281" t="str">
            <v xml:space="preserve">cortadora de piso </v>
          </cell>
        </row>
        <row r="2282">
          <cell r="D2282" t="str">
            <v>4Z155</v>
          </cell>
          <cell r="E2282" t="str">
            <v>alineador 3000 mm</v>
          </cell>
        </row>
        <row r="2283">
          <cell r="D2283" t="str">
            <v>4Z156</v>
          </cell>
          <cell r="E2283" t="str">
            <v>corbata 600 mm</v>
          </cell>
        </row>
        <row r="2284">
          <cell r="D2284" t="str">
            <v>4Z157</v>
          </cell>
          <cell r="E2284" t="str">
            <v>molinetes con base y freno de mano</v>
          </cell>
        </row>
        <row r="2285">
          <cell r="D2285" t="str">
            <v>4Z158</v>
          </cell>
          <cell r="E2285" t="str">
            <v>molinetes de seguridad con base - freno de pie y mano</v>
          </cell>
        </row>
        <row r="2286">
          <cell r="D2286" t="str">
            <v>4Z159</v>
          </cell>
          <cell r="E2286" t="str">
            <v>manila para molinetes por metro</v>
          </cell>
        </row>
        <row r="2287">
          <cell r="D2287" t="str">
            <v>4Z161</v>
          </cell>
          <cell r="E2287" t="str">
            <v>taladro rotopercutor 1-1/4"</v>
          </cell>
        </row>
        <row r="2288">
          <cell r="D2288" t="str">
            <v>4Z162</v>
          </cell>
          <cell r="E2288" t="str">
            <v>tapa ajustable formaleta muro esquina todas las dimenciones</v>
          </cell>
        </row>
        <row r="2289">
          <cell r="D2289" t="str">
            <v>4Z163</v>
          </cell>
          <cell r="E2289" t="str">
            <v>angulo esquinero de 2.40 m</v>
          </cell>
        </row>
        <row r="2290">
          <cell r="D2290" t="str">
            <v>4Z164</v>
          </cell>
          <cell r="E2290" t="str">
            <v>formaleta columna tapa 0.60 x 2.40 m</v>
          </cell>
        </row>
        <row r="2291">
          <cell r="D2291" t="str">
            <v>4Z165</v>
          </cell>
          <cell r="E2291" t="str">
            <v>cuña perno columna</v>
          </cell>
        </row>
        <row r="2292">
          <cell r="D2292" t="str">
            <v>4Z166</v>
          </cell>
          <cell r="E2292" t="str">
            <v>panel muro 0.30 x 2.50 m</v>
          </cell>
        </row>
        <row r="2293">
          <cell r="D2293" t="str">
            <v>4Z167</v>
          </cell>
          <cell r="E2293" t="str">
            <v>can madera abarco de 2.80-3.00 m</v>
          </cell>
        </row>
        <row r="2294">
          <cell r="D2294" t="str">
            <v>4Z168</v>
          </cell>
          <cell r="E2294" t="str">
            <v>cortadora de baldosin</v>
          </cell>
        </row>
        <row r="2295">
          <cell r="D2295" t="str">
            <v>4Z169</v>
          </cell>
          <cell r="E2295" t="str">
            <v>allanadora de 36"</v>
          </cell>
        </row>
        <row r="2296">
          <cell r="D2296" t="str">
            <v>4Z171</v>
          </cell>
          <cell r="E2296" t="str">
            <v>cortadora de piso</v>
          </cell>
        </row>
        <row r="2297">
          <cell r="D2297" t="str">
            <v>4Z172</v>
          </cell>
          <cell r="E2297" t="str">
            <v>sierra sable</v>
          </cell>
        </row>
        <row r="2298">
          <cell r="D2298" t="str">
            <v>4Z173</v>
          </cell>
          <cell r="E2298" t="str">
            <v>base</v>
          </cell>
        </row>
        <row r="2299">
          <cell r="D2299" t="str">
            <v>4Z174</v>
          </cell>
          <cell r="E2299" t="str">
            <v>conector mellizo</v>
          </cell>
        </row>
        <row r="2300">
          <cell r="D2300" t="str">
            <v>4Z175</v>
          </cell>
          <cell r="E2300" t="str">
            <v>alineador 3000 mm</v>
          </cell>
        </row>
        <row r="2301">
          <cell r="D2301" t="str">
            <v>4Z176</v>
          </cell>
          <cell r="E2301" t="str">
            <v>taladro rotopercutor 1-1/4"</v>
          </cell>
        </row>
        <row r="2302">
          <cell r="D2302" t="str">
            <v>4Z177</v>
          </cell>
          <cell r="E2302" t="str">
            <v>angulo esquinero de 2.40 m</v>
          </cell>
        </row>
        <row r="2303">
          <cell r="D2303" t="str">
            <v>4Z178</v>
          </cell>
          <cell r="E2303" t="str">
            <v>can madera abarco de 2.80-3.00 m</v>
          </cell>
        </row>
        <row r="2304">
          <cell r="D2304" t="str">
            <v>4Z179</v>
          </cell>
          <cell r="E2304" t="str">
            <v>vibrocompactador (rana)</v>
          </cell>
        </row>
        <row r="2305">
          <cell r="D2305" t="str">
            <v>4Z181</v>
          </cell>
          <cell r="E2305" t="str">
            <v>pulidora manual electrica</v>
          </cell>
        </row>
        <row r="2306">
          <cell r="D2306" t="str">
            <v>4Z182</v>
          </cell>
          <cell r="E2306" t="str">
            <v>extencion cauchetada por metro</v>
          </cell>
        </row>
        <row r="2307">
          <cell r="D2307" t="str">
            <v>4Z183</v>
          </cell>
          <cell r="E2307" t="str">
            <v>andamio colgante 60 m</v>
          </cell>
        </row>
        <row r="2308">
          <cell r="D2308" t="str">
            <v>4Z184</v>
          </cell>
          <cell r="E2308" t="str">
            <v>formaleta columna circular 0.55, 0.60 x 2.40 m (juego)</v>
          </cell>
        </row>
        <row r="2309">
          <cell r="D2309" t="str">
            <v>4Z185</v>
          </cell>
          <cell r="E2309" t="str">
            <v>formaleta muro tapa 0.60 x 2.40 m</v>
          </cell>
        </row>
        <row r="2310">
          <cell r="D2310" t="str">
            <v>4Z186</v>
          </cell>
          <cell r="E2310" t="str">
            <v>plataforma escotilla 1400mm</v>
          </cell>
        </row>
        <row r="2311">
          <cell r="D2311" t="str">
            <v>4Z187</v>
          </cell>
          <cell r="E2311" t="str">
            <v>tapa ajustable formaleta muro esquina todas las dimenciones</v>
          </cell>
        </row>
        <row r="2312">
          <cell r="D2312" t="str">
            <v>4Z188</v>
          </cell>
          <cell r="E2312" t="str">
            <v>formaleta columna tapa 0.60 x 2.40 m</v>
          </cell>
        </row>
        <row r="2313">
          <cell r="D2313" t="str">
            <v>4Z189</v>
          </cell>
          <cell r="E2313" t="str">
            <v>sillas operativas giratorias</v>
          </cell>
        </row>
        <row r="2314">
          <cell r="D2314" t="str">
            <v>4Z191</v>
          </cell>
          <cell r="E2314" t="str">
            <v>mesas reuniones 6 puestos</v>
          </cell>
        </row>
        <row r="2315">
          <cell r="D2315" t="str">
            <v>4Z192</v>
          </cell>
          <cell r="E2315" t="str">
            <v>computadores</v>
          </cell>
        </row>
        <row r="2316">
          <cell r="D2316" t="str">
            <v>4Z193</v>
          </cell>
          <cell r="E2316" t="str">
            <v>impresoras</v>
          </cell>
        </row>
        <row r="2317">
          <cell r="D2317" t="str">
            <v>4Z194</v>
          </cell>
          <cell r="E2317" t="str">
            <v>bulldozer cat d6h</v>
          </cell>
        </row>
        <row r="2318">
          <cell r="D2318" t="str">
            <v>4Z195</v>
          </cell>
          <cell r="E2318" t="str">
            <v>cilindro vibrocompactador ingersoll rand dd22</v>
          </cell>
        </row>
        <row r="2319">
          <cell r="D2319" t="str">
            <v>4Z196</v>
          </cell>
          <cell r="E2319" t="str">
            <v>carro tanque para agua</v>
          </cell>
        </row>
        <row r="2320">
          <cell r="D2320" t="str">
            <v>4Z197</v>
          </cell>
          <cell r="E2320" t="str">
            <v>compresor ingersoll rand p185wjd</v>
          </cell>
        </row>
        <row r="2321">
          <cell r="D2321" t="str">
            <v>4Z198</v>
          </cell>
          <cell r="E2321" t="str">
            <v>escritorios</v>
          </cell>
        </row>
        <row r="2322">
          <cell r="D2322" t="str">
            <v>4Z199</v>
          </cell>
          <cell r="E2322" t="str">
            <v>caseton en icopor</v>
          </cell>
        </row>
        <row r="2323">
          <cell r="D2323" t="str">
            <v>4Z211</v>
          </cell>
          <cell r="E2323" t="str">
            <v>caseton en icopor</v>
          </cell>
        </row>
        <row r="2324">
          <cell r="D2324" t="str">
            <v>4Z212</v>
          </cell>
          <cell r="E2324" t="str">
            <v>torre grua</v>
          </cell>
        </row>
        <row r="2325">
          <cell r="D2325" t="str">
            <v>4Z213</v>
          </cell>
          <cell r="E2325" t="str">
            <v>malacate mixto</v>
          </cell>
        </row>
        <row r="2326">
          <cell r="D2326" t="str">
            <v>51111</v>
          </cell>
          <cell r="E2326" t="str">
            <v xml:space="preserve">finisher volvo blaw knox pf 161 </v>
          </cell>
        </row>
        <row r="2327">
          <cell r="D2327" t="str">
            <v>51112</v>
          </cell>
          <cell r="E2327" t="str">
            <v>compactador vibratorio</v>
          </cell>
        </row>
        <row r="2328">
          <cell r="D2328" t="str">
            <v>61211</v>
          </cell>
          <cell r="E2328" t="str">
            <v>transporte de bello a envigado (barrio la paz)</v>
          </cell>
        </row>
        <row r="2329">
          <cell r="D2329" t="str">
            <v>61212</v>
          </cell>
          <cell r="E2329" t="str">
            <v>transporte de bello a universidad eafit</v>
          </cell>
        </row>
        <row r="2330">
          <cell r="D2330" t="str">
            <v>61213</v>
          </cell>
          <cell r="E2330" t="str">
            <v>transporte de material granular</v>
          </cell>
        </row>
        <row r="2331">
          <cell r="D2331" t="str">
            <v>61214</v>
          </cell>
          <cell r="E2331" t="str">
            <v>transporte de bello a transito de envigado</v>
          </cell>
        </row>
        <row r="2332">
          <cell r="D2332" t="str">
            <v>61215</v>
          </cell>
          <cell r="E2332" t="str">
            <v>transporte de bello a barrio santa maria de los angeles</v>
          </cell>
        </row>
        <row r="2333">
          <cell r="D2333" t="str">
            <v>68421</v>
          </cell>
          <cell r="E2333" t="str">
            <v>transporte de sabaneta al cerro el volador</v>
          </cell>
        </row>
        <row r="2334">
          <cell r="D2334" t="str">
            <v>68422</v>
          </cell>
          <cell r="E2334" t="str">
            <v>transporte de sabaneta al transito de envigado</v>
          </cell>
        </row>
        <row r="2335">
          <cell r="D2335" t="str">
            <v>68423</v>
          </cell>
          <cell r="E2335" t="str">
            <v>transporte de equipo menor</v>
          </cell>
        </row>
        <row r="2336">
          <cell r="D2336" t="str">
            <v>68424</v>
          </cell>
          <cell r="E2336" t="str">
            <v>transporte adoquin rectangular vehicular 5x10x20 arcilla</v>
          </cell>
        </row>
        <row r="2337">
          <cell r="D2337" t="str">
            <v>68511</v>
          </cell>
          <cell r="E2337" t="str">
            <v>transporte ladrillo rayado horizontal 10x20x40 ne</v>
          </cell>
        </row>
        <row r="2338">
          <cell r="D2338" t="str">
            <v>68512</v>
          </cell>
          <cell r="E2338" t="str">
            <v>transporte ladrillo rayado horizontal 10x20x40 liviano ne</v>
          </cell>
        </row>
        <row r="2339">
          <cell r="D2339" t="str">
            <v>68513</v>
          </cell>
          <cell r="E2339" t="str">
            <v>transporte ladrillo rayado horizontal 12x20x40 ne</v>
          </cell>
        </row>
        <row r="2340">
          <cell r="D2340" t="str">
            <v>68514</v>
          </cell>
          <cell r="E2340" t="str">
            <v>transporte ladrillo rayado horizontal 12x20x40 liviano ne</v>
          </cell>
        </row>
        <row r="2341">
          <cell r="D2341" t="str">
            <v>68515</v>
          </cell>
          <cell r="E2341" t="str">
            <v>transporte bloque a obra</v>
          </cell>
        </row>
        <row r="2342">
          <cell r="D2342" t="str">
            <v>68516</v>
          </cell>
          <cell r="E2342" t="str">
            <v>transporte ladrillo rayado horizontal 15x20x40 liviano ne</v>
          </cell>
        </row>
        <row r="2343">
          <cell r="D2343" t="str">
            <v>68517</v>
          </cell>
          <cell r="E2343" t="str">
            <v>transporte ladrillo rayado horizontal 8x20x40 ne</v>
          </cell>
        </row>
        <row r="2344">
          <cell r="D2344" t="str">
            <v>68518</v>
          </cell>
          <cell r="E2344" t="str">
            <v>transporte ladrillo rayado vertical 10x20x40 e</v>
          </cell>
        </row>
        <row r="2345">
          <cell r="D2345" t="str">
            <v>68519</v>
          </cell>
          <cell r="E2345" t="str">
            <v xml:space="preserve">transporte ladrillo rayado vertical 12x20x40 e </v>
          </cell>
        </row>
        <row r="2346">
          <cell r="D2346" t="str">
            <v>6851A</v>
          </cell>
          <cell r="E2346" t="str">
            <v>transporte ladrillo rayado vertical 15x20x40 e</v>
          </cell>
        </row>
        <row r="2347">
          <cell r="D2347" t="str">
            <v>6851B</v>
          </cell>
          <cell r="E2347" t="str">
            <v>transporte ladrillo rayado vertical 10x20x40 ne</v>
          </cell>
        </row>
        <row r="2348">
          <cell r="D2348" t="str">
            <v>6851C</v>
          </cell>
          <cell r="E2348" t="str">
            <v>transporte ladrillo rayado vertical 12x20x40 ne</v>
          </cell>
        </row>
        <row r="2349">
          <cell r="D2349" t="str">
            <v>6851D</v>
          </cell>
          <cell r="E2349" t="str">
            <v>transporte ladrillo rayado vertical 15x20x40 ne</v>
          </cell>
        </row>
        <row r="2350">
          <cell r="D2350" t="str">
            <v>6851E</v>
          </cell>
          <cell r="E2350" t="str">
            <v>transporte ladrillo liso horizontal #4 10x20x40 ne</v>
          </cell>
        </row>
        <row r="2351">
          <cell r="D2351" t="str">
            <v>6851F</v>
          </cell>
          <cell r="E2351" t="str">
            <v>transporte ladrillo horizontal #5 12x20x33 ne</v>
          </cell>
        </row>
        <row r="2352">
          <cell r="D2352" t="str">
            <v>6851G</v>
          </cell>
          <cell r="E2352" t="str">
            <v>transporte ladrillo liso horizontal #6 15x20x40 ne</v>
          </cell>
        </row>
        <row r="2353">
          <cell r="D2353" t="str">
            <v>6851H</v>
          </cell>
          <cell r="E2353" t="str">
            <v>transporte ladrillo liso horizontal 8cm 8x20x40 ne</v>
          </cell>
        </row>
        <row r="2354">
          <cell r="D2354" t="str">
            <v>6851I</v>
          </cell>
          <cell r="E2354" t="str">
            <v>transporte ladrillo liso horizontal castellano 12x13x30 ne</v>
          </cell>
        </row>
        <row r="2355">
          <cell r="D2355" t="str">
            <v>6851J</v>
          </cell>
          <cell r="E2355" t="str">
            <v>transporte ladrillo liso horizontal catalan natural 10x15x30 ne</v>
          </cell>
        </row>
        <row r="2356">
          <cell r="D2356" t="str">
            <v>6851K</v>
          </cell>
          <cell r="E2356" t="str">
            <v>transporte ladrillo liso horizontal catalan palido 10x15x30 ne</v>
          </cell>
        </row>
        <row r="2357">
          <cell r="D2357" t="str">
            <v>6851L</v>
          </cell>
          <cell r="E2357" t="str">
            <v>transporte ladrillo liso horizontal catalan moreno 10x15x30 ne</v>
          </cell>
        </row>
        <row r="2358">
          <cell r="D2358" t="str">
            <v>6851M</v>
          </cell>
          <cell r="E2358" t="str">
            <v>transporte ladrillo liso horizontal catalan corcho10x15x30 ne</v>
          </cell>
        </row>
        <row r="2359">
          <cell r="D2359" t="str">
            <v>6851N</v>
          </cell>
          <cell r="E2359" t="str">
            <v>transporte ladrillo liso horizontal catalan grande 10x15x40</v>
          </cell>
        </row>
        <row r="2360">
          <cell r="D2360" t="str">
            <v>6851Ñ</v>
          </cell>
          <cell r="E2360" t="str">
            <v>transporte ladrillo liso horizontal bocadillo 6x12x25 ne</v>
          </cell>
        </row>
        <row r="2361">
          <cell r="D2361" t="str">
            <v>6851O</v>
          </cell>
          <cell r="E2361" t="str">
            <v>transporte ladrillo liso horizontal bocadillo corcho 6x12x25 ne</v>
          </cell>
        </row>
        <row r="2362">
          <cell r="D2362" t="str">
            <v>6851P</v>
          </cell>
          <cell r="E2362" t="str">
            <v>transporte ladrillo liso horizontal bocadillo multiperforado 6x12x25 ne</v>
          </cell>
        </row>
        <row r="2363">
          <cell r="D2363" t="str">
            <v>6851Q</v>
          </cell>
          <cell r="E2363" t="str">
            <v>transporte ladrillo liso horizontal milano natural 6x12x40 ne</v>
          </cell>
        </row>
        <row r="2364">
          <cell r="D2364" t="str">
            <v>6851R</v>
          </cell>
          <cell r="E2364" t="str">
            <v>transporte ladrillo liso horizontal milano palido 6x12x40 ne</v>
          </cell>
        </row>
        <row r="2365">
          <cell r="D2365" t="str">
            <v>6851S</v>
          </cell>
          <cell r="E2365" t="str">
            <v>transporte ladrillo liso horizontal milano moreno 6x12x40 ne</v>
          </cell>
        </row>
        <row r="2366">
          <cell r="D2366" t="str">
            <v>6851T</v>
          </cell>
          <cell r="E2366" t="str">
            <v>transporte ladrillo natural liso vertical bocadillo stiff 6x12x24 e</v>
          </cell>
        </row>
        <row r="2367">
          <cell r="D2367" t="str">
            <v>6851U</v>
          </cell>
          <cell r="E2367" t="str">
            <v>transporte ladrillo liso vertical bocadillo palido stiff 6x12x24 e</v>
          </cell>
        </row>
        <row r="2368">
          <cell r="D2368" t="str">
            <v>6851V</v>
          </cell>
          <cell r="E2368" t="str">
            <v>transporte ladrillo liso vertical bocadillo moreno stiff 6x12x24 e</v>
          </cell>
        </row>
        <row r="2369">
          <cell r="D2369" t="str">
            <v>6851W</v>
          </cell>
          <cell r="E2369" t="str">
            <v>transporte ladrillo liso vertical terminal bocadillo corcho 6x12x24 e</v>
          </cell>
        </row>
        <row r="2370">
          <cell r="D2370" t="str">
            <v>6851X</v>
          </cell>
          <cell r="E2370" t="str">
            <v>transporte ladrillo liso vertical terminal catalan esctuctural 10x15x30 e</v>
          </cell>
        </row>
        <row r="2371">
          <cell r="D2371" t="str">
            <v>6851Y</v>
          </cell>
          <cell r="E2371" t="str">
            <v>transporte ladrillo liso vertical terminal catalan palido stiff 10x15x30 e</v>
          </cell>
        </row>
        <row r="2372">
          <cell r="D2372" t="str">
            <v>6851Z</v>
          </cell>
          <cell r="E2372" t="str">
            <v>transporte ladrillo liso vertical terminal caralan moreno stiff 10x15x40</v>
          </cell>
        </row>
        <row r="2373">
          <cell r="D2373" t="str">
            <v>68521</v>
          </cell>
          <cell r="E2373" t="str">
            <v>ladrllo liso vertical terminal bocadillo 6x12x24 ne</v>
          </cell>
        </row>
        <row r="2374">
          <cell r="D2374" t="str">
            <v>68522</v>
          </cell>
          <cell r="E2374" t="str">
            <v>transporte ladrillo liso vertical terminal catalan 10x15x30 ne</v>
          </cell>
        </row>
        <row r="2375">
          <cell r="D2375" t="str">
            <v>685A1</v>
          </cell>
          <cell r="E2375" t="str">
            <v>transporte calado cuadro 10x20x20 ne</v>
          </cell>
        </row>
        <row r="2376">
          <cell r="D2376" t="str">
            <v>685A2</v>
          </cell>
          <cell r="E2376" t="str">
            <v>transporte calado cuadro 12x20x20 ne</v>
          </cell>
        </row>
        <row r="2377">
          <cell r="D2377" t="str">
            <v>685A3</v>
          </cell>
          <cell r="E2377" t="str">
            <v>transporte calado cuadro 15x20x20 ne</v>
          </cell>
        </row>
        <row r="2378">
          <cell r="D2378" t="str">
            <v>685C1</v>
          </cell>
          <cell r="E2378" t="str">
            <v>transporte chapa catalan extruida 2x10x30 ne</v>
          </cell>
        </row>
        <row r="2379">
          <cell r="D2379" t="str">
            <v>685C2</v>
          </cell>
          <cell r="E2379" t="str">
            <v>transporte chapa catalan palida 2x10x30 ne</v>
          </cell>
        </row>
        <row r="2380">
          <cell r="D2380" t="str">
            <v>685C3</v>
          </cell>
          <cell r="E2380" t="str">
            <v>transporte chapa bocadillo romano natural 2x10x30 ne</v>
          </cell>
        </row>
        <row r="2381">
          <cell r="D2381" t="str">
            <v>685C4</v>
          </cell>
          <cell r="E2381" t="str">
            <v>transporte chapa bocadillo romano palido 2x6x30 ne</v>
          </cell>
        </row>
        <row r="2382">
          <cell r="D2382" t="str">
            <v>685C5</v>
          </cell>
          <cell r="E2382" t="str">
            <v>transporte chapa bocadillo romano moreno 2x6x30</v>
          </cell>
        </row>
        <row r="2383">
          <cell r="D2383" t="str">
            <v>685C6</v>
          </cell>
          <cell r="E2383" t="str">
            <v>transporte chapa bocadillo natural 2x6x25 ne</v>
          </cell>
        </row>
        <row r="2384">
          <cell r="D2384" t="str">
            <v>685C7</v>
          </cell>
          <cell r="E2384" t="str">
            <v>transporte chapa bocadillo palido 2x6x25 ne</v>
          </cell>
        </row>
        <row r="2385">
          <cell r="D2385" t="str">
            <v>685C8</v>
          </cell>
          <cell r="E2385" t="str">
            <v>transporte chapa bocadillo moreno 2x6x25 ne</v>
          </cell>
        </row>
        <row r="2386">
          <cell r="D2386" t="str">
            <v>6N471</v>
          </cell>
          <cell r="E2386" t="str">
            <v>transporte divisiones para baños</v>
          </cell>
        </row>
        <row r="2387">
          <cell r="D2387" t="str">
            <v>69000</v>
          </cell>
          <cell r="E2387" t="str">
            <v>transporte materiales y equipos a municipio</v>
          </cell>
        </row>
        <row r="2388">
          <cell r="D2388" t="str">
            <v>69001</v>
          </cell>
          <cell r="E2388" t="str">
            <v>transporte bloque a municipio/ie</v>
          </cell>
        </row>
        <row r="2389">
          <cell r="D2389" t="str">
            <v>71111</v>
          </cell>
          <cell r="E2389" t="str">
            <v>aux mo ayudante</v>
          </cell>
        </row>
        <row r="2390">
          <cell r="D2390" t="str">
            <v>71121</v>
          </cell>
          <cell r="E2390" t="str">
            <v>aux mo oficial obra negra</v>
          </cell>
        </row>
        <row r="2391">
          <cell r="D2391" t="str">
            <v>71123</v>
          </cell>
          <cell r="E2391" t="str">
            <v>aux mo oficial obra blanca</v>
          </cell>
        </row>
        <row r="2392">
          <cell r="D2392" t="str">
            <v>71125</v>
          </cell>
          <cell r="E2392" t="str">
            <v>aux mo oficial carpintero</v>
          </cell>
        </row>
        <row r="2393">
          <cell r="D2393" t="str">
            <v>71129</v>
          </cell>
          <cell r="E2393" t="str">
            <v>aux mo oficial obra electrica</v>
          </cell>
        </row>
        <row r="2394">
          <cell r="D2394" t="str">
            <v>71171</v>
          </cell>
          <cell r="E2394" t="str">
            <v>aux mo celador</v>
          </cell>
        </row>
        <row r="2395">
          <cell r="D2395" t="str">
            <v>71511</v>
          </cell>
          <cell r="E2395" t="str">
            <v>aux acero de refuerzo</v>
          </cell>
        </row>
        <row r="2396">
          <cell r="D2396" t="str">
            <v>71A13</v>
          </cell>
          <cell r="E2396" t="str">
            <v>aux mortero de pega 1:3</v>
          </cell>
        </row>
        <row r="2397">
          <cell r="D2397" t="str">
            <v>71A14</v>
          </cell>
          <cell r="E2397" t="str">
            <v>aux mortero de pega 1:4</v>
          </cell>
        </row>
        <row r="2398">
          <cell r="D2398" t="str">
            <v>71A33</v>
          </cell>
          <cell r="E2398" t="str">
            <v>aux grouting concreto 3/8 - 210kg/cm2</v>
          </cell>
        </row>
        <row r="2399">
          <cell r="D2399" t="str">
            <v>71A36</v>
          </cell>
          <cell r="E2399" t="str">
            <v>aux grouting concreto 3/8 - 120kg/cm2</v>
          </cell>
        </row>
        <row r="2400">
          <cell r="D2400" t="str">
            <v>71A45</v>
          </cell>
          <cell r="E2400" t="str">
            <v>aux mortero de pega 1:4 impermeabilizado</v>
          </cell>
        </row>
        <row r="2401">
          <cell r="D2401" t="str">
            <v>71A46</v>
          </cell>
          <cell r="E2401" t="str">
            <v>aux mortero de pega 1:3 impermeabilizado</v>
          </cell>
        </row>
        <row r="2402">
          <cell r="D2402" t="str">
            <v>71A54</v>
          </cell>
          <cell r="E2402" t="str">
            <v>aux mortero de pañete 1:4:1/4</v>
          </cell>
        </row>
        <row r="2403">
          <cell r="D2403" t="str">
            <v>71A61</v>
          </cell>
          <cell r="E2403" t="str">
            <v>aux mortero de pega 1:4 con cemento blanco</v>
          </cell>
        </row>
        <row r="2404">
          <cell r="D2404" t="str">
            <v>72132</v>
          </cell>
          <cell r="E2404" t="str">
            <v>aux concreto 3000 psi (21.1 MPa) -obra- 3/4"</v>
          </cell>
        </row>
        <row r="2405">
          <cell r="D2405" t="str">
            <v>72134</v>
          </cell>
          <cell r="E2405" t="str">
            <v>aux concreto 3500 psi (24.1 MPa) -obra- 3/4"</v>
          </cell>
        </row>
        <row r="2406">
          <cell r="D2406" t="str">
            <v>72135</v>
          </cell>
          <cell r="E2406" t="str">
            <v>aux concreto 4000 psi (27.6 MPa) -obra- 3/4"</v>
          </cell>
        </row>
        <row r="2407">
          <cell r="D2407" t="str">
            <v>72137</v>
          </cell>
          <cell r="E2407" t="str">
            <v>aux concreto 1500 psi (10.3 MPa) - obra -3/4"</v>
          </cell>
        </row>
        <row r="2408">
          <cell r="D2408" t="str">
            <v>72138</v>
          </cell>
          <cell r="E2408" t="str">
            <v>aux concreto 2000 psi (14.0 MPa) -obra- 3/4"</v>
          </cell>
        </row>
        <row r="2409">
          <cell r="D2409" t="str">
            <v>72139</v>
          </cell>
          <cell r="E2409" t="str">
            <v>aux concreto 2500 psi (17.5 MPa) -obra- 3/4"</v>
          </cell>
        </row>
        <row r="2410">
          <cell r="D2410" t="str">
            <v>7213A</v>
          </cell>
          <cell r="E2410" t="str">
            <v>aux concreto 5000 psi (34.5 MPa) -obra- 3/4"</v>
          </cell>
        </row>
        <row r="2411">
          <cell r="D2411" t="str">
            <v>7213B</v>
          </cell>
          <cell r="E2411" t="str">
            <v>aux concreto 3000 psi (21.1 MPa) -obra- 3/8"</v>
          </cell>
        </row>
        <row r="2412">
          <cell r="D2412" t="str">
            <v>7213C</v>
          </cell>
          <cell r="E2412" t="str">
            <v xml:space="preserve">aux concreto para pega de baldosas </v>
          </cell>
        </row>
        <row r="2413">
          <cell r="D2413" t="str">
            <v>72561</v>
          </cell>
          <cell r="E2413" t="str">
            <v>aux curado concreto</v>
          </cell>
        </row>
        <row r="2414">
          <cell r="D2414" t="str">
            <v>72711</v>
          </cell>
          <cell r="E2414" t="str">
            <v>aux desmoldante -separol-</v>
          </cell>
        </row>
        <row r="2415">
          <cell r="D2415" t="str">
            <v>74271</v>
          </cell>
          <cell r="E2415" t="str">
            <v>aux formaleta metalica muro-m2 contac-</v>
          </cell>
        </row>
        <row r="2416">
          <cell r="D2416" t="str">
            <v>74F11</v>
          </cell>
          <cell r="E2416" t="str">
            <v>aux formaleta losa tradicional hasta h=3 m</v>
          </cell>
        </row>
        <row r="2417">
          <cell r="D2417" t="str">
            <v>74F21</v>
          </cell>
          <cell r="E2417" t="str">
            <v>aux formaleta lateral para bordes de losa h = 50 cm</v>
          </cell>
        </row>
        <row r="2418">
          <cell r="D2418" t="str">
            <v>74F22</v>
          </cell>
          <cell r="E2418" t="str">
            <v>aux formaleta lateral en telera h=0.90 m</v>
          </cell>
        </row>
        <row r="2419">
          <cell r="D2419" t="str">
            <v>74F23</v>
          </cell>
          <cell r="E2419" t="str">
            <v>aux formaleta lateral en telera h=0.45 m</v>
          </cell>
        </row>
        <row r="2420">
          <cell r="D2420" t="str">
            <v>74F24</v>
          </cell>
          <cell r="E2420" t="str">
            <v>aux formaleta lateral para anillos pilas</v>
          </cell>
        </row>
        <row r="2421">
          <cell r="D2421" t="str">
            <v>74F31</v>
          </cell>
          <cell r="E2421" t="str">
            <v>aux formaleta en madera para columnas en concreto a la vista</v>
          </cell>
        </row>
        <row r="2422">
          <cell r="D2422" t="str">
            <v>74O32</v>
          </cell>
          <cell r="E2422" t="str">
            <v>aux andamio metalico tijera tramo completo</v>
          </cell>
        </row>
        <row r="2423">
          <cell r="D2423" t="str">
            <v>74O33</v>
          </cell>
          <cell r="E2423" t="str">
            <v>aux andamios de carga - tramo h=1.50m</v>
          </cell>
        </row>
        <row r="2424">
          <cell r="D2424" t="str">
            <v>74O34</v>
          </cell>
          <cell r="E2424" t="str">
            <v>aux andamios de carga - tramo h=9.00m</v>
          </cell>
        </row>
        <row r="2425">
          <cell r="D2425" t="str">
            <v>75A71</v>
          </cell>
          <cell r="E2425" t="str">
            <v>aux malla electrosoldada d50</v>
          </cell>
        </row>
        <row r="2426">
          <cell r="D2426" t="str">
            <v>75A73</v>
          </cell>
          <cell r="E2426" t="str">
            <v>aux malla electrosoldada d84</v>
          </cell>
        </row>
        <row r="2427">
          <cell r="D2427" t="str">
            <v>75A75</v>
          </cell>
          <cell r="E2427" t="str">
            <v>aux malla electrosoldada d131</v>
          </cell>
        </row>
        <row r="2428">
          <cell r="D2428" t="str">
            <v>7A921</v>
          </cell>
          <cell r="E2428" t="str">
            <v>aux dotacion instalaciones provisionales</v>
          </cell>
        </row>
        <row r="2429">
          <cell r="D2429" t="str">
            <v>7D831</v>
          </cell>
          <cell r="E2429" t="str">
            <v>dovelas para muros e: 0.20</v>
          </cell>
        </row>
        <row r="2430">
          <cell r="D2430" t="str">
            <v>7D832</v>
          </cell>
          <cell r="E2430" t="str">
            <v>dovelas para muros e: 0.15</v>
          </cell>
        </row>
        <row r="2431">
          <cell r="D2431" t="str">
            <v>7EA11</v>
          </cell>
          <cell r="E2431" t="str">
            <v>aux materiales para muro en paneleria: tablayeso rh liviana 2c</v>
          </cell>
        </row>
        <row r="2432">
          <cell r="D2432" t="str">
            <v>7EA12</v>
          </cell>
          <cell r="E2432" t="str">
            <v>aux materiales para muro en paneleria: tablayeso + fibrocemento liviana 2c</v>
          </cell>
        </row>
        <row r="2433">
          <cell r="D2433" t="str">
            <v>7EA13</v>
          </cell>
          <cell r="E2433" t="str">
            <v>aux materiales para muro en paneleria: tablayeso rh + fibrocemento liviana 2c</v>
          </cell>
        </row>
        <row r="2434">
          <cell r="D2434" t="str">
            <v>7EA14</v>
          </cell>
          <cell r="E2434" t="str">
            <v>aux materiales para muro en paneleria: tablayeso rh liviana 1c</v>
          </cell>
        </row>
        <row r="2435">
          <cell r="D2435" t="str">
            <v>7EA16</v>
          </cell>
          <cell r="E2435" t="str">
            <v>aux materiales para muro en paneleria: fibrocemento liviana 2c</v>
          </cell>
        </row>
        <row r="2436">
          <cell r="D2436" t="str">
            <v>7EA17</v>
          </cell>
          <cell r="E2436" t="str">
            <v>aux materiales para muro en paneleria: fibrocemento liviana 1c</v>
          </cell>
        </row>
        <row r="2437">
          <cell r="D2437" t="str">
            <v>7EA18</v>
          </cell>
          <cell r="E2437" t="str">
            <v>aux materiales para muro en paneleria: tablayeso liviana 2c</v>
          </cell>
        </row>
        <row r="2438">
          <cell r="D2438" t="str">
            <v>7EA19</v>
          </cell>
          <cell r="E2438" t="str">
            <v>aux materiales para muro en paneleria: tablayeso liviana 1c</v>
          </cell>
        </row>
        <row r="2439">
          <cell r="D2439" t="str">
            <v>7F661</v>
          </cell>
          <cell r="E2439" t="str">
            <v>aux materiales para cielo en tablayeso</v>
          </cell>
        </row>
        <row r="2440">
          <cell r="D2440" t="str">
            <v>7MBN5</v>
          </cell>
          <cell r="E2440" t="str">
            <v>aux muro bloque no. 5</v>
          </cell>
        </row>
        <row r="2441">
          <cell r="D2441" t="str">
            <v>7O311</v>
          </cell>
          <cell r="E2441" t="str">
            <v>aux abonos, fertilizantes, reguladores de humedad, micorrizas</v>
          </cell>
        </row>
        <row r="2442">
          <cell r="D2442" t="str">
            <v>7O312</v>
          </cell>
          <cell r="E2442" t="str">
            <v>aux transportes especies vegetales, residuos e insumos</v>
          </cell>
        </row>
        <row r="2443">
          <cell r="D2443" t="str">
            <v>7O313</v>
          </cell>
          <cell r="E2443" t="str">
            <v>aux excavacion, siembra y asesoria tecnica</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PU"/>
      <sheetName val="SUB APU"/>
      <sheetName val="INSUMOS"/>
      <sheetName val="RESUMEN PRESUPU."/>
      <sheetName val="AMAPOLITA"/>
      <sheetName val="amapolitaoficial"/>
      <sheetName val="Hoja8"/>
      <sheetName val="Hoja9"/>
      <sheetName val="Hoja10"/>
      <sheetName val="Hoja11"/>
      <sheetName val="Hoja12"/>
      <sheetName val="Hoja13"/>
      <sheetName val="Hoja14"/>
      <sheetName val="Hoja15"/>
      <sheetName val="Hoja16"/>
      <sheetName val="SUB_APU"/>
      <sheetName val="RESUMEN_PRESUPU_"/>
      <sheetName val="SUB_APU2"/>
      <sheetName val="RESUMEN_PRESUPU_2"/>
      <sheetName val="SUB_APU1"/>
      <sheetName val="RESUMEN_PRESUPU_1"/>
      <sheetName val="SUB_APU3"/>
      <sheetName val="RESUMEN_PRESUPU_3"/>
      <sheetName val="Indicadores"/>
      <sheetName val="SIMULACIÓNEDIFICIO.ok"/>
      <sheetName val="Propiedad"/>
      <sheetName val="Reparación"/>
      <sheetName val="SUB_APU4"/>
      <sheetName val="RESUMEN_PRESUPU_4"/>
    </sheetNames>
    <sheetDataSet>
      <sheetData sheetId="0">
        <row r="1">
          <cell r="A1" t="str">
            <v>CODIGO</v>
          </cell>
        </row>
      </sheetData>
      <sheetData sheetId="1">
        <row r="1">
          <cell r="A1" t="str">
            <v>CODIGO</v>
          </cell>
        </row>
      </sheetData>
      <sheetData sheetId="2">
        <row r="1">
          <cell r="A1" t="str">
            <v>CODIGO</v>
          </cell>
          <cell r="B1" t="str">
            <v>ITEM</v>
          </cell>
          <cell r="C1" t="str">
            <v>UNIDAD</v>
          </cell>
        </row>
        <row r="2">
          <cell r="A2" t="str">
            <v>Z100</v>
          </cell>
          <cell r="B2" t="str">
            <v>MORTERO 1:4</v>
          </cell>
          <cell r="C2" t="str">
            <v>M3</v>
          </cell>
          <cell r="D2">
            <v>181373</v>
          </cell>
        </row>
        <row r="3">
          <cell r="B3" t="str">
            <v>CODIGO</v>
          </cell>
          <cell r="C3" t="str">
            <v>Z100</v>
          </cell>
        </row>
        <row r="4">
          <cell r="A4" t="str">
            <v>CODIGO</v>
          </cell>
          <cell r="B4" t="str">
            <v>RECURSOS</v>
          </cell>
          <cell r="C4" t="str">
            <v>UNIDAD</v>
          </cell>
          <cell r="D4" t="str">
            <v>CANT.</v>
          </cell>
        </row>
        <row r="5">
          <cell r="B5" t="str">
            <v>MATERIALES</v>
          </cell>
        </row>
        <row r="6">
          <cell r="A6" t="str">
            <v>M010</v>
          </cell>
          <cell r="B6" t="str">
            <v>CEMENTO</v>
          </cell>
          <cell r="C6" t="str">
            <v>SACO</v>
          </cell>
          <cell r="D6">
            <v>7.3</v>
          </cell>
        </row>
        <row r="7">
          <cell r="A7" t="str">
            <v>M020</v>
          </cell>
          <cell r="B7" t="str">
            <v>AGUA</v>
          </cell>
          <cell r="C7" t="str">
            <v>LT</v>
          </cell>
          <cell r="D7">
            <v>212</v>
          </cell>
        </row>
        <row r="8">
          <cell r="A8" t="str">
            <v>M070</v>
          </cell>
          <cell r="B8" t="str">
            <v>ARENA DE PEGA</v>
          </cell>
          <cell r="C8" t="str">
            <v>M3</v>
          </cell>
          <cell r="D8">
            <v>1.4</v>
          </cell>
        </row>
        <row r="9">
          <cell r="B9">
            <v>0</v>
          </cell>
          <cell r="C9">
            <v>0</v>
          </cell>
        </row>
        <row r="11">
          <cell r="B11" t="str">
            <v>EQUIPO</v>
          </cell>
        </row>
        <row r="12">
          <cell r="B12" t="str">
            <v>HTA MENOR (5% de M. de O.)</v>
          </cell>
        </row>
        <row r="17">
          <cell r="B17" t="str">
            <v>MANO DE OBRA</v>
          </cell>
        </row>
        <row r="18">
          <cell r="A18" t="str">
            <v>O110</v>
          </cell>
          <cell r="B18" t="str">
            <v>1 OFIC. Y 1 AYUD.</v>
          </cell>
          <cell r="C18" t="str">
            <v>DIA</v>
          </cell>
          <cell r="D18">
            <v>0.4</v>
          </cell>
        </row>
        <row r="21">
          <cell r="A21">
            <v>0</v>
          </cell>
          <cell r="B21">
            <v>0</v>
          </cell>
          <cell r="C21">
            <v>0</v>
          </cell>
        </row>
        <row r="23">
          <cell r="B23" t="str">
            <v>TRANSPORTE</v>
          </cell>
        </row>
        <row r="27">
          <cell r="A27">
            <v>0</v>
          </cell>
          <cell r="B27">
            <v>0</v>
          </cell>
          <cell r="C27">
            <v>0</v>
          </cell>
        </row>
        <row r="31">
          <cell r="A31" t="str">
            <v>CODIGO</v>
          </cell>
          <cell r="B31" t="str">
            <v>ITEM</v>
          </cell>
          <cell r="C31" t="str">
            <v>UNIDAD</v>
          </cell>
        </row>
        <row r="32">
          <cell r="A32" t="str">
            <v>Z110</v>
          </cell>
          <cell r="B32" t="str">
            <v>MORTERO 1:5</v>
          </cell>
          <cell r="C32" t="str">
            <v>M3</v>
          </cell>
          <cell r="D32">
            <v>151123.875</v>
          </cell>
        </row>
        <row r="33">
          <cell r="B33" t="str">
            <v>CODIGO</v>
          </cell>
          <cell r="C33" t="str">
            <v>Z110</v>
          </cell>
        </row>
        <row r="34">
          <cell r="A34" t="str">
            <v>CODIGO</v>
          </cell>
          <cell r="B34" t="str">
            <v>RECURSOS</v>
          </cell>
          <cell r="C34" t="str">
            <v>UNIDAD</v>
          </cell>
          <cell r="D34" t="str">
            <v>CANT.</v>
          </cell>
        </row>
        <row r="35">
          <cell r="B35" t="str">
            <v>MATERIALES</v>
          </cell>
        </row>
        <row r="36">
          <cell r="A36" t="str">
            <v>M010</v>
          </cell>
          <cell r="B36" t="str">
            <v>CEMENTO</v>
          </cell>
          <cell r="C36" t="str">
            <v>SACO</v>
          </cell>
          <cell r="D36">
            <v>6</v>
          </cell>
        </row>
        <row r="37">
          <cell r="A37" t="str">
            <v>M020</v>
          </cell>
          <cell r="B37" t="str">
            <v>AGUA</v>
          </cell>
          <cell r="C37" t="str">
            <v>LT</v>
          </cell>
          <cell r="D37">
            <v>48</v>
          </cell>
        </row>
        <row r="38">
          <cell r="A38" t="str">
            <v>M070</v>
          </cell>
          <cell r="B38" t="str">
            <v>ARENA DE PEGA</v>
          </cell>
          <cell r="C38" t="str">
            <v>M3</v>
          </cell>
          <cell r="D38">
            <v>1.2</v>
          </cell>
        </row>
        <row r="39">
          <cell r="B39">
            <v>0</v>
          </cell>
          <cell r="C39">
            <v>0</v>
          </cell>
        </row>
        <row r="41">
          <cell r="B41" t="str">
            <v>EQUIPO</v>
          </cell>
        </row>
        <row r="42">
          <cell r="B42" t="str">
            <v>HTA MENOR (5% de M. de O.)</v>
          </cell>
        </row>
        <row r="44">
          <cell r="A44">
            <v>0</v>
          </cell>
          <cell r="B44">
            <v>0</v>
          </cell>
          <cell r="C44">
            <v>0</v>
          </cell>
        </row>
        <row r="46">
          <cell r="B46" t="str">
            <v>MANO DE OBRA</v>
          </cell>
        </row>
        <row r="47">
          <cell r="A47" t="str">
            <v>O110</v>
          </cell>
          <cell r="B47" t="str">
            <v>1 OFIC. Y 1 AYUD.</v>
          </cell>
          <cell r="C47" t="str">
            <v>DIA</v>
          </cell>
          <cell r="D47">
            <v>0.35</v>
          </cell>
        </row>
        <row r="49">
          <cell r="A49">
            <v>0</v>
          </cell>
          <cell r="B49">
            <v>0</v>
          </cell>
          <cell r="C49">
            <v>0</v>
          </cell>
        </row>
        <row r="51">
          <cell r="B51" t="str">
            <v>TRANSPORTE</v>
          </cell>
        </row>
        <row r="55">
          <cell r="A55">
            <v>0</v>
          </cell>
          <cell r="B55">
            <v>0</v>
          </cell>
          <cell r="C55">
            <v>0</v>
          </cell>
        </row>
        <row r="58">
          <cell r="A58" t="str">
            <v>CODIGO</v>
          </cell>
          <cell r="B58" t="str">
            <v>ITEM</v>
          </cell>
          <cell r="C58" t="str">
            <v>UNIDAD</v>
          </cell>
        </row>
        <row r="59">
          <cell r="A59" t="str">
            <v>Z120</v>
          </cell>
          <cell r="B59" t="str">
            <v>MORTERO 1:6</v>
          </cell>
          <cell r="C59" t="str">
            <v>M3</v>
          </cell>
          <cell r="D59">
            <v>145003.125</v>
          </cell>
        </row>
        <row r="60">
          <cell r="B60" t="str">
            <v>CODIGO</v>
          </cell>
          <cell r="C60" t="str">
            <v>Z120</v>
          </cell>
        </row>
        <row r="61">
          <cell r="A61" t="str">
            <v>CODIGO</v>
          </cell>
          <cell r="B61" t="str">
            <v>RECURSOS</v>
          </cell>
          <cell r="C61" t="str">
            <v>UNIDAD</v>
          </cell>
          <cell r="D61" t="str">
            <v>CANT.</v>
          </cell>
        </row>
        <row r="62">
          <cell r="B62" t="str">
            <v>MATERIALES</v>
          </cell>
        </row>
        <row r="63">
          <cell r="A63" t="str">
            <v>M010</v>
          </cell>
          <cell r="B63" t="str">
            <v>CEMENTO</v>
          </cell>
          <cell r="C63" t="str">
            <v>SACO</v>
          </cell>
          <cell r="D63">
            <v>5.25</v>
          </cell>
        </row>
        <row r="64">
          <cell r="A64" t="str">
            <v>M020</v>
          </cell>
          <cell r="B64" t="str">
            <v>AGUA</v>
          </cell>
          <cell r="C64" t="str">
            <v>LT</v>
          </cell>
          <cell r="D64">
            <v>233</v>
          </cell>
        </row>
        <row r="65">
          <cell r="A65" t="str">
            <v>M070</v>
          </cell>
          <cell r="B65" t="str">
            <v>ARENA DE PEGA</v>
          </cell>
          <cell r="C65" t="str">
            <v>M3</v>
          </cell>
          <cell r="D65">
            <v>1.2</v>
          </cell>
        </row>
        <row r="66">
          <cell r="B66">
            <v>0</v>
          </cell>
          <cell r="C66">
            <v>0</v>
          </cell>
        </row>
        <row r="68">
          <cell r="B68" t="str">
            <v>EQUIPO</v>
          </cell>
        </row>
        <row r="69">
          <cell r="B69" t="str">
            <v>HTA MENOR (5% de M. de O.)</v>
          </cell>
        </row>
        <row r="70">
          <cell r="A70">
            <v>0</v>
          </cell>
          <cell r="B70">
            <v>0</v>
          </cell>
          <cell r="C70">
            <v>0</v>
          </cell>
        </row>
        <row r="72">
          <cell r="B72" t="str">
            <v>MANO DE OBRA</v>
          </cell>
        </row>
        <row r="73">
          <cell r="A73" t="str">
            <v>O110</v>
          </cell>
          <cell r="B73" t="str">
            <v>1 OFIC. Y 1 AYUD.</v>
          </cell>
          <cell r="C73" t="str">
            <v>DIA</v>
          </cell>
          <cell r="D73">
            <v>0.45</v>
          </cell>
        </row>
        <row r="74">
          <cell r="A74">
            <v>0</v>
          </cell>
          <cell r="B74">
            <v>0</v>
          </cell>
          <cell r="C74">
            <v>0</v>
          </cell>
        </row>
        <row r="75">
          <cell r="A75">
            <v>0</v>
          </cell>
          <cell r="B75">
            <v>0</v>
          </cell>
          <cell r="C75">
            <v>0</v>
          </cell>
        </row>
        <row r="77">
          <cell r="B77" t="str">
            <v>TRANSPORTE</v>
          </cell>
        </row>
        <row r="79">
          <cell r="A79">
            <v>0</v>
          </cell>
          <cell r="B79">
            <v>0</v>
          </cell>
          <cell r="C79">
            <v>0</v>
          </cell>
        </row>
        <row r="80">
          <cell r="A80">
            <v>0</v>
          </cell>
          <cell r="B80">
            <v>0</v>
          </cell>
          <cell r="C80">
            <v>0</v>
          </cell>
        </row>
        <row r="81">
          <cell r="A81">
            <v>0</v>
          </cell>
          <cell r="B81">
            <v>0</v>
          </cell>
          <cell r="C81">
            <v>0</v>
          </cell>
        </row>
        <row r="86">
          <cell r="A86" t="str">
            <v>CODIGO</v>
          </cell>
          <cell r="B86" t="str">
            <v>ITEM</v>
          </cell>
          <cell r="C86" t="str">
            <v>UNIDAD</v>
          </cell>
        </row>
        <row r="87">
          <cell r="A87" t="str">
            <v>Z130</v>
          </cell>
          <cell r="B87" t="str">
            <v>MORTERO 1:7</v>
          </cell>
          <cell r="C87" t="str">
            <v>M3</v>
          </cell>
          <cell r="D87">
            <v>121172.625</v>
          </cell>
        </row>
        <row r="88">
          <cell r="B88" t="str">
            <v>CODIGO</v>
          </cell>
          <cell r="C88" t="str">
            <v>Z130</v>
          </cell>
        </row>
        <row r="89">
          <cell r="A89" t="str">
            <v>CODIGO</v>
          </cell>
          <cell r="B89" t="str">
            <v>RECURSOS</v>
          </cell>
          <cell r="C89" t="str">
            <v>UNIDAD</v>
          </cell>
          <cell r="D89" t="str">
            <v>CANT.</v>
          </cell>
        </row>
        <row r="90">
          <cell r="B90" t="str">
            <v>MATERIALES</v>
          </cell>
        </row>
        <row r="91">
          <cell r="A91" t="str">
            <v>M010</v>
          </cell>
          <cell r="B91" t="str">
            <v>CEMENTO</v>
          </cell>
          <cell r="C91" t="str">
            <v>SACO</v>
          </cell>
          <cell r="D91">
            <v>4.5</v>
          </cell>
        </row>
        <row r="92">
          <cell r="A92" t="str">
            <v>M020</v>
          </cell>
          <cell r="B92" t="str">
            <v>AGUA</v>
          </cell>
          <cell r="C92" t="str">
            <v>LT</v>
          </cell>
          <cell r="D92">
            <v>204</v>
          </cell>
        </row>
        <row r="93">
          <cell r="A93" t="str">
            <v>M070</v>
          </cell>
          <cell r="B93" t="str">
            <v>ARENA DE PEGA</v>
          </cell>
          <cell r="C93" t="str">
            <v>M3</v>
          </cell>
          <cell r="D93">
            <v>1.25</v>
          </cell>
        </row>
        <row r="94">
          <cell r="B94">
            <v>0</v>
          </cell>
          <cell r="C94">
            <v>0</v>
          </cell>
        </row>
        <row r="96">
          <cell r="B96" t="str">
            <v>EQUIPO</v>
          </cell>
        </row>
        <row r="97">
          <cell r="B97" t="str">
            <v>HTA MENOR (5% de M. de O.)</v>
          </cell>
        </row>
        <row r="98">
          <cell r="A98">
            <v>0</v>
          </cell>
          <cell r="B98">
            <v>0</v>
          </cell>
          <cell r="C98">
            <v>0</v>
          </cell>
        </row>
        <row r="99">
          <cell r="A99">
            <v>0</v>
          </cell>
          <cell r="B99">
            <v>0</v>
          </cell>
          <cell r="C99">
            <v>0</v>
          </cell>
        </row>
        <row r="100">
          <cell r="A100">
            <v>0</v>
          </cell>
          <cell r="B100">
            <v>0</v>
          </cell>
          <cell r="C100">
            <v>0</v>
          </cell>
        </row>
        <row r="102">
          <cell r="B102" t="str">
            <v>MANO DE OBRA</v>
          </cell>
        </row>
        <row r="103">
          <cell r="A103" t="str">
            <v>O110</v>
          </cell>
          <cell r="B103" t="str">
            <v>1 OFIC. Y 1 AYUD.</v>
          </cell>
          <cell r="C103" t="str">
            <v>DIA</v>
          </cell>
          <cell r="D103">
            <v>0.25</v>
          </cell>
        </row>
        <row r="104">
          <cell r="A104">
            <v>0</v>
          </cell>
          <cell r="B104">
            <v>0</v>
          </cell>
          <cell r="C104">
            <v>0</v>
          </cell>
        </row>
        <row r="105">
          <cell r="A105">
            <v>0</v>
          </cell>
          <cell r="B105">
            <v>0</v>
          </cell>
          <cell r="C105">
            <v>0</v>
          </cell>
        </row>
        <row r="106">
          <cell r="A106">
            <v>0</v>
          </cell>
          <cell r="B106">
            <v>0</v>
          </cell>
          <cell r="C106">
            <v>0</v>
          </cell>
        </row>
        <row r="108">
          <cell r="B108" t="str">
            <v>TRANSPORTE</v>
          </cell>
        </row>
        <row r="110">
          <cell r="A110">
            <v>0</v>
          </cell>
          <cell r="B110">
            <v>0</v>
          </cell>
          <cell r="C110">
            <v>0</v>
          </cell>
        </row>
        <row r="111">
          <cell r="A111">
            <v>0</v>
          </cell>
          <cell r="B111">
            <v>0</v>
          </cell>
          <cell r="C111">
            <v>0</v>
          </cell>
        </row>
        <row r="112">
          <cell r="A112">
            <v>0</v>
          </cell>
          <cell r="B112">
            <v>0</v>
          </cell>
          <cell r="C112">
            <v>0</v>
          </cell>
        </row>
        <row r="115">
          <cell r="A115" t="str">
            <v>CODIGO</v>
          </cell>
          <cell r="B115" t="str">
            <v>ITEM</v>
          </cell>
          <cell r="C115" t="str">
            <v>UNIDAD</v>
          </cell>
        </row>
        <row r="116">
          <cell r="A116" t="str">
            <v>Z140</v>
          </cell>
          <cell r="B116" t="str">
            <v>MORTERO REV.  1:3</v>
          </cell>
          <cell r="C116" t="str">
            <v>M3</v>
          </cell>
          <cell r="D116">
            <v>192469.5</v>
          </cell>
        </row>
        <row r="117">
          <cell r="B117" t="str">
            <v>CODIGO</v>
          </cell>
          <cell r="C117" t="str">
            <v>Z140</v>
          </cell>
        </row>
        <row r="118">
          <cell r="A118" t="str">
            <v>CODIGO</v>
          </cell>
          <cell r="B118" t="str">
            <v>RECURSOS</v>
          </cell>
          <cell r="C118" t="str">
            <v>UNIDAD</v>
          </cell>
          <cell r="D118" t="str">
            <v>CANT.</v>
          </cell>
        </row>
        <row r="119">
          <cell r="B119" t="str">
            <v>MATERIALES</v>
          </cell>
        </row>
        <row r="120">
          <cell r="A120" t="str">
            <v>M010</v>
          </cell>
          <cell r="B120" t="str">
            <v>CEMENTO</v>
          </cell>
          <cell r="C120" t="str">
            <v>SACO</v>
          </cell>
          <cell r="D120">
            <v>9</v>
          </cell>
        </row>
        <row r="121">
          <cell r="A121" t="str">
            <v>M020</v>
          </cell>
          <cell r="B121" t="str">
            <v>AGUA</v>
          </cell>
          <cell r="C121" t="str">
            <v>LT</v>
          </cell>
          <cell r="D121">
            <v>252</v>
          </cell>
        </row>
        <row r="122">
          <cell r="A122" t="str">
            <v>M050</v>
          </cell>
          <cell r="B122" t="str">
            <v xml:space="preserve">ARENA DE REVOQUE. </v>
          </cell>
          <cell r="C122" t="str">
            <v>M3</v>
          </cell>
          <cell r="D122">
            <v>1.1000000000000001</v>
          </cell>
        </row>
        <row r="123">
          <cell r="B123">
            <v>0</v>
          </cell>
          <cell r="C123">
            <v>0</v>
          </cell>
        </row>
        <row r="125">
          <cell r="B125" t="str">
            <v>EQUIPO</v>
          </cell>
        </row>
        <row r="126">
          <cell r="B126" t="str">
            <v>HTA MENOR (5% de M. de O.)</v>
          </cell>
        </row>
        <row r="127">
          <cell r="A127">
            <v>0</v>
          </cell>
          <cell r="B127">
            <v>0</v>
          </cell>
          <cell r="C127">
            <v>0</v>
          </cell>
        </row>
        <row r="128">
          <cell r="A128">
            <v>0</v>
          </cell>
          <cell r="B128">
            <v>0</v>
          </cell>
          <cell r="C128">
            <v>0</v>
          </cell>
        </row>
        <row r="129">
          <cell r="A129">
            <v>0</v>
          </cell>
          <cell r="B129">
            <v>0</v>
          </cell>
          <cell r="C129">
            <v>0</v>
          </cell>
        </row>
        <row r="131">
          <cell r="B131" t="str">
            <v>MANO DE OBRA</v>
          </cell>
        </row>
        <row r="132">
          <cell r="A132" t="str">
            <v>O110</v>
          </cell>
          <cell r="B132" t="str">
            <v>1 OFIC. Y 1 AYUD.</v>
          </cell>
          <cell r="C132" t="str">
            <v>DIA</v>
          </cell>
          <cell r="D132">
            <v>0.2</v>
          </cell>
        </row>
        <row r="133">
          <cell r="A133">
            <v>0</v>
          </cell>
          <cell r="B133">
            <v>0</v>
          </cell>
          <cell r="C133">
            <v>0</v>
          </cell>
        </row>
        <row r="134">
          <cell r="A134">
            <v>0</v>
          </cell>
          <cell r="B134">
            <v>0</v>
          </cell>
          <cell r="C134">
            <v>0</v>
          </cell>
        </row>
        <row r="135">
          <cell r="A135">
            <v>0</v>
          </cell>
          <cell r="B135">
            <v>0</v>
          </cell>
          <cell r="C135">
            <v>0</v>
          </cell>
        </row>
        <row r="137">
          <cell r="B137" t="str">
            <v>TRANSPORTE</v>
          </cell>
        </row>
        <row r="139">
          <cell r="A139">
            <v>0</v>
          </cell>
          <cell r="B139">
            <v>0</v>
          </cell>
          <cell r="C139">
            <v>0</v>
          </cell>
        </row>
        <row r="140">
          <cell r="A140">
            <v>0</v>
          </cell>
          <cell r="B140">
            <v>0</v>
          </cell>
          <cell r="C140">
            <v>0</v>
          </cell>
        </row>
        <row r="141">
          <cell r="A141">
            <v>0</v>
          </cell>
          <cell r="B141">
            <v>0</v>
          </cell>
          <cell r="C141">
            <v>0</v>
          </cell>
        </row>
        <row r="145">
          <cell r="A145" t="str">
            <v>CODIGO</v>
          </cell>
          <cell r="B145" t="str">
            <v>ITEM</v>
          </cell>
          <cell r="C145" t="str">
            <v>UNIDAD</v>
          </cell>
        </row>
        <row r="146">
          <cell r="A146" t="str">
            <v>Z150</v>
          </cell>
          <cell r="B146" t="str">
            <v>MORTERO REV.  1:4</v>
          </cell>
          <cell r="C146" t="str">
            <v>M3</v>
          </cell>
          <cell r="D146">
            <v>160884.5</v>
          </cell>
        </row>
        <row r="147">
          <cell r="B147" t="str">
            <v>CODIGO</v>
          </cell>
          <cell r="C147" t="str">
            <v>Z150</v>
          </cell>
        </row>
        <row r="148">
          <cell r="A148" t="str">
            <v>CODIGO</v>
          </cell>
          <cell r="B148" t="str">
            <v>RECURSOS</v>
          </cell>
          <cell r="C148" t="str">
            <v>UNIDAD</v>
          </cell>
          <cell r="D148" t="str">
            <v>CANT.</v>
          </cell>
        </row>
        <row r="149">
          <cell r="B149" t="str">
            <v>MATERIALES</v>
          </cell>
        </row>
        <row r="150">
          <cell r="A150" t="str">
            <v>M010</v>
          </cell>
          <cell r="B150" t="str">
            <v>CEMENTO</v>
          </cell>
          <cell r="C150" t="str">
            <v>SACO</v>
          </cell>
          <cell r="D150">
            <v>7</v>
          </cell>
        </row>
        <row r="151">
          <cell r="A151" t="str">
            <v>M020</v>
          </cell>
          <cell r="B151" t="str">
            <v>AGUA</v>
          </cell>
          <cell r="C151" t="str">
            <v>LT</v>
          </cell>
          <cell r="D151">
            <v>252</v>
          </cell>
        </row>
        <row r="152">
          <cell r="A152" t="str">
            <v>M050</v>
          </cell>
          <cell r="B152" t="str">
            <v xml:space="preserve">ARENA DE REVOQUE. </v>
          </cell>
          <cell r="C152" t="str">
            <v>M3</v>
          </cell>
          <cell r="D152">
            <v>1.2</v>
          </cell>
        </row>
        <row r="153">
          <cell r="B153">
            <v>0</v>
          </cell>
          <cell r="C153">
            <v>0</v>
          </cell>
        </row>
        <row r="155">
          <cell r="B155" t="str">
            <v>EQUIPO</v>
          </cell>
        </row>
        <row r="156">
          <cell r="B156" t="str">
            <v>HTA MENOR (5% de M. de O.)</v>
          </cell>
        </row>
        <row r="157">
          <cell r="A157">
            <v>0</v>
          </cell>
          <cell r="B157">
            <v>0</v>
          </cell>
          <cell r="C157">
            <v>0</v>
          </cell>
        </row>
        <row r="158">
          <cell r="A158">
            <v>0</v>
          </cell>
          <cell r="B158">
            <v>0</v>
          </cell>
          <cell r="C158">
            <v>0</v>
          </cell>
        </row>
        <row r="159">
          <cell r="A159">
            <v>0</v>
          </cell>
          <cell r="B159">
            <v>0</v>
          </cell>
          <cell r="C159">
            <v>0</v>
          </cell>
        </row>
        <row r="161">
          <cell r="B161" t="str">
            <v>MANO DE OBRA</v>
          </cell>
        </row>
        <row r="162">
          <cell r="A162" t="str">
            <v>O110</v>
          </cell>
          <cell r="B162" t="str">
            <v>1 OFIC. Y 1 AYUD.</v>
          </cell>
          <cell r="C162" t="str">
            <v>DIA</v>
          </cell>
          <cell r="D162">
            <v>0.2</v>
          </cell>
        </row>
        <row r="163">
          <cell r="A163">
            <v>0</v>
          </cell>
          <cell r="B163">
            <v>0</v>
          </cell>
          <cell r="C163">
            <v>0</v>
          </cell>
        </row>
        <row r="164">
          <cell r="A164">
            <v>0</v>
          </cell>
          <cell r="B164">
            <v>0</v>
          </cell>
          <cell r="C164">
            <v>0</v>
          </cell>
        </row>
        <row r="166">
          <cell r="B166" t="str">
            <v>TRANSPORTE</v>
          </cell>
        </row>
        <row r="168">
          <cell r="A168">
            <v>0</v>
          </cell>
          <cell r="B168">
            <v>0</v>
          </cell>
          <cell r="C168">
            <v>0</v>
          </cell>
        </row>
        <row r="169">
          <cell r="A169">
            <v>0</v>
          </cell>
          <cell r="B169">
            <v>0</v>
          </cell>
          <cell r="C169">
            <v>0</v>
          </cell>
        </row>
        <row r="173">
          <cell r="A173" t="str">
            <v>CODIGO</v>
          </cell>
          <cell r="B173" t="str">
            <v>ITEM</v>
          </cell>
          <cell r="C173" t="str">
            <v>UNIDAD</v>
          </cell>
        </row>
        <row r="174">
          <cell r="A174" t="str">
            <v>Z160</v>
          </cell>
          <cell r="B174" t="str">
            <v>MORTERO REV.  1:5</v>
          </cell>
          <cell r="C174" t="str">
            <v>M3</v>
          </cell>
          <cell r="D174">
            <v>139009.5</v>
          </cell>
        </row>
        <row r="175">
          <cell r="B175" t="str">
            <v>CODIGO</v>
          </cell>
          <cell r="C175" t="str">
            <v>Z160</v>
          </cell>
        </row>
        <row r="176">
          <cell r="A176" t="str">
            <v>CODIGO</v>
          </cell>
          <cell r="B176" t="str">
            <v>RECURSOS</v>
          </cell>
          <cell r="C176" t="str">
            <v>UNIDAD</v>
          </cell>
          <cell r="D176" t="str">
            <v>CANT.</v>
          </cell>
        </row>
        <row r="177">
          <cell r="B177" t="str">
            <v>MATERIALES</v>
          </cell>
        </row>
        <row r="178">
          <cell r="A178" t="str">
            <v>M010</v>
          </cell>
          <cell r="B178" t="str">
            <v>CEMENTO</v>
          </cell>
          <cell r="C178" t="str">
            <v>SACO</v>
          </cell>
          <cell r="D178">
            <v>6</v>
          </cell>
        </row>
        <row r="179">
          <cell r="A179" t="str">
            <v>M020</v>
          </cell>
          <cell r="B179" t="str">
            <v>AGUA</v>
          </cell>
          <cell r="C179" t="str">
            <v>LT</v>
          </cell>
          <cell r="D179">
            <v>237</v>
          </cell>
        </row>
        <row r="180">
          <cell r="A180" t="str">
            <v>M050</v>
          </cell>
          <cell r="B180" t="str">
            <v xml:space="preserve">ARENA DE REVOQUE. </v>
          </cell>
          <cell r="C180" t="str">
            <v>M3</v>
          </cell>
          <cell r="D180">
            <v>1</v>
          </cell>
        </row>
        <row r="181">
          <cell r="B181">
            <v>0</v>
          </cell>
          <cell r="C181">
            <v>0</v>
          </cell>
        </row>
        <row r="183">
          <cell r="B183" t="str">
            <v>EQUIPO</v>
          </cell>
        </row>
        <row r="184">
          <cell r="B184" t="str">
            <v>HTA MENOR (5% de M. de O.)</v>
          </cell>
        </row>
        <row r="185">
          <cell r="A185">
            <v>0</v>
          </cell>
          <cell r="B185">
            <v>0</v>
          </cell>
          <cell r="C185">
            <v>0</v>
          </cell>
        </row>
        <row r="186">
          <cell r="A186">
            <v>0</v>
          </cell>
          <cell r="B186">
            <v>0</v>
          </cell>
          <cell r="C186">
            <v>0</v>
          </cell>
        </row>
        <row r="187">
          <cell r="A187">
            <v>0</v>
          </cell>
          <cell r="B187">
            <v>0</v>
          </cell>
          <cell r="C187">
            <v>0</v>
          </cell>
        </row>
        <row r="189">
          <cell r="B189" t="str">
            <v>MANO DE OBRA</v>
          </cell>
        </row>
        <row r="190">
          <cell r="A190" t="str">
            <v>O110</v>
          </cell>
          <cell r="B190" t="str">
            <v>1 OFIC. Y 1 AYUD.</v>
          </cell>
          <cell r="C190" t="str">
            <v>DIA</v>
          </cell>
          <cell r="D190">
            <v>0.2</v>
          </cell>
        </row>
        <row r="191">
          <cell r="A191">
            <v>0</v>
          </cell>
          <cell r="B191">
            <v>0</v>
          </cell>
          <cell r="C191">
            <v>0</v>
          </cell>
        </row>
        <row r="192">
          <cell r="A192">
            <v>0</v>
          </cell>
          <cell r="B192">
            <v>0</v>
          </cell>
          <cell r="C192">
            <v>0</v>
          </cell>
        </row>
        <row r="193">
          <cell r="A193">
            <v>0</v>
          </cell>
          <cell r="B193">
            <v>0</v>
          </cell>
          <cell r="C193">
            <v>0</v>
          </cell>
        </row>
        <row r="195">
          <cell r="B195" t="str">
            <v>TRANSPORTE</v>
          </cell>
        </row>
        <row r="197">
          <cell r="A197">
            <v>0</v>
          </cell>
          <cell r="B197">
            <v>0</v>
          </cell>
          <cell r="C197">
            <v>0</v>
          </cell>
        </row>
        <row r="198">
          <cell r="A198">
            <v>0</v>
          </cell>
          <cell r="B198">
            <v>0</v>
          </cell>
          <cell r="C198">
            <v>0</v>
          </cell>
        </row>
        <row r="199">
          <cell r="A199">
            <v>0</v>
          </cell>
          <cell r="B199">
            <v>0</v>
          </cell>
          <cell r="C199">
            <v>0</v>
          </cell>
        </row>
        <row r="202">
          <cell r="A202" t="str">
            <v>CODIGO</v>
          </cell>
          <cell r="B202" t="str">
            <v>ITEM</v>
          </cell>
          <cell r="C202" t="str">
            <v>UNIDAD</v>
          </cell>
        </row>
        <row r="203">
          <cell r="A203" t="str">
            <v>Z170</v>
          </cell>
          <cell r="B203" t="str">
            <v>MORTERO REV.  1:6</v>
          </cell>
          <cell r="C203" t="str">
            <v>M3</v>
          </cell>
          <cell r="D203">
            <v>125409.5</v>
          </cell>
        </row>
        <row r="204">
          <cell r="B204" t="str">
            <v>CODIGO</v>
          </cell>
          <cell r="C204" t="str">
            <v>Z170</v>
          </cell>
        </row>
        <row r="205">
          <cell r="A205" t="str">
            <v>CODIGO</v>
          </cell>
          <cell r="B205" t="str">
            <v>RECURSOS</v>
          </cell>
          <cell r="C205" t="str">
            <v>UNIDAD</v>
          </cell>
          <cell r="D205" t="str">
            <v>CANT.</v>
          </cell>
        </row>
        <row r="206">
          <cell r="B206" t="str">
            <v>MATERIALES</v>
          </cell>
        </row>
        <row r="207">
          <cell r="A207" t="str">
            <v>M010</v>
          </cell>
          <cell r="B207" t="str">
            <v>CEMENTO</v>
          </cell>
          <cell r="C207" t="str">
            <v>SACO</v>
          </cell>
          <cell r="D207">
            <v>5.2</v>
          </cell>
        </row>
        <row r="208">
          <cell r="A208" t="str">
            <v>M020</v>
          </cell>
          <cell r="B208" t="str">
            <v>AGUA</v>
          </cell>
          <cell r="C208" t="str">
            <v>LT</v>
          </cell>
          <cell r="D208">
            <v>237</v>
          </cell>
        </row>
        <row r="209">
          <cell r="A209" t="str">
            <v>M050</v>
          </cell>
          <cell r="B209" t="str">
            <v xml:space="preserve">ARENA DE REVOQUE. </v>
          </cell>
          <cell r="C209" t="str">
            <v>M3</v>
          </cell>
          <cell r="D209">
            <v>1</v>
          </cell>
        </row>
        <row r="210">
          <cell r="B210">
            <v>0</v>
          </cell>
          <cell r="C210">
            <v>0</v>
          </cell>
        </row>
        <row r="212">
          <cell r="B212" t="str">
            <v>EQUIPO</v>
          </cell>
        </row>
        <row r="213">
          <cell r="B213" t="str">
            <v>HTA MENOR (5% de M. de O.)</v>
          </cell>
        </row>
        <row r="214">
          <cell r="A214">
            <v>0</v>
          </cell>
          <cell r="B214">
            <v>0</v>
          </cell>
          <cell r="C214">
            <v>0</v>
          </cell>
        </row>
        <row r="215">
          <cell r="A215">
            <v>0</v>
          </cell>
          <cell r="B215">
            <v>0</v>
          </cell>
          <cell r="C215">
            <v>0</v>
          </cell>
        </row>
        <row r="216">
          <cell r="A216">
            <v>0</v>
          </cell>
          <cell r="B216">
            <v>0</v>
          </cell>
          <cell r="C216">
            <v>0</v>
          </cell>
        </row>
        <row r="218">
          <cell r="B218" t="str">
            <v>MANO DE OBRA</v>
          </cell>
        </row>
        <row r="219">
          <cell r="A219" t="str">
            <v>O110</v>
          </cell>
          <cell r="B219" t="str">
            <v>1 OFIC. Y 1 AYUD.</v>
          </cell>
          <cell r="C219" t="str">
            <v>DIA</v>
          </cell>
          <cell r="D219">
            <v>0.2</v>
          </cell>
        </row>
        <row r="220">
          <cell r="A220">
            <v>0</v>
          </cell>
          <cell r="B220">
            <v>0</v>
          </cell>
          <cell r="C220">
            <v>0</v>
          </cell>
        </row>
        <row r="221">
          <cell r="A221">
            <v>0</v>
          </cell>
          <cell r="B221">
            <v>0</v>
          </cell>
          <cell r="C221">
            <v>0</v>
          </cell>
        </row>
        <row r="222">
          <cell r="A222">
            <v>0</v>
          </cell>
          <cell r="B222">
            <v>0</v>
          </cell>
          <cell r="C222">
            <v>0</v>
          </cell>
        </row>
        <row r="224">
          <cell r="B224" t="str">
            <v>TRANSPORTE</v>
          </cell>
        </row>
        <row r="226">
          <cell r="A226">
            <v>0</v>
          </cell>
          <cell r="B226">
            <v>0</v>
          </cell>
          <cell r="C226">
            <v>0</v>
          </cell>
        </row>
        <row r="227">
          <cell r="A227">
            <v>0</v>
          </cell>
          <cell r="B227">
            <v>0</v>
          </cell>
          <cell r="C227">
            <v>0</v>
          </cell>
        </row>
        <row r="230">
          <cell r="A230" t="str">
            <v>CODIGO</v>
          </cell>
          <cell r="B230" t="str">
            <v>ITEM</v>
          </cell>
          <cell r="C230" t="str">
            <v>UNIDAD</v>
          </cell>
        </row>
        <row r="231">
          <cell r="A231" t="str">
            <v>Z180</v>
          </cell>
          <cell r="B231" t="str">
            <v>MORTERO.  1:3</v>
          </cell>
          <cell r="C231" t="str">
            <v>M3</v>
          </cell>
          <cell r="D231">
            <v>194177.625</v>
          </cell>
        </row>
        <row r="232">
          <cell r="B232" t="str">
            <v>CODIGO</v>
          </cell>
          <cell r="C232" t="str">
            <v>Z180</v>
          </cell>
        </row>
        <row r="233">
          <cell r="A233" t="str">
            <v>CODIGO</v>
          </cell>
          <cell r="B233" t="str">
            <v>RECURSOS</v>
          </cell>
          <cell r="C233" t="str">
            <v>UNIDAD</v>
          </cell>
          <cell r="D233" t="str">
            <v>CANT.</v>
          </cell>
        </row>
        <row r="234">
          <cell r="B234" t="str">
            <v>MATERIALES</v>
          </cell>
        </row>
        <row r="235">
          <cell r="A235" t="str">
            <v>M010</v>
          </cell>
          <cell r="B235" t="str">
            <v>CEMENTO</v>
          </cell>
          <cell r="C235" t="str">
            <v>SACO</v>
          </cell>
          <cell r="D235">
            <v>9</v>
          </cell>
        </row>
        <row r="236">
          <cell r="A236" t="str">
            <v>M020</v>
          </cell>
          <cell r="B236" t="str">
            <v>AGUA</v>
          </cell>
          <cell r="C236" t="str">
            <v>LT</v>
          </cell>
          <cell r="D236">
            <v>40</v>
          </cell>
        </row>
        <row r="237">
          <cell r="A237" t="str">
            <v>M070</v>
          </cell>
          <cell r="B237" t="str">
            <v>ARENA DE PEGA</v>
          </cell>
          <cell r="C237" t="str">
            <v>M3</v>
          </cell>
          <cell r="D237">
            <v>1.1200000000000001</v>
          </cell>
        </row>
        <row r="238">
          <cell r="B238">
            <v>0</v>
          </cell>
          <cell r="C238">
            <v>0</v>
          </cell>
        </row>
        <row r="240">
          <cell r="B240" t="str">
            <v>EQUIPO</v>
          </cell>
        </row>
        <row r="241">
          <cell r="B241" t="str">
            <v>HTA MENOR (5% de M. de O.)</v>
          </cell>
        </row>
        <row r="242">
          <cell r="A242">
            <v>0</v>
          </cell>
          <cell r="B242">
            <v>0</v>
          </cell>
          <cell r="C242">
            <v>0</v>
          </cell>
        </row>
        <row r="243">
          <cell r="A243">
            <v>0</v>
          </cell>
          <cell r="B243">
            <v>0</v>
          </cell>
          <cell r="C243">
            <v>0</v>
          </cell>
        </row>
        <row r="244">
          <cell r="A244">
            <v>0</v>
          </cell>
          <cell r="B244">
            <v>0</v>
          </cell>
          <cell r="C244">
            <v>0</v>
          </cell>
        </row>
        <row r="246">
          <cell r="B246" t="str">
            <v>MANO DE OBRA</v>
          </cell>
        </row>
        <row r="247">
          <cell r="A247" t="str">
            <v>O110</v>
          </cell>
          <cell r="B247" t="str">
            <v>1 OFIC. Y 1 AYUD.</v>
          </cell>
          <cell r="C247" t="str">
            <v>DIA</v>
          </cell>
          <cell r="D247">
            <v>0.25</v>
          </cell>
        </row>
        <row r="248">
          <cell r="A248">
            <v>0</v>
          </cell>
          <cell r="B248">
            <v>0</v>
          </cell>
          <cell r="C248">
            <v>0</v>
          </cell>
        </row>
        <row r="249">
          <cell r="A249">
            <v>0</v>
          </cell>
          <cell r="B249">
            <v>0</v>
          </cell>
          <cell r="C249">
            <v>0</v>
          </cell>
        </row>
        <row r="250">
          <cell r="A250">
            <v>0</v>
          </cell>
          <cell r="B250">
            <v>0</v>
          </cell>
          <cell r="C250">
            <v>0</v>
          </cell>
        </row>
        <row r="252">
          <cell r="B252" t="str">
            <v>TRANSPORTE</v>
          </cell>
        </row>
        <row r="254">
          <cell r="A254">
            <v>0</v>
          </cell>
          <cell r="B254">
            <v>0</v>
          </cell>
          <cell r="C254">
            <v>0</v>
          </cell>
        </row>
        <row r="255">
          <cell r="A255">
            <v>0</v>
          </cell>
          <cell r="B255">
            <v>0</v>
          </cell>
          <cell r="C255">
            <v>0</v>
          </cell>
        </row>
        <row r="259">
          <cell r="A259" t="str">
            <v>CODIGO</v>
          </cell>
          <cell r="B259" t="str">
            <v>ITEM</v>
          </cell>
          <cell r="C259" t="str">
            <v>UNIDAD</v>
          </cell>
        </row>
        <row r="260">
          <cell r="A260" t="str">
            <v>Z190</v>
          </cell>
          <cell r="B260" t="str">
            <v>MORTERO  1:2</v>
          </cell>
          <cell r="C260" t="str">
            <v>M3</v>
          </cell>
          <cell r="D260">
            <v>247343.5</v>
          </cell>
        </row>
        <row r="261">
          <cell r="B261" t="str">
            <v>CODIGO</v>
          </cell>
          <cell r="C261" t="str">
            <v>Z190</v>
          </cell>
        </row>
        <row r="262">
          <cell r="A262" t="str">
            <v>CODIGO</v>
          </cell>
          <cell r="B262" t="str">
            <v>RECURSOS</v>
          </cell>
          <cell r="C262" t="str">
            <v>UNIDAD</v>
          </cell>
          <cell r="D262" t="str">
            <v>CANT.</v>
          </cell>
        </row>
        <row r="263">
          <cell r="B263" t="str">
            <v>MATERIALES</v>
          </cell>
        </row>
        <row r="264">
          <cell r="A264" t="str">
            <v>M010</v>
          </cell>
          <cell r="B264" t="str">
            <v>CEMENTO</v>
          </cell>
          <cell r="C264" t="str">
            <v>SACO</v>
          </cell>
          <cell r="D264">
            <v>12.5</v>
          </cell>
        </row>
        <row r="265">
          <cell r="A265" t="str">
            <v>M020</v>
          </cell>
          <cell r="B265" t="str">
            <v>AGUA</v>
          </cell>
          <cell r="C265" t="str">
            <v>LT</v>
          </cell>
          <cell r="D265">
            <v>250</v>
          </cell>
        </row>
        <row r="266">
          <cell r="A266" t="str">
            <v>M070</v>
          </cell>
          <cell r="B266" t="str">
            <v>ARENA DE PEGA</v>
          </cell>
          <cell r="C266" t="str">
            <v>M3</v>
          </cell>
          <cell r="D266">
            <v>0.95</v>
          </cell>
        </row>
        <row r="267">
          <cell r="B267">
            <v>0</v>
          </cell>
          <cell r="C267">
            <v>0</v>
          </cell>
        </row>
        <row r="269">
          <cell r="B269" t="str">
            <v>EQUIPO</v>
          </cell>
        </row>
        <row r="270">
          <cell r="B270" t="str">
            <v>HTA MENOR (5% de M. de O.)</v>
          </cell>
        </row>
        <row r="271">
          <cell r="A271">
            <v>0</v>
          </cell>
          <cell r="B271">
            <v>0</v>
          </cell>
          <cell r="C271">
            <v>0</v>
          </cell>
        </row>
        <row r="272">
          <cell r="A272">
            <v>0</v>
          </cell>
          <cell r="B272">
            <v>0</v>
          </cell>
          <cell r="C272">
            <v>0</v>
          </cell>
        </row>
        <row r="274">
          <cell r="B274" t="str">
            <v>MANO DE OBRA</v>
          </cell>
        </row>
        <row r="275">
          <cell r="A275" t="str">
            <v>O110</v>
          </cell>
          <cell r="B275" t="str">
            <v>1 OFIC. Y 1 AYUD.</v>
          </cell>
          <cell r="C275" t="str">
            <v>DIA</v>
          </cell>
          <cell r="D275">
            <v>0.2</v>
          </cell>
        </row>
        <row r="276">
          <cell r="A276">
            <v>0</v>
          </cell>
          <cell r="B276">
            <v>0</v>
          </cell>
          <cell r="C276">
            <v>0</v>
          </cell>
        </row>
        <row r="277">
          <cell r="A277">
            <v>0</v>
          </cell>
          <cell r="B277">
            <v>0</v>
          </cell>
          <cell r="C277">
            <v>0</v>
          </cell>
        </row>
        <row r="278">
          <cell r="A278">
            <v>0</v>
          </cell>
          <cell r="B278">
            <v>0</v>
          </cell>
          <cell r="C278">
            <v>0</v>
          </cell>
        </row>
        <row r="280">
          <cell r="B280" t="str">
            <v>TRANSPORTE</v>
          </cell>
        </row>
        <row r="282">
          <cell r="A282">
            <v>0</v>
          </cell>
          <cell r="B282">
            <v>0</v>
          </cell>
          <cell r="C282">
            <v>0</v>
          </cell>
        </row>
        <row r="283">
          <cell r="A283">
            <v>0</v>
          </cell>
          <cell r="B283">
            <v>0</v>
          </cell>
          <cell r="C283">
            <v>0</v>
          </cell>
        </row>
        <row r="284">
          <cell r="A284">
            <v>0</v>
          </cell>
          <cell r="B284">
            <v>0</v>
          </cell>
          <cell r="C284">
            <v>0</v>
          </cell>
        </row>
        <row r="288">
          <cell r="A288" t="str">
            <v>CODIGO</v>
          </cell>
          <cell r="B288" t="str">
            <v>ITEM</v>
          </cell>
          <cell r="C288" t="str">
            <v>UNIDAD</v>
          </cell>
        </row>
        <row r="289">
          <cell r="A289" t="str">
            <v>Z200</v>
          </cell>
          <cell r="B289" t="str">
            <v>CONCRETO f'c=140 kg/cm2</v>
          </cell>
          <cell r="C289" t="str">
            <v>M3</v>
          </cell>
          <cell r="D289">
            <v>158178</v>
          </cell>
        </row>
        <row r="290">
          <cell r="B290" t="str">
            <v>CODIGO</v>
          </cell>
          <cell r="C290" t="str">
            <v>Z200</v>
          </cell>
        </row>
        <row r="291">
          <cell r="A291" t="str">
            <v>CODIGO</v>
          </cell>
          <cell r="B291" t="str">
            <v>RECURSOS</v>
          </cell>
          <cell r="C291" t="str">
            <v>UNIDAD</v>
          </cell>
          <cell r="D291" t="str">
            <v>CANT.</v>
          </cell>
        </row>
        <row r="292">
          <cell r="B292" t="str">
            <v>MATERIALES</v>
          </cell>
        </row>
        <row r="293">
          <cell r="A293" t="str">
            <v>M010</v>
          </cell>
          <cell r="B293" t="str">
            <v>CEMENTO</v>
          </cell>
          <cell r="C293" t="str">
            <v>SACO</v>
          </cell>
          <cell r="D293">
            <v>5</v>
          </cell>
        </row>
        <row r="294">
          <cell r="A294" t="str">
            <v>M020</v>
          </cell>
          <cell r="B294" t="str">
            <v>AGUA</v>
          </cell>
          <cell r="C294" t="str">
            <v>LT</v>
          </cell>
          <cell r="D294">
            <v>40</v>
          </cell>
        </row>
        <row r="295">
          <cell r="A295" t="str">
            <v>M080</v>
          </cell>
          <cell r="B295" t="str">
            <v>ARENA PARA CONCRETO</v>
          </cell>
          <cell r="C295" t="str">
            <v>M3</v>
          </cell>
          <cell r="D295">
            <v>0.6</v>
          </cell>
        </row>
        <row r="296">
          <cell r="A296" t="str">
            <v>M240</v>
          </cell>
          <cell r="B296" t="str">
            <v>TRITURADO 1 1/2"</v>
          </cell>
          <cell r="C296" t="str">
            <v>M3</v>
          </cell>
          <cell r="D296">
            <v>0.92</v>
          </cell>
        </row>
        <row r="297">
          <cell r="B297">
            <v>0</v>
          </cell>
          <cell r="C297">
            <v>0</v>
          </cell>
        </row>
        <row r="299">
          <cell r="B299" t="str">
            <v>EQUIPO</v>
          </cell>
        </row>
        <row r="300">
          <cell r="B300" t="str">
            <v>HTA MENOR (5% de M. de O.)</v>
          </cell>
        </row>
        <row r="301">
          <cell r="A301" t="str">
            <v>E080</v>
          </cell>
          <cell r="B301" t="str">
            <v>CONCRETADORA 1 1/2 SACOS ELECT.</v>
          </cell>
          <cell r="C301" t="str">
            <v>DIA</v>
          </cell>
          <cell r="D301">
            <v>0.4</v>
          </cell>
        </row>
        <row r="302">
          <cell r="A302">
            <v>0</v>
          </cell>
          <cell r="B302">
            <v>0</v>
          </cell>
          <cell r="C302">
            <v>0</v>
          </cell>
        </row>
        <row r="303">
          <cell r="A303">
            <v>0</v>
          </cell>
          <cell r="B303">
            <v>0</v>
          </cell>
          <cell r="C303">
            <v>0</v>
          </cell>
        </row>
        <row r="305">
          <cell r="B305" t="str">
            <v>MANO DE OBRA</v>
          </cell>
        </row>
        <row r="306">
          <cell r="A306" t="str">
            <v>O030</v>
          </cell>
          <cell r="B306" t="str">
            <v>1 OFIC. Y 2 AYUD.</v>
          </cell>
          <cell r="C306" t="str">
            <v>DIA</v>
          </cell>
          <cell r="D306">
            <v>0.4</v>
          </cell>
        </row>
        <row r="307">
          <cell r="A307">
            <v>0</v>
          </cell>
          <cell r="B307">
            <v>0</v>
          </cell>
          <cell r="C307">
            <v>0</v>
          </cell>
        </row>
        <row r="308">
          <cell r="A308">
            <v>0</v>
          </cell>
          <cell r="B308">
            <v>0</v>
          </cell>
          <cell r="C308">
            <v>0</v>
          </cell>
        </row>
        <row r="309">
          <cell r="A309">
            <v>0</v>
          </cell>
          <cell r="B309">
            <v>0</v>
          </cell>
          <cell r="C309">
            <v>0</v>
          </cell>
        </row>
        <row r="311">
          <cell r="B311" t="str">
            <v>TRANSPORTE</v>
          </cell>
        </row>
        <row r="313">
          <cell r="A313">
            <v>0</v>
          </cell>
          <cell r="B313">
            <v>0</v>
          </cell>
          <cell r="C313">
            <v>0</v>
          </cell>
        </row>
        <row r="314">
          <cell r="A314">
            <v>0</v>
          </cell>
          <cell r="B314">
            <v>0</v>
          </cell>
          <cell r="C314">
            <v>0</v>
          </cell>
        </row>
        <row r="318">
          <cell r="A318" t="str">
            <v>CODIGO</v>
          </cell>
          <cell r="B318" t="str">
            <v>ITEM</v>
          </cell>
          <cell r="C318" t="str">
            <v>UNIDAD</v>
          </cell>
        </row>
        <row r="319">
          <cell r="A319" t="str">
            <v>Z210</v>
          </cell>
          <cell r="B319" t="str">
            <v>CONCRETO f'c=175 kg/cm2</v>
          </cell>
          <cell r="C319" t="str">
            <v>M3</v>
          </cell>
          <cell r="D319">
            <v>153121.5</v>
          </cell>
        </row>
        <row r="320">
          <cell r="B320" t="str">
            <v>CODIGO</v>
          </cell>
          <cell r="C320" t="str">
            <v>Z210</v>
          </cell>
        </row>
        <row r="321">
          <cell r="A321" t="str">
            <v>CODIGO</v>
          </cell>
          <cell r="B321" t="str">
            <v>RECURSOS</v>
          </cell>
          <cell r="C321" t="str">
            <v>UNIDAD</v>
          </cell>
          <cell r="D321" t="str">
            <v>CANT.</v>
          </cell>
        </row>
        <row r="322">
          <cell r="B322" t="str">
            <v>MATERIALES</v>
          </cell>
        </row>
        <row r="323">
          <cell r="A323" t="str">
            <v>M010</v>
          </cell>
          <cell r="B323" t="str">
            <v>CEMENTO</v>
          </cell>
          <cell r="C323" t="str">
            <v>SACO</v>
          </cell>
          <cell r="D323">
            <v>6</v>
          </cell>
        </row>
        <row r="324">
          <cell r="A324" t="str">
            <v>M020</v>
          </cell>
          <cell r="B324" t="str">
            <v>AGUA</v>
          </cell>
          <cell r="C324" t="str">
            <v>LT</v>
          </cell>
          <cell r="D324">
            <v>80</v>
          </cell>
        </row>
        <row r="325">
          <cell r="A325" t="str">
            <v>M080</v>
          </cell>
          <cell r="B325" t="str">
            <v>ARENA PARA CONCRETO</v>
          </cell>
          <cell r="C325" t="str">
            <v>M3</v>
          </cell>
          <cell r="D325">
            <v>0.67</v>
          </cell>
        </row>
        <row r="326">
          <cell r="A326" t="str">
            <v>M240</v>
          </cell>
          <cell r="B326" t="str">
            <v>TRITURADO 1 1/2"</v>
          </cell>
          <cell r="C326" t="str">
            <v>M3</v>
          </cell>
          <cell r="D326">
            <v>0.71499999999999997</v>
          </cell>
        </row>
        <row r="328">
          <cell r="B328" t="str">
            <v>EQUIPO</v>
          </cell>
        </row>
        <row r="329">
          <cell r="B329" t="str">
            <v>HTA MENOR (5% de M. de O.)</v>
          </cell>
        </row>
        <row r="330">
          <cell r="A330" t="str">
            <v>E080</v>
          </cell>
          <cell r="B330" t="str">
            <v>CONCRETADORA 1 1/2 SACOS ELECT.</v>
          </cell>
          <cell r="C330" t="str">
            <v>DIA</v>
          </cell>
          <cell r="D330">
            <v>0.2</v>
          </cell>
        </row>
        <row r="331">
          <cell r="A331">
            <v>0</v>
          </cell>
          <cell r="B331">
            <v>0</v>
          </cell>
          <cell r="C331">
            <v>0</v>
          </cell>
        </row>
        <row r="332">
          <cell r="A332">
            <v>0</v>
          </cell>
          <cell r="B332">
            <v>0</v>
          </cell>
          <cell r="C332">
            <v>0</v>
          </cell>
        </row>
        <row r="334">
          <cell r="B334" t="str">
            <v>MANO DE OBRA</v>
          </cell>
        </row>
        <row r="335">
          <cell r="A335" t="str">
            <v>O030</v>
          </cell>
          <cell r="B335" t="str">
            <v>1 OFIC. Y 2 AYUD.</v>
          </cell>
          <cell r="C335" t="str">
            <v>DIA</v>
          </cell>
          <cell r="D335">
            <v>0.2</v>
          </cell>
        </row>
        <row r="336">
          <cell r="B336">
            <v>0</v>
          </cell>
          <cell r="C336">
            <v>0</v>
          </cell>
        </row>
        <row r="337">
          <cell r="A337">
            <v>0</v>
          </cell>
          <cell r="B337">
            <v>0</v>
          </cell>
          <cell r="C337">
            <v>0</v>
          </cell>
        </row>
        <row r="339">
          <cell r="B339" t="str">
            <v>TRANSPORTE</v>
          </cell>
        </row>
        <row r="341">
          <cell r="A341">
            <v>0</v>
          </cell>
          <cell r="B341">
            <v>0</v>
          </cell>
          <cell r="C341">
            <v>0</v>
          </cell>
        </row>
        <row r="342">
          <cell r="A342">
            <v>0</v>
          </cell>
          <cell r="B342">
            <v>0</v>
          </cell>
          <cell r="C342">
            <v>0</v>
          </cell>
        </row>
        <row r="346">
          <cell r="A346" t="str">
            <v>CODIGO</v>
          </cell>
          <cell r="B346" t="str">
            <v>ITEM</v>
          </cell>
          <cell r="C346" t="str">
            <v>UNIDAD</v>
          </cell>
        </row>
        <row r="347">
          <cell r="A347" t="str">
            <v>Z220</v>
          </cell>
          <cell r="B347" t="str">
            <v>CONCRETO f'c=210 kg/cm2</v>
          </cell>
          <cell r="C347" t="str">
            <v>M3</v>
          </cell>
          <cell r="D347">
            <v>241508</v>
          </cell>
        </row>
        <row r="348">
          <cell r="B348" t="str">
            <v>CODIGO</v>
          </cell>
          <cell r="C348" t="str">
            <v>Z220</v>
          </cell>
        </row>
        <row r="349">
          <cell r="A349" t="str">
            <v>CODIGO</v>
          </cell>
          <cell r="B349" t="str">
            <v>RECURSOS</v>
          </cell>
          <cell r="C349" t="str">
            <v>UNIDAD</v>
          </cell>
          <cell r="D349" t="str">
            <v>CANT.</v>
          </cell>
        </row>
        <row r="350">
          <cell r="B350" t="str">
            <v>MATERIALES</v>
          </cell>
        </row>
        <row r="351">
          <cell r="A351" t="str">
            <v>M010</v>
          </cell>
          <cell r="B351" t="str">
            <v>CEMENTO</v>
          </cell>
          <cell r="C351" t="str">
            <v>SACO</v>
          </cell>
          <cell r="D351">
            <v>7.5</v>
          </cell>
        </row>
        <row r="352">
          <cell r="A352" t="str">
            <v>M020</v>
          </cell>
          <cell r="B352" t="str">
            <v>AGUA</v>
          </cell>
          <cell r="C352" t="str">
            <v>LT</v>
          </cell>
          <cell r="D352">
            <v>175</v>
          </cell>
        </row>
        <row r="353">
          <cell r="A353" t="str">
            <v>M080</v>
          </cell>
          <cell r="B353" t="str">
            <v>ARENA PARA CONCRETO</v>
          </cell>
          <cell r="C353" t="str">
            <v>M3</v>
          </cell>
          <cell r="D353">
            <v>1.1599999999999999</v>
          </cell>
        </row>
        <row r="354">
          <cell r="A354" t="str">
            <v>M250</v>
          </cell>
          <cell r="B354" t="str">
            <v>TRITURADO 1/2"</v>
          </cell>
          <cell r="C354" t="str">
            <v>M3</v>
          </cell>
          <cell r="D354">
            <v>1.1599999999999999</v>
          </cell>
        </row>
        <row r="356">
          <cell r="B356" t="str">
            <v>EQUIPO</v>
          </cell>
        </row>
        <row r="357">
          <cell r="B357" t="str">
            <v>HTA MENOR (5% de M. de O.)</v>
          </cell>
        </row>
        <row r="358">
          <cell r="A358" t="str">
            <v>E080</v>
          </cell>
          <cell r="B358" t="str">
            <v>CONCRETADORA 1 1/2 SACOS ELECT.</v>
          </cell>
          <cell r="C358" t="str">
            <v>DIA</v>
          </cell>
          <cell r="D358">
            <v>0.5</v>
          </cell>
        </row>
        <row r="359">
          <cell r="A359">
            <v>0</v>
          </cell>
          <cell r="B359">
            <v>0</v>
          </cell>
          <cell r="C359">
            <v>0</v>
          </cell>
        </row>
        <row r="360">
          <cell r="A360">
            <v>0</v>
          </cell>
          <cell r="B360">
            <v>0</v>
          </cell>
          <cell r="C360">
            <v>0</v>
          </cell>
        </row>
        <row r="362">
          <cell r="B362" t="str">
            <v>MANO DE OBRA</v>
          </cell>
        </row>
        <row r="363">
          <cell r="A363" t="str">
            <v>O030</v>
          </cell>
          <cell r="B363" t="str">
            <v>1 OFIC. Y 2 AYUD.</v>
          </cell>
          <cell r="C363" t="str">
            <v>DIA</v>
          </cell>
          <cell r="D363">
            <v>0.65</v>
          </cell>
        </row>
        <row r="364">
          <cell r="B364">
            <v>0</v>
          </cell>
          <cell r="C364">
            <v>0</v>
          </cell>
        </row>
        <row r="365">
          <cell r="A365">
            <v>0</v>
          </cell>
          <cell r="B365">
            <v>0</v>
          </cell>
          <cell r="C365">
            <v>0</v>
          </cell>
        </row>
        <row r="366">
          <cell r="A366">
            <v>0</v>
          </cell>
          <cell r="B366">
            <v>0</v>
          </cell>
          <cell r="C366">
            <v>0</v>
          </cell>
        </row>
        <row r="368">
          <cell r="B368" t="str">
            <v>TRANSPORTE</v>
          </cell>
        </row>
        <row r="370">
          <cell r="A370">
            <v>0</v>
          </cell>
          <cell r="B370">
            <v>0</v>
          </cell>
          <cell r="C370">
            <v>0</v>
          </cell>
        </row>
        <row r="371">
          <cell r="A371">
            <v>0</v>
          </cell>
          <cell r="B371">
            <v>0</v>
          </cell>
          <cell r="C371">
            <v>0</v>
          </cell>
        </row>
        <row r="374">
          <cell r="A374" t="str">
            <v>CODIGO</v>
          </cell>
          <cell r="B374" t="str">
            <v>ITEM</v>
          </cell>
          <cell r="C374" t="str">
            <v>UNIDAD</v>
          </cell>
        </row>
        <row r="375">
          <cell r="A375" t="str">
            <v>Z230</v>
          </cell>
          <cell r="B375" t="str">
            <v>CONCRETO f'c=250 kg/cm2</v>
          </cell>
          <cell r="C375" t="str">
            <v>M3</v>
          </cell>
          <cell r="D375">
            <v>245808</v>
          </cell>
        </row>
        <row r="376">
          <cell r="B376" t="str">
            <v>CODIGO</v>
          </cell>
          <cell r="C376" t="str">
            <v>Z230</v>
          </cell>
        </row>
        <row r="377">
          <cell r="A377" t="str">
            <v>CODIGO</v>
          </cell>
          <cell r="B377" t="str">
            <v>RECURSOS</v>
          </cell>
          <cell r="C377" t="str">
            <v>UNIDAD</v>
          </cell>
          <cell r="D377" t="str">
            <v>CANT.</v>
          </cell>
        </row>
        <row r="378">
          <cell r="B378" t="str">
            <v>MATERIALES</v>
          </cell>
        </row>
        <row r="379">
          <cell r="A379" t="str">
            <v>M010</v>
          </cell>
          <cell r="B379" t="str">
            <v>CEMENTO</v>
          </cell>
          <cell r="C379" t="str">
            <v>SACO</v>
          </cell>
          <cell r="D379">
            <v>9</v>
          </cell>
        </row>
        <row r="380">
          <cell r="A380" t="str">
            <v>M020</v>
          </cell>
          <cell r="B380" t="str">
            <v>AGUA</v>
          </cell>
          <cell r="C380" t="str">
            <v>LT</v>
          </cell>
          <cell r="D380">
            <v>200</v>
          </cell>
        </row>
        <row r="381">
          <cell r="A381" t="str">
            <v>M080</v>
          </cell>
          <cell r="B381" t="str">
            <v>ARENA PARA CONCRETO</v>
          </cell>
          <cell r="C381" t="str">
            <v>M3</v>
          </cell>
          <cell r="D381">
            <v>0.7</v>
          </cell>
        </row>
        <row r="382">
          <cell r="A382" t="str">
            <v>M240</v>
          </cell>
          <cell r="B382" t="str">
            <v>TRITURADO 1 1/2"</v>
          </cell>
          <cell r="C382" t="str">
            <v>M3</v>
          </cell>
          <cell r="D382">
            <v>0.7</v>
          </cell>
        </row>
        <row r="384">
          <cell r="B384" t="str">
            <v>EQUIPO</v>
          </cell>
        </row>
        <row r="385">
          <cell r="B385" t="str">
            <v>HTA MENOR (5% de M. de O.)</v>
          </cell>
        </row>
        <row r="386">
          <cell r="A386" t="str">
            <v>E080</v>
          </cell>
          <cell r="B386" t="str">
            <v>CONCRETADORA 1 1/2 SACOS ELECT.</v>
          </cell>
          <cell r="C386" t="str">
            <v>DIA</v>
          </cell>
          <cell r="D386">
            <v>0.5</v>
          </cell>
        </row>
        <row r="387">
          <cell r="A387">
            <v>0</v>
          </cell>
          <cell r="B387">
            <v>0</v>
          </cell>
          <cell r="C387">
            <v>0</v>
          </cell>
        </row>
        <row r="388">
          <cell r="A388">
            <v>0</v>
          </cell>
          <cell r="B388">
            <v>0</v>
          </cell>
          <cell r="C388">
            <v>0</v>
          </cell>
        </row>
        <row r="390">
          <cell r="B390" t="str">
            <v>MANO DE OBRA</v>
          </cell>
        </row>
        <row r="391">
          <cell r="A391" t="str">
            <v>O030</v>
          </cell>
          <cell r="B391" t="str">
            <v>1 OFIC. Y 2 AYUD.</v>
          </cell>
          <cell r="C391" t="str">
            <v>DIA</v>
          </cell>
          <cell r="D391">
            <v>0.65</v>
          </cell>
        </row>
        <row r="392">
          <cell r="A392">
            <v>0</v>
          </cell>
          <cell r="B392">
            <v>0</v>
          </cell>
          <cell r="C392">
            <v>0</v>
          </cell>
        </row>
        <row r="393">
          <cell r="A393">
            <v>0</v>
          </cell>
          <cell r="B393">
            <v>0</v>
          </cell>
          <cell r="C393">
            <v>0</v>
          </cell>
        </row>
        <row r="394">
          <cell r="A394">
            <v>0</v>
          </cell>
          <cell r="B394">
            <v>0</v>
          </cell>
          <cell r="C394">
            <v>0</v>
          </cell>
        </row>
        <row r="396">
          <cell r="B396" t="str">
            <v>TRANSPORTE</v>
          </cell>
        </row>
        <row r="398">
          <cell r="A398">
            <v>0</v>
          </cell>
          <cell r="B398">
            <v>0</v>
          </cell>
          <cell r="C398">
            <v>0</v>
          </cell>
        </row>
        <row r="399">
          <cell r="A399">
            <v>0</v>
          </cell>
          <cell r="B399">
            <v>0</v>
          </cell>
          <cell r="C399">
            <v>0</v>
          </cell>
        </row>
        <row r="400">
          <cell r="A400">
            <v>0</v>
          </cell>
          <cell r="B400">
            <v>0</v>
          </cell>
          <cell r="C400">
            <v>0</v>
          </cell>
        </row>
        <row r="404">
          <cell r="A404" t="str">
            <v>CODIGO</v>
          </cell>
          <cell r="B404" t="str">
            <v>ITEM</v>
          </cell>
          <cell r="C404" t="str">
            <v>UNIDAD</v>
          </cell>
        </row>
        <row r="405">
          <cell r="A405" t="str">
            <v>Z240</v>
          </cell>
          <cell r="B405" t="str">
            <v>MORTERO REV.  1:8</v>
          </cell>
          <cell r="C405" t="str">
            <v>M3</v>
          </cell>
          <cell r="D405">
            <v>113573</v>
          </cell>
        </row>
        <row r="406">
          <cell r="B406" t="str">
            <v>CODIGO</v>
          </cell>
          <cell r="C406" t="str">
            <v>Z240</v>
          </cell>
        </row>
        <row r="407">
          <cell r="A407" t="str">
            <v>CODIGO</v>
          </cell>
          <cell r="B407" t="str">
            <v>RECURSOS</v>
          </cell>
          <cell r="C407" t="str">
            <v>UNIDAD</v>
          </cell>
          <cell r="D407" t="str">
            <v>CANT.</v>
          </cell>
        </row>
        <row r="408">
          <cell r="B408" t="str">
            <v>MATERIALES</v>
          </cell>
        </row>
        <row r="409">
          <cell r="A409" t="str">
            <v>M010</v>
          </cell>
          <cell r="B409" t="str">
            <v>CEMENTO</v>
          </cell>
          <cell r="C409" t="str">
            <v>SACO</v>
          </cell>
          <cell r="D409">
            <v>4</v>
          </cell>
        </row>
        <row r="410">
          <cell r="A410" t="str">
            <v>M020</v>
          </cell>
          <cell r="B410" t="str">
            <v>AGUA</v>
          </cell>
          <cell r="C410" t="str">
            <v>LT</v>
          </cell>
          <cell r="D410">
            <v>204</v>
          </cell>
        </row>
        <row r="411">
          <cell r="A411" t="str">
            <v>M080</v>
          </cell>
          <cell r="B411" t="str">
            <v>ARENA PARA CONCRETO</v>
          </cell>
          <cell r="C411" t="str">
            <v>M3</v>
          </cell>
          <cell r="D411">
            <v>1.25</v>
          </cell>
        </row>
        <row r="412">
          <cell r="B412">
            <v>0</v>
          </cell>
          <cell r="C412">
            <v>0</v>
          </cell>
        </row>
        <row r="414">
          <cell r="B414" t="str">
            <v>EQUIPO</v>
          </cell>
        </row>
        <row r="415">
          <cell r="B415" t="str">
            <v>HTA MENOR (5% de M. de O.)</v>
          </cell>
        </row>
        <row r="416">
          <cell r="A416">
            <v>0</v>
          </cell>
          <cell r="B416">
            <v>0</v>
          </cell>
          <cell r="C416">
            <v>0</v>
          </cell>
        </row>
        <row r="417">
          <cell r="A417">
            <v>0</v>
          </cell>
          <cell r="B417">
            <v>0</v>
          </cell>
          <cell r="C417">
            <v>0</v>
          </cell>
        </row>
        <row r="418">
          <cell r="A418">
            <v>0</v>
          </cell>
          <cell r="B418">
            <v>0</v>
          </cell>
          <cell r="C418">
            <v>0</v>
          </cell>
        </row>
        <row r="420">
          <cell r="B420" t="str">
            <v>MANO DE OBRA</v>
          </cell>
        </row>
        <row r="421">
          <cell r="A421" t="str">
            <v>O110</v>
          </cell>
          <cell r="B421" t="str">
            <v>1 OFIC. Y 1 AYUD.</v>
          </cell>
          <cell r="C421" t="str">
            <v>DIA</v>
          </cell>
          <cell r="D421">
            <v>0.2</v>
          </cell>
        </row>
        <row r="422">
          <cell r="A422">
            <v>0</v>
          </cell>
          <cell r="B422">
            <v>0</v>
          </cell>
          <cell r="C422">
            <v>0</v>
          </cell>
        </row>
        <row r="423">
          <cell r="A423">
            <v>0</v>
          </cell>
          <cell r="B423">
            <v>0</v>
          </cell>
          <cell r="C423">
            <v>0</v>
          </cell>
        </row>
        <row r="424">
          <cell r="A424">
            <v>0</v>
          </cell>
          <cell r="B424">
            <v>0</v>
          </cell>
          <cell r="C424">
            <v>0</v>
          </cell>
        </row>
        <row r="426">
          <cell r="B426" t="str">
            <v>TRANSPORTE</v>
          </cell>
        </row>
        <row r="428">
          <cell r="A428">
            <v>0</v>
          </cell>
          <cell r="B428">
            <v>0</v>
          </cell>
          <cell r="C428">
            <v>0</v>
          </cell>
        </row>
        <row r="429">
          <cell r="A429">
            <v>0</v>
          </cell>
          <cell r="B429">
            <v>0</v>
          </cell>
          <cell r="C429">
            <v>0</v>
          </cell>
        </row>
        <row r="432">
          <cell r="A432" t="str">
            <v>CODIGO</v>
          </cell>
          <cell r="B432" t="str">
            <v>ITEM</v>
          </cell>
          <cell r="C432" t="str">
            <v>UNIDAD</v>
          </cell>
        </row>
        <row r="433">
          <cell r="A433" t="str">
            <v>Z250</v>
          </cell>
          <cell r="B433" t="str">
            <v>MORTERO REV.  1:10</v>
          </cell>
          <cell r="C433" t="str">
            <v>M3</v>
          </cell>
          <cell r="D433">
            <v>99973</v>
          </cell>
        </row>
        <row r="434">
          <cell r="B434" t="str">
            <v>CODIGO</v>
          </cell>
          <cell r="C434" t="str">
            <v>Z250</v>
          </cell>
        </row>
        <row r="435">
          <cell r="A435" t="str">
            <v>CODIGO</v>
          </cell>
          <cell r="B435" t="str">
            <v>RECURSOS</v>
          </cell>
          <cell r="C435" t="str">
            <v>UNIDAD</v>
          </cell>
          <cell r="D435" t="str">
            <v>CANT.</v>
          </cell>
        </row>
        <row r="436">
          <cell r="B436" t="str">
            <v>MATERIALES</v>
          </cell>
        </row>
        <row r="437">
          <cell r="A437" t="str">
            <v>M010</v>
          </cell>
          <cell r="B437" t="str">
            <v>CEMENTO</v>
          </cell>
          <cell r="C437" t="str">
            <v>SACO</v>
          </cell>
          <cell r="D437">
            <v>3.2</v>
          </cell>
        </row>
        <row r="438">
          <cell r="A438" t="str">
            <v>M020</v>
          </cell>
          <cell r="B438" t="str">
            <v>AGUA</v>
          </cell>
          <cell r="C438" t="str">
            <v>LT</v>
          </cell>
          <cell r="D438">
            <v>204</v>
          </cell>
        </row>
        <row r="439">
          <cell r="A439" t="str">
            <v>M080</v>
          </cell>
          <cell r="B439" t="str">
            <v>ARENA PARA CONCRETO</v>
          </cell>
          <cell r="C439" t="str">
            <v>M3</v>
          </cell>
          <cell r="D439">
            <v>1.25</v>
          </cell>
        </row>
        <row r="440">
          <cell r="B440">
            <v>0</v>
          </cell>
          <cell r="C440">
            <v>0</v>
          </cell>
        </row>
        <row r="442">
          <cell r="B442" t="str">
            <v>EQUIPO</v>
          </cell>
        </row>
        <row r="443">
          <cell r="B443" t="str">
            <v>HTA MENOR (5% de M. de O.)</v>
          </cell>
        </row>
        <row r="444">
          <cell r="A444">
            <v>0</v>
          </cell>
          <cell r="B444">
            <v>0</v>
          </cell>
          <cell r="C444">
            <v>0</v>
          </cell>
        </row>
        <row r="445">
          <cell r="A445">
            <v>0</v>
          </cell>
          <cell r="B445">
            <v>0</v>
          </cell>
          <cell r="C445">
            <v>0</v>
          </cell>
        </row>
        <row r="446">
          <cell r="A446">
            <v>0</v>
          </cell>
          <cell r="B446">
            <v>0</v>
          </cell>
          <cell r="C446">
            <v>0</v>
          </cell>
        </row>
        <row r="448">
          <cell r="B448" t="str">
            <v>MANO DE OBRA</v>
          </cell>
        </row>
        <row r="449">
          <cell r="A449" t="str">
            <v>O110</v>
          </cell>
          <cell r="B449" t="str">
            <v>1 OFIC. Y 1 AYUD.</v>
          </cell>
          <cell r="C449" t="str">
            <v>DIA</v>
          </cell>
          <cell r="D449">
            <v>0.2</v>
          </cell>
        </row>
        <row r="450">
          <cell r="A450">
            <v>0</v>
          </cell>
          <cell r="B450">
            <v>0</v>
          </cell>
          <cell r="C450">
            <v>0</v>
          </cell>
        </row>
        <row r="451">
          <cell r="A451">
            <v>0</v>
          </cell>
          <cell r="B451">
            <v>0</v>
          </cell>
          <cell r="C451">
            <v>0</v>
          </cell>
        </row>
        <row r="452">
          <cell r="A452">
            <v>0</v>
          </cell>
          <cell r="B452">
            <v>0</v>
          </cell>
          <cell r="C452">
            <v>0</v>
          </cell>
        </row>
        <row r="454">
          <cell r="B454" t="str">
            <v>TRANSPORTE</v>
          </cell>
        </row>
        <row r="456">
          <cell r="A456">
            <v>0</v>
          </cell>
          <cell r="B456">
            <v>0</v>
          </cell>
          <cell r="C456">
            <v>0</v>
          </cell>
        </row>
        <row r="457">
          <cell r="A457">
            <v>0</v>
          </cell>
          <cell r="B457">
            <v>0</v>
          </cell>
          <cell r="C457">
            <v>0</v>
          </cell>
        </row>
        <row r="458">
          <cell r="A458">
            <v>0</v>
          </cell>
          <cell r="B458">
            <v>0</v>
          </cell>
          <cell r="C458">
            <v>0</v>
          </cell>
        </row>
        <row r="462">
          <cell r="A462" t="str">
            <v>CODIGO</v>
          </cell>
          <cell r="B462" t="str">
            <v>ITEM</v>
          </cell>
          <cell r="C462" t="str">
            <v>UNIDAD</v>
          </cell>
        </row>
        <row r="463">
          <cell r="A463" t="str">
            <v>Z260</v>
          </cell>
          <cell r="B463" t="str">
            <v>MORTERO REV.  1:12</v>
          </cell>
          <cell r="C463" t="str">
            <v>M3</v>
          </cell>
          <cell r="D463">
            <v>92311.5</v>
          </cell>
        </row>
        <row r="464">
          <cell r="B464" t="str">
            <v>CODIGO</v>
          </cell>
          <cell r="C464" t="str">
            <v>Z260</v>
          </cell>
        </row>
        <row r="465">
          <cell r="A465" t="str">
            <v>CODIGO</v>
          </cell>
          <cell r="B465" t="str">
            <v>RECURSOS</v>
          </cell>
          <cell r="C465" t="str">
            <v>UNIDAD</v>
          </cell>
          <cell r="D465" t="str">
            <v>CANT.</v>
          </cell>
        </row>
        <row r="466">
          <cell r="B466" t="str">
            <v>MATERIALES</v>
          </cell>
        </row>
        <row r="467">
          <cell r="A467" t="str">
            <v>M010</v>
          </cell>
          <cell r="B467" t="str">
            <v>CEMENTO</v>
          </cell>
          <cell r="C467" t="str">
            <v>SACO</v>
          </cell>
          <cell r="D467">
            <v>2.7</v>
          </cell>
        </row>
        <row r="468">
          <cell r="A468" t="str">
            <v>M020</v>
          </cell>
          <cell r="B468" t="str">
            <v>AGUA</v>
          </cell>
          <cell r="C468" t="str">
            <v>LT</v>
          </cell>
          <cell r="D468">
            <v>46</v>
          </cell>
        </row>
        <row r="469">
          <cell r="A469" t="str">
            <v>M080</v>
          </cell>
          <cell r="B469" t="str">
            <v>ARENA PARA CONCRETO</v>
          </cell>
          <cell r="C469" t="str">
            <v>M3</v>
          </cell>
          <cell r="D469">
            <v>1.3</v>
          </cell>
        </row>
        <row r="470">
          <cell r="B470">
            <v>0</v>
          </cell>
          <cell r="C470">
            <v>0</v>
          </cell>
        </row>
        <row r="472">
          <cell r="B472" t="str">
            <v>EQUIPO</v>
          </cell>
        </row>
        <row r="473">
          <cell r="B473" t="str">
            <v>HTA MENOR (5% de M. de O.)</v>
          </cell>
        </row>
        <row r="474">
          <cell r="A474">
            <v>0</v>
          </cell>
          <cell r="B474">
            <v>0</v>
          </cell>
          <cell r="C474">
            <v>0</v>
          </cell>
        </row>
        <row r="475">
          <cell r="A475">
            <v>0</v>
          </cell>
          <cell r="B475">
            <v>0</v>
          </cell>
          <cell r="C475">
            <v>0</v>
          </cell>
        </row>
        <row r="476">
          <cell r="A476">
            <v>0</v>
          </cell>
          <cell r="B476">
            <v>0</v>
          </cell>
          <cell r="C476">
            <v>0</v>
          </cell>
        </row>
        <row r="478">
          <cell r="B478" t="str">
            <v>MANO DE OBRA</v>
          </cell>
        </row>
        <row r="479">
          <cell r="A479" t="str">
            <v>O110</v>
          </cell>
          <cell r="B479" t="str">
            <v>1 OFIC. Y 1 AYUD.</v>
          </cell>
          <cell r="C479" t="str">
            <v>DIA</v>
          </cell>
          <cell r="D479">
            <v>0.2</v>
          </cell>
        </row>
        <row r="480">
          <cell r="A480">
            <v>0</v>
          </cell>
          <cell r="B480">
            <v>0</v>
          </cell>
          <cell r="C480">
            <v>0</v>
          </cell>
        </row>
        <row r="481">
          <cell r="A481">
            <v>0</v>
          </cell>
          <cell r="B481">
            <v>0</v>
          </cell>
          <cell r="C481">
            <v>0</v>
          </cell>
        </row>
        <row r="482">
          <cell r="A482">
            <v>0</v>
          </cell>
          <cell r="B482">
            <v>0</v>
          </cell>
          <cell r="C482">
            <v>0</v>
          </cell>
        </row>
        <row r="484">
          <cell r="B484" t="str">
            <v>TRANSPORTE</v>
          </cell>
        </row>
        <row r="486">
          <cell r="A486">
            <v>0</v>
          </cell>
          <cell r="B486">
            <v>0</v>
          </cell>
          <cell r="C486">
            <v>0</v>
          </cell>
        </row>
        <row r="487">
          <cell r="A487">
            <v>0</v>
          </cell>
          <cell r="B487">
            <v>0</v>
          </cell>
          <cell r="C487">
            <v>0</v>
          </cell>
        </row>
        <row r="488">
          <cell r="A488">
            <v>0</v>
          </cell>
          <cell r="B488">
            <v>0</v>
          </cell>
          <cell r="C488">
            <v>0</v>
          </cell>
        </row>
        <row r="493">
          <cell r="A493" t="str">
            <v>CODIGO</v>
          </cell>
          <cell r="B493" t="str">
            <v>ITEM</v>
          </cell>
          <cell r="C493" t="str">
            <v>UNIDAD</v>
          </cell>
        </row>
        <row r="494">
          <cell r="A494" t="str">
            <v>Z300</v>
          </cell>
          <cell r="B494" t="str">
            <v>MARCO METÁLICO MURO 10  - 0.60-1.00 M</v>
          </cell>
          <cell r="C494" t="str">
            <v>UN.</v>
          </cell>
          <cell r="D494">
            <v>38325</v>
          </cell>
        </row>
        <row r="495">
          <cell r="B495" t="str">
            <v>CODIGO</v>
          </cell>
          <cell r="C495" t="str">
            <v>Z300</v>
          </cell>
        </row>
        <row r="496">
          <cell r="A496" t="str">
            <v>CODIGO</v>
          </cell>
          <cell r="B496" t="str">
            <v>RECURSOS</v>
          </cell>
          <cell r="C496" t="str">
            <v>UNIDAD</v>
          </cell>
          <cell r="D496" t="str">
            <v>CANT.</v>
          </cell>
        </row>
        <row r="497">
          <cell r="B497" t="str">
            <v>MATERIALES</v>
          </cell>
        </row>
        <row r="498">
          <cell r="A498" t="str">
            <v>M1310</v>
          </cell>
          <cell r="B498" t="str">
            <v>LAMINA DOBLADA MARCO METALICO MURO 1O</v>
          </cell>
          <cell r="C498" t="str">
            <v>UN</v>
          </cell>
          <cell r="D498">
            <v>1</v>
          </cell>
        </row>
        <row r="499">
          <cell r="A499" t="str">
            <v>M1270</v>
          </cell>
          <cell r="B499" t="str">
            <v>ANTICORROSIVO GRIS</v>
          </cell>
          <cell r="C499" t="str">
            <v>GLN</v>
          </cell>
          <cell r="D499">
            <v>2.5000000000000001E-2</v>
          </cell>
        </row>
        <row r="500">
          <cell r="B500">
            <v>0</v>
          </cell>
          <cell r="C500">
            <v>0</v>
          </cell>
        </row>
        <row r="501">
          <cell r="B501">
            <v>0</v>
          </cell>
          <cell r="C501">
            <v>0</v>
          </cell>
        </row>
        <row r="503">
          <cell r="B503" t="str">
            <v>EQUIPO</v>
          </cell>
        </row>
        <row r="504">
          <cell r="B504" t="str">
            <v>HTA MENOR (5% de M. de O.)</v>
          </cell>
        </row>
        <row r="505">
          <cell r="A505">
            <v>0</v>
          </cell>
          <cell r="B505">
            <v>0</v>
          </cell>
          <cell r="C505">
            <v>0</v>
          </cell>
        </row>
        <row r="506">
          <cell r="A506">
            <v>0</v>
          </cell>
          <cell r="B506">
            <v>0</v>
          </cell>
          <cell r="C506">
            <v>0</v>
          </cell>
        </row>
        <row r="507">
          <cell r="A507">
            <v>0</v>
          </cell>
          <cell r="B507">
            <v>0</v>
          </cell>
          <cell r="C507">
            <v>0</v>
          </cell>
        </row>
        <row r="509">
          <cell r="B509" t="str">
            <v>MANO DE OBRA</v>
          </cell>
        </row>
        <row r="510">
          <cell r="A510" t="str">
            <v>M161</v>
          </cell>
          <cell r="B510" t="str">
            <v>M. DE O. CERRAJERO</v>
          </cell>
          <cell r="C510" t="str">
            <v>HR</v>
          </cell>
          <cell r="D510">
            <v>0.5</v>
          </cell>
        </row>
        <row r="511">
          <cell r="A511">
            <v>0</v>
          </cell>
          <cell r="B511">
            <v>0</v>
          </cell>
          <cell r="C511">
            <v>0</v>
          </cell>
        </row>
        <row r="512">
          <cell r="A512">
            <v>0</v>
          </cell>
          <cell r="B512">
            <v>0</v>
          </cell>
          <cell r="C512">
            <v>0</v>
          </cell>
        </row>
        <row r="513">
          <cell r="A513">
            <v>0</v>
          </cell>
          <cell r="B513">
            <v>0</v>
          </cell>
          <cell r="C513">
            <v>0</v>
          </cell>
        </row>
        <row r="515">
          <cell r="B515" t="str">
            <v>TRANSPORTE</v>
          </cell>
        </row>
        <row r="517">
          <cell r="A517">
            <v>0</v>
          </cell>
          <cell r="B517">
            <v>0</v>
          </cell>
          <cell r="C517">
            <v>0</v>
          </cell>
        </row>
        <row r="518">
          <cell r="A518">
            <v>0</v>
          </cell>
          <cell r="B518">
            <v>0</v>
          </cell>
          <cell r="C518">
            <v>0</v>
          </cell>
        </row>
        <row r="519">
          <cell r="A519">
            <v>0</v>
          </cell>
          <cell r="B519">
            <v>0</v>
          </cell>
          <cell r="C519">
            <v>0</v>
          </cell>
        </row>
        <row r="524">
          <cell r="A524" t="str">
            <v>CODIGO</v>
          </cell>
          <cell r="B524" t="str">
            <v>ITEM</v>
          </cell>
          <cell r="C524" t="str">
            <v>UNIDAD</v>
          </cell>
        </row>
        <row r="525">
          <cell r="A525" t="str">
            <v>Z310</v>
          </cell>
          <cell r="B525" t="str">
            <v>MARCO METÁLICO MURO 15  - 0.60-1.00 M</v>
          </cell>
          <cell r="C525" t="str">
            <v>UN.</v>
          </cell>
          <cell r="D525">
            <v>41185</v>
          </cell>
        </row>
        <row r="526">
          <cell r="B526" t="str">
            <v>CODIGO</v>
          </cell>
          <cell r="C526" t="str">
            <v>Z300</v>
          </cell>
        </row>
        <row r="527">
          <cell r="A527" t="str">
            <v>CODIGO</v>
          </cell>
          <cell r="B527" t="str">
            <v>RECURSOS</v>
          </cell>
          <cell r="C527" t="str">
            <v>UNIDAD</v>
          </cell>
          <cell r="D527" t="str">
            <v>CANT.</v>
          </cell>
        </row>
        <row r="528">
          <cell r="B528" t="str">
            <v>MATERIALES</v>
          </cell>
        </row>
        <row r="529">
          <cell r="A529" t="str">
            <v>M1311</v>
          </cell>
          <cell r="B529" t="str">
            <v>LAMINA DOBLADA MARCO METALICO MURO 15</v>
          </cell>
          <cell r="C529" t="str">
            <v>UN</v>
          </cell>
          <cell r="D529">
            <v>1</v>
          </cell>
        </row>
        <row r="530">
          <cell r="A530" t="str">
            <v>M1270</v>
          </cell>
          <cell r="B530" t="str">
            <v>ANTICORROSIVO GRIS</v>
          </cell>
          <cell r="C530" t="str">
            <v>GLN</v>
          </cell>
          <cell r="D530">
            <v>0.02</v>
          </cell>
        </row>
        <row r="531">
          <cell r="B531">
            <v>0</v>
          </cell>
          <cell r="C531">
            <v>0</v>
          </cell>
        </row>
        <row r="532">
          <cell r="B532">
            <v>0</v>
          </cell>
          <cell r="C532">
            <v>0</v>
          </cell>
        </row>
        <row r="534">
          <cell r="B534" t="str">
            <v>EQUIPO</v>
          </cell>
        </row>
        <row r="535">
          <cell r="B535" t="str">
            <v>HTA MENOR (5% de M. de O.)</v>
          </cell>
        </row>
        <row r="536">
          <cell r="A536">
            <v>0</v>
          </cell>
          <cell r="B536">
            <v>0</v>
          </cell>
          <cell r="C536">
            <v>0</v>
          </cell>
        </row>
        <row r="537">
          <cell r="A537">
            <v>0</v>
          </cell>
          <cell r="B537">
            <v>0</v>
          </cell>
          <cell r="C537">
            <v>0</v>
          </cell>
        </row>
        <row r="538">
          <cell r="A538">
            <v>0</v>
          </cell>
          <cell r="B538">
            <v>0</v>
          </cell>
          <cell r="C538">
            <v>0</v>
          </cell>
        </row>
        <row r="540">
          <cell r="B540" t="str">
            <v>MANO DE OBRA</v>
          </cell>
        </row>
        <row r="541">
          <cell r="A541" t="str">
            <v>M161</v>
          </cell>
          <cell r="B541" t="str">
            <v>M. DE O. CERRAJERO</v>
          </cell>
          <cell r="C541" t="str">
            <v>HR</v>
          </cell>
          <cell r="D541">
            <v>0.5</v>
          </cell>
        </row>
        <row r="542">
          <cell r="A542">
            <v>0</v>
          </cell>
          <cell r="B542">
            <v>0</v>
          </cell>
          <cell r="C542">
            <v>0</v>
          </cell>
        </row>
        <row r="543">
          <cell r="A543">
            <v>0</v>
          </cell>
          <cell r="B543">
            <v>0</v>
          </cell>
          <cell r="C543">
            <v>0</v>
          </cell>
        </row>
        <row r="544">
          <cell r="A544">
            <v>0</v>
          </cell>
          <cell r="B544">
            <v>0</v>
          </cell>
          <cell r="C544">
            <v>0</v>
          </cell>
        </row>
        <row r="546">
          <cell r="B546" t="str">
            <v>TRANSPORTE</v>
          </cell>
        </row>
        <row r="548">
          <cell r="A548">
            <v>0</v>
          </cell>
          <cell r="B548">
            <v>0</v>
          </cell>
          <cell r="C548">
            <v>0</v>
          </cell>
        </row>
        <row r="549">
          <cell r="A549">
            <v>0</v>
          </cell>
          <cell r="B549">
            <v>0</v>
          </cell>
          <cell r="C549">
            <v>0</v>
          </cell>
        </row>
        <row r="550">
          <cell r="A550">
            <v>0</v>
          </cell>
          <cell r="B550">
            <v>0</v>
          </cell>
          <cell r="C550">
            <v>0</v>
          </cell>
        </row>
        <row r="555">
          <cell r="A555" t="str">
            <v>CODIGO</v>
          </cell>
          <cell r="B555" t="str">
            <v>ITEM</v>
          </cell>
          <cell r="C555" t="str">
            <v>UNIDAD</v>
          </cell>
        </row>
        <row r="556">
          <cell r="A556" t="str">
            <v>Z330</v>
          </cell>
          <cell r="B556" t="str">
            <v>MARCO METÁLICO MURO 20  - 0.60-1.00 M</v>
          </cell>
          <cell r="C556" t="str">
            <v>UN.</v>
          </cell>
          <cell r="D556">
            <v>45965</v>
          </cell>
        </row>
        <row r="557">
          <cell r="B557" t="str">
            <v>CODIGO</v>
          </cell>
          <cell r="C557" t="str">
            <v>Z300</v>
          </cell>
        </row>
        <row r="558">
          <cell r="A558" t="str">
            <v>CODIGO</v>
          </cell>
          <cell r="B558" t="str">
            <v>RECURSOS</v>
          </cell>
          <cell r="C558" t="str">
            <v>UNIDAD</v>
          </cell>
          <cell r="D558" t="str">
            <v>CANT.</v>
          </cell>
        </row>
        <row r="559">
          <cell r="B559" t="str">
            <v>MATERIALES</v>
          </cell>
        </row>
        <row r="560">
          <cell r="A560" t="str">
            <v>M1312</v>
          </cell>
          <cell r="B560" t="str">
            <v>LAMINA DOBLADA MARCO METALICO MURO 20</v>
          </cell>
          <cell r="C560" t="str">
            <v>UN</v>
          </cell>
          <cell r="D560">
            <v>1</v>
          </cell>
        </row>
        <row r="561">
          <cell r="A561" t="str">
            <v>M1270</v>
          </cell>
          <cell r="B561" t="str">
            <v>ANTICORROSIVO GRIS</v>
          </cell>
          <cell r="C561" t="str">
            <v>GLN</v>
          </cell>
          <cell r="D561">
            <v>0.03</v>
          </cell>
        </row>
        <row r="562">
          <cell r="B562">
            <v>0</v>
          </cell>
          <cell r="C562">
            <v>0</v>
          </cell>
        </row>
        <row r="563">
          <cell r="B563">
            <v>0</v>
          </cell>
          <cell r="C563">
            <v>0</v>
          </cell>
        </row>
        <row r="565">
          <cell r="B565" t="str">
            <v>EQUIPO</v>
          </cell>
        </row>
        <row r="566">
          <cell r="B566" t="str">
            <v>HTA MENOR (5% de M. de O.)</v>
          </cell>
        </row>
        <row r="567">
          <cell r="A567">
            <v>0</v>
          </cell>
          <cell r="B567">
            <v>0</v>
          </cell>
          <cell r="C567">
            <v>0</v>
          </cell>
        </row>
        <row r="568">
          <cell r="A568">
            <v>0</v>
          </cell>
          <cell r="B568">
            <v>0</v>
          </cell>
          <cell r="C568">
            <v>0</v>
          </cell>
        </row>
        <row r="569">
          <cell r="A569">
            <v>0</v>
          </cell>
          <cell r="B569">
            <v>0</v>
          </cell>
          <cell r="C569">
            <v>0</v>
          </cell>
        </row>
        <row r="571">
          <cell r="B571" t="str">
            <v>MANO DE OBRA</v>
          </cell>
        </row>
        <row r="572">
          <cell r="A572" t="str">
            <v>M161</v>
          </cell>
          <cell r="B572" t="str">
            <v>M. DE O. CERRAJERO</v>
          </cell>
          <cell r="C572" t="str">
            <v>HR</v>
          </cell>
          <cell r="D572">
            <v>0.5</v>
          </cell>
        </row>
        <row r="573">
          <cell r="A573">
            <v>0</v>
          </cell>
          <cell r="B573">
            <v>0</v>
          </cell>
          <cell r="C573">
            <v>0</v>
          </cell>
        </row>
        <row r="574">
          <cell r="A574">
            <v>0</v>
          </cell>
          <cell r="B574">
            <v>0</v>
          </cell>
          <cell r="C574">
            <v>0</v>
          </cell>
        </row>
        <row r="575">
          <cell r="A575">
            <v>0</v>
          </cell>
          <cell r="B575">
            <v>0</v>
          </cell>
          <cell r="C575">
            <v>0</v>
          </cell>
        </row>
        <row r="577">
          <cell r="B577" t="str">
            <v>TRANSPORTE</v>
          </cell>
        </row>
        <row r="579">
          <cell r="A579">
            <v>0</v>
          </cell>
          <cell r="B579">
            <v>0</v>
          </cell>
          <cell r="C579">
            <v>0</v>
          </cell>
        </row>
        <row r="580">
          <cell r="A580">
            <v>0</v>
          </cell>
          <cell r="B580">
            <v>0</v>
          </cell>
          <cell r="C580">
            <v>0</v>
          </cell>
        </row>
        <row r="581">
          <cell r="A581">
            <v>0</v>
          </cell>
          <cell r="B581">
            <v>0</v>
          </cell>
          <cell r="C581">
            <v>0</v>
          </cell>
        </row>
        <row r="617">
          <cell r="A617" t="str">
            <v>CODIGO</v>
          </cell>
          <cell r="B617" t="str">
            <v>ITEM</v>
          </cell>
          <cell r="C617" t="str">
            <v>UNIDAD</v>
          </cell>
        </row>
        <row r="618">
          <cell r="D618">
            <v>0</v>
          </cell>
        </row>
        <row r="619">
          <cell r="B619" t="str">
            <v>CODIGO</v>
          </cell>
        </row>
        <row r="620">
          <cell r="A620" t="str">
            <v>CODIGO</v>
          </cell>
          <cell r="B620" t="str">
            <v>RECURSOS</v>
          </cell>
          <cell r="C620" t="str">
            <v>UNIDAD</v>
          </cell>
          <cell r="D620" t="str">
            <v>CANT.</v>
          </cell>
        </row>
        <row r="621">
          <cell r="B621" t="str">
            <v>MATERIALES</v>
          </cell>
        </row>
        <row r="622">
          <cell r="B622">
            <v>0</v>
          </cell>
          <cell r="C622">
            <v>0</v>
          </cell>
        </row>
        <row r="623">
          <cell r="B623">
            <v>0</v>
          </cell>
          <cell r="C623">
            <v>0</v>
          </cell>
        </row>
        <row r="624">
          <cell r="B624">
            <v>0</v>
          </cell>
          <cell r="C624">
            <v>0</v>
          </cell>
        </row>
        <row r="625">
          <cell r="B625">
            <v>0</v>
          </cell>
          <cell r="C625">
            <v>0</v>
          </cell>
        </row>
        <row r="627">
          <cell r="B627" t="str">
            <v>EQUIPO</v>
          </cell>
        </row>
        <row r="628">
          <cell r="B628" t="str">
            <v>HTA MENOR (5% de M. de O.)</v>
          </cell>
        </row>
        <row r="629">
          <cell r="A629">
            <v>0</v>
          </cell>
          <cell r="B629">
            <v>0</v>
          </cell>
          <cell r="C629">
            <v>0</v>
          </cell>
        </row>
        <row r="630">
          <cell r="A630">
            <v>0</v>
          </cell>
          <cell r="B630">
            <v>0</v>
          </cell>
          <cell r="C630">
            <v>0</v>
          </cell>
        </row>
        <row r="631">
          <cell r="A631">
            <v>0</v>
          </cell>
          <cell r="B631">
            <v>0</v>
          </cell>
          <cell r="C631">
            <v>0</v>
          </cell>
        </row>
        <row r="633">
          <cell r="B633" t="str">
            <v>MANO DE OBRA</v>
          </cell>
        </row>
        <row r="634">
          <cell r="B634">
            <v>0</v>
          </cell>
          <cell r="C634">
            <v>0</v>
          </cell>
        </row>
        <row r="635">
          <cell r="A635">
            <v>0</v>
          </cell>
          <cell r="B635">
            <v>0</v>
          </cell>
          <cell r="C635">
            <v>0</v>
          </cell>
        </row>
        <row r="636">
          <cell r="A636">
            <v>0</v>
          </cell>
          <cell r="B636">
            <v>0</v>
          </cell>
          <cell r="C636">
            <v>0</v>
          </cell>
        </row>
        <row r="637">
          <cell r="A637">
            <v>0</v>
          </cell>
          <cell r="B637">
            <v>0</v>
          </cell>
          <cell r="C637">
            <v>0</v>
          </cell>
        </row>
        <row r="639">
          <cell r="B639" t="str">
            <v>TRANSPORTE</v>
          </cell>
        </row>
        <row r="641">
          <cell r="A641">
            <v>0</v>
          </cell>
          <cell r="B641">
            <v>0</v>
          </cell>
          <cell r="C641">
            <v>0</v>
          </cell>
        </row>
        <row r="642">
          <cell r="A642">
            <v>0</v>
          </cell>
          <cell r="B642">
            <v>0</v>
          </cell>
          <cell r="C642">
            <v>0</v>
          </cell>
        </row>
        <row r="643">
          <cell r="A643">
            <v>0</v>
          </cell>
          <cell r="B643">
            <v>0</v>
          </cell>
          <cell r="C643">
            <v>0</v>
          </cell>
        </row>
        <row r="648">
          <cell r="A648" t="str">
            <v>CODIGO</v>
          </cell>
          <cell r="B648" t="str">
            <v>ITEM</v>
          </cell>
          <cell r="C648" t="str">
            <v>UNIDAD</v>
          </cell>
        </row>
        <row r="649">
          <cell r="D649">
            <v>0</v>
          </cell>
        </row>
        <row r="650">
          <cell r="B650" t="str">
            <v>CODIGO</v>
          </cell>
        </row>
        <row r="651">
          <cell r="A651" t="str">
            <v>CODIGO</v>
          </cell>
          <cell r="B651" t="str">
            <v>RECURSOS</v>
          </cell>
          <cell r="C651" t="str">
            <v>UNIDAD</v>
          </cell>
          <cell r="D651" t="str">
            <v>CANT.</v>
          </cell>
        </row>
        <row r="652">
          <cell r="B652" t="str">
            <v>MATERIALES</v>
          </cell>
        </row>
        <row r="653">
          <cell r="B653">
            <v>0</v>
          </cell>
          <cell r="C653">
            <v>0</v>
          </cell>
        </row>
        <row r="654">
          <cell r="B654">
            <v>0</v>
          </cell>
          <cell r="C654">
            <v>0</v>
          </cell>
        </row>
        <row r="655">
          <cell r="B655">
            <v>0</v>
          </cell>
          <cell r="C655">
            <v>0</v>
          </cell>
        </row>
        <row r="656">
          <cell r="B656">
            <v>0</v>
          </cell>
          <cell r="C656">
            <v>0</v>
          </cell>
        </row>
        <row r="658">
          <cell r="B658" t="str">
            <v>EQUIPO</v>
          </cell>
        </row>
        <row r="659">
          <cell r="B659" t="str">
            <v>HTA MENOR (5% de M. de O.)</v>
          </cell>
        </row>
        <row r="660">
          <cell r="A660">
            <v>0</v>
          </cell>
          <cell r="B660">
            <v>0</v>
          </cell>
          <cell r="C660">
            <v>0</v>
          </cell>
        </row>
        <row r="661">
          <cell r="A661">
            <v>0</v>
          </cell>
          <cell r="B661">
            <v>0</v>
          </cell>
          <cell r="C661">
            <v>0</v>
          </cell>
        </row>
        <row r="662">
          <cell r="A662">
            <v>0</v>
          </cell>
          <cell r="B662">
            <v>0</v>
          </cell>
          <cell r="C662">
            <v>0</v>
          </cell>
        </row>
        <row r="664">
          <cell r="B664" t="str">
            <v>MANO DE OBRA</v>
          </cell>
        </row>
        <row r="665">
          <cell r="B665">
            <v>0</v>
          </cell>
          <cell r="C665">
            <v>0</v>
          </cell>
        </row>
        <row r="666">
          <cell r="A666">
            <v>0</v>
          </cell>
          <cell r="B666">
            <v>0</v>
          </cell>
          <cell r="C666">
            <v>0</v>
          </cell>
        </row>
        <row r="667">
          <cell r="A667">
            <v>0</v>
          </cell>
          <cell r="B667">
            <v>0</v>
          </cell>
          <cell r="C667">
            <v>0</v>
          </cell>
        </row>
        <row r="668">
          <cell r="A668">
            <v>0</v>
          </cell>
          <cell r="B668">
            <v>0</v>
          </cell>
          <cell r="C668">
            <v>0</v>
          </cell>
        </row>
        <row r="670">
          <cell r="B670" t="str">
            <v>TRANSPORTE</v>
          </cell>
        </row>
        <row r="672">
          <cell r="A672">
            <v>0</v>
          </cell>
          <cell r="B672">
            <v>0</v>
          </cell>
          <cell r="C672">
            <v>0</v>
          </cell>
        </row>
        <row r="673">
          <cell r="A673">
            <v>0</v>
          </cell>
          <cell r="B673">
            <v>0</v>
          </cell>
          <cell r="C673">
            <v>0</v>
          </cell>
        </row>
        <row r="674">
          <cell r="A674">
            <v>0</v>
          </cell>
          <cell r="B674">
            <v>0</v>
          </cell>
          <cell r="C674">
            <v>0</v>
          </cell>
        </row>
        <row r="679">
          <cell r="A679" t="str">
            <v>CODIGO</v>
          </cell>
          <cell r="B679" t="str">
            <v>ITEM</v>
          </cell>
          <cell r="C679" t="str">
            <v>UNIDAD</v>
          </cell>
        </row>
        <row r="680">
          <cell r="D680">
            <v>0</v>
          </cell>
        </row>
        <row r="681">
          <cell r="B681" t="str">
            <v>CODIGO</v>
          </cell>
        </row>
        <row r="682">
          <cell r="A682" t="str">
            <v>CODIGO</v>
          </cell>
          <cell r="B682" t="str">
            <v>RECURSOS</v>
          </cell>
          <cell r="C682" t="str">
            <v>UNIDAD</v>
          </cell>
          <cell r="D682" t="str">
            <v>CANT.</v>
          </cell>
        </row>
        <row r="683">
          <cell r="B683" t="str">
            <v>MATERIALES</v>
          </cell>
        </row>
        <row r="684">
          <cell r="B684">
            <v>0</v>
          </cell>
          <cell r="C684">
            <v>0</v>
          </cell>
        </row>
        <row r="685">
          <cell r="B685">
            <v>0</v>
          </cell>
          <cell r="C685">
            <v>0</v>
          </cell>
        </row>
        <row r="686">
          <cell r="B686">
            <v>0</v>
          </cell>
          <cell r="C686">
            <v>0</v>
          </cell>
        </row>
        <row r="687">
          <cell r="B687">
            <v>0</v>
          </cell>
          <cell r="C687">
            <v>0</v>
          </cell>
        </row>
        <row r="689">
          <cell r="B689" t="str">
            <v>EQUIPO</v>
          </cell>
        </row>
        <row r="690">
          <cell r="B690" t="str">
            <v>HTA MENOR (5% de M. de O.)</v>
          </cell>
        </row>
        <row r="691">
          <cell r="A691">
            <v>0</v>
          </cell>
          <cell r="B691">
            <v>0</v>
          </cell>
          <cell r="C691">
            <v>0</v>
          </cell>
        </row>
        <row r="692">
          <cell r="A692">
            <v>0</v>
          </cell>
          <cell r="B692">
            <v>0</v>
          </cell>
          <cell r="C692">
            <v>0</v>
          </cell>
        </row>
        <row r="693">
          <cell r="A693">
            <v>0</v>
          </cell>
          <cell r="B693">
            <v>0</v>
          </cell>
          <cell r="C693">
            <v>0</v>
          </cell>
        </row>
        <row r="695">
          <cell r="B695" t="str">
            <v>MANO DE OBRA</v>
          </cell>
        </row>
        <row r="696">
          <cell r="B696">
            <v>0</v>
          </cell>
          <cell r="C696">
            <v>0</v>
          </cell>
        </row>
        <row r="697">
          <cell r="A697">
            <v>0</v>
          </cell>
          <cell r="B697">
            <v>0</v>
          </cell>
          <cell r="C697">
            <v>0</v>
          </cell>
        </row>
        <row r="698">
          <cell r="A698">
            <v>0</v>
          </cell>
          <cell r="B698">
            <v>0</v>
          </cell>
          <cell r="C698">
            <v>0</v>
          </cell>
        </row>
        <row r="699">
          <cell r="A699">
            <v>0</v>
          </cell>
          <cell r="B699">
            <v>0</v>
          </cell>
          <cell r="C699">
            <v>0</v>
          </cell>
        </row>
        <row r="701">
          <cell r="B701" t="str">
            <v>TRANSPORTE</v>
          </cell>
        </row>
        <row r="703">
          <cell r="A703">
            <v>0</v>
          </cell>
          <cell r="B703">
            <v>0</v>
          </cell>
          <cell r="C703">
            <v>0</v>
          </cell>
        </row>
        <row r="704">
          <cell r="A704">
            <v>0</v>
          </cell>
          <cell r="B704">
            <v>0</v>
          </cell>
          <cell r="C704">
            <v>0</v>
          </cell>
        </row>
        <row r="705">
          <cell r="A705">
            <v>0</v>
          </cell>
          <cell r="B705">
            <v>0</v>
          </cell>
          <cell r="C705">
            <v>0</v>
          </cell>
        </row>
        <row r="710">
          <cell r="A710" t="str">
            <v>CODIGO</v>
          </cell>
          <cell r="B710" t="str">
            <v>ITEM</v>
          </cell>
          <cell r="C710" t="str">
            <v>UNIDAD</v>
          </cell>
        </row>
        <row r="711">
          <cell r="D711">
            <v>0</v>
          </cell>
        </row>
        <row r="712">
          <cell r="B712" t="str">
            <v>CODIGO</v>
          </cell>
        </row>
        <row r="713">
          <cell r="A713" t="str">
            <v>CODIGO</v>
          </cell>
          <cell r="B713" t="str">
            <v>RECURSOS</v>
          </cell>
          <cell r="C713" t="str">
            <v>UNIDAD</v>
          </cell>
          <cell r="D713" t="str">
            <v>CANT.</v>
          </cell>
        </row>
        <row r="714">
          <cell r="B714" t="str">
            <v>MATERIALES</v>
          </cell>
        </row>
        <row r="715">
          <cell r="B715">
            <v>0</v>
          </cell>
          <cell r="C715">
            <v>0</v>
          </cell>
        </row>
        <row r="716">
          <cell r="B716">
            <v>0</v>
          </cell>
          <cell r="C716">
            <v>0</v>
          </cell>
        </row>
        <row r="717">
          <cell r="B717">
            <v>0</v>
          </cell>
          <cell r="C717">
            <v>0</v>
          </cell>
        </row>
        <row r="718">
          <cell r="B718">
            <v>0</v>
          </cell>
          <cell r="C718">
            <v>0</v>
          </cell>
        </row>
        <row r="720">
          <cell r="B720" t="str">
            <v>EQUIPO</v>
          </cell>
        </row>
        <row r="721">
          <cell r="B721" t="str">
            <v>HTA MENOR (5% de M. de O.)</v>
          </cell>
        </row>
        <row r="722">
          <cell r="A722">
            <v>0</v>
          </cell>
          <cell r="B722">
            <v>0</v>
          </cell>
          <cell r="C722">
            <v>0</v>
          </cell>
        </row>
        <row r="723">
          <cell r="A723">
            <v>0</v>
          </cell>
          <cell r="B723">
            <v>0</v>
          </cell>
          <cell r="C723">
            <v>0</v>
          </cell>
        </row>
        <row r="724">
          <cell r="A724">
            <v>0</v>
          </cell>
          <cell r="B724">
            <v>0</v>
          </cell>
          <cell r="C724">
            <v>0</v>
          </cell>
        </row>
        <row r="726">
          <cell r="B726" t="str">
            <v>MANO DE OBRA</v>
          </cell>
        </row>
        <row r="727">
          <cell r="B727">
            <v>0</v>
          </cell>
          <cell r="C727">
            <v>0</v>
          </cell>
        </row>
        <row r="728">
          <cell r="A728">
            <v>0</v>
          </cell>
          <cell r="B728">
            <v>0</v>
          </cell>
          <cell r="C728">
            <v>0</v>
          </cell>
        </row>
        <row r="729">
          <cell r="A729">
            <v>0</v>
          </cell>
          <cell r="B729">
            <v>0</v>
          </cell>
          <cell r="C729">
            <v>0</v>
          </cell>
        </row>
        <row r="730">
          <cell r="A730">
            <v>0</v>
          </cell>
          <cell r="B730">
            <v>0</v>
          </cell>
          <cell r="C730">
            <v>0</v>
          </cell>
        </row>
        <row r="732">
          <cell r="B732" t="str">
            <v>TRANSPORTE</v>
          </cell>
        </row>
        <row r="734">
          <cell r="A734">
            <v>0</v>
          </cell>
          <cell r="B734">
            <v>0</v>
          </cell>
          <cell r="C734">
            <v>0</v>
          </cell>
        </row>
        <row r="735">
          <cell r="A735">
            <v>0</v>
          </cell>
          <cell r="B735">
            <v>0</v>
          </cell>
          <cell r="C735">
            <v>0</v>
          </cell>
        </row>
        <row r="736">
          <cell r="A736">
            <v>0</v>
          </cell>
          <cell r="B736">
            <v>0</v>
          </cell>
          <cell r="C736">
            <v>0</v>
          </cell>
        </row>
        <row r="741">
          <cell r="A741" t="str">
            <v>CODIGO</v>
          </cell>
          <cell r="B741" t="str">
            <v>ITEM</v>
          </cell>
          <cell r="C741" t="str">
            <v>UNIDAD</v>
          </cell>
        </row>
        <row r="742">
          <cell r="D742">
            <v>0</v>
          </cell>
        </row>
        <row r="743">
          <cell r="B743" t="str">
            <v>CODIGO</v>
          </cell>
        </row>
        <row r="744">
          <cell r="A744" t="str">
            <v>CODIGO</v>
          </cell>
          <cell r="B744" t="str">
            <v>RECURSOS</v>
          </cell>
          <cell r="C744" t="str">
            <v>UNIDAD</v>
          </cell>
          <cell r="D744" t="str">
            <v>CANT.</v>
          </cell>
        </row>
        <row r="745">
          <cell r="B745" t="str">
            <v>MATERIALES</v>
          </cell>
        </row>
        <row r="746">
          <cell r="B746">
            <v>0</v>
          </cell>
          <cell r="C746">
            <v>0</v>
          </cell>
        </row>
        <row r="747">
          <cell r="B747">
            <v>0</v>
          </cell>
          <cell r="C747">
            <v>0</v>
          </cell>
        </row>
        <row r="748">
          <cell r="B748">
            <v>0</v>
          </cell>
          <cell r="C748">
            <v>0</v>
          </cell>
        </row>
        <row r="749">
          <cell r="B749">
            <v>0</v>
          </cell>
          <cell r="C749">
            <v>0</v>
          </cell>
        </row>
        <row r="751">
          <cell r="B751" t="str">
            <v>EQUIPO</v>
          </cell>
        </row>
        <row r="752">
          <cell r="B752" t="str">
            <v>HTA MENOR (5% de M. de O.)</v>
          </cell>
        </row>
        <row r="753">
          <cell r="A753">
            <v>0</v>
          </cell>
          <cell r="B753">
            <v>0</v>
          </cell>
          <cell r="C753">
            <v>0</v>
          </cell>
        </row>
        <row r="754">
          <cell r="A754">
            <v>0</v>
          </cell>
          <cell r="B754">
            <v>0</v>
          </cell>
          <cell r="C754">
            <v>0</v>
          </cell>
        </row>
        <row r="755">
          <cell r="A755">
            <v>0</v>
          </cell>
          <cell r="B755">
            <v>0</v>
          </cell>
          <cell r="C755">
            <v>0</v>
          </cell>
        </row>
        <row r="757">
          <cell r="B757" t="str">
            <v>MANO DE OBRA</v>
          </cell>
        </row>
        <row r="758">
          <cell r="B758">
            <v>0</v>
          </cell>
          <cell r="C758">
            <v>0</v>
          </cell>
        </row>
        <row r="759">
          <cell r="A759">
            <v>0</v>
          </cell>
          <cell r="B759">
            <v>0</v>
          </cell>
          <cell r="C759">
            <v>0</v>
          </cell>
        </row>
        <row r="760">
          <cell r="A760">
            <v>0</v>
          </cell>
          <cell r="B760">
            <v>0</v>
          </cell>
          <cell r="C760">
            <v>0</v>
          </cell>
        </row>
        <row r="761">
          <cell r="A761">
            <v>0</v>
          </cell>
          <cell r="B761">
            <v>0</v>
          </cell>
          <cell r="C761">
            <v>0</v>
          </cell>
        </row>
        <row r="763">
          <cell r="B763" t="str">
            <v>TRANSPORTE</v>
          </cell>
        </row>
        <row r="765">
          <cell r="A765">
            <v>0</v>
          </cell>
          <cell r="B765">
            <v>0</v>
          </cell>
          <cell r="C765">
            <v>0</v>
          </cell>
        </row>
        <row r="766">
          <cell r="A766">
            <v>0</v>
          </cell>
          <cell r="B766">
            <v>0</v>
          </cell>
          <cell r="C766">
            <v>0</v>
          </cell>
        </row>
        <row r="767">
          <cell r="A767">
            <v>0</v>
          </cell>
          <cell r="B767">
            <v>0</v>
          </cell>
          <cell r="C767">
            <v>0</v>
          </cell>
        </row>
        <row r="772">
          <cell r="A772" t="str">
            <v>CODIGO</v>
          </cell>
          <cell r="B772" t="str">
            <v>ITEM</v>
          </cell>
          <cell r="C772" t="str">
            <v>UNIDAD</v>
          </cell>
        </row>
        <row r="773">
          <cell r="D773">
            <v>0</v>
          </cell>
        </row>
        <row r="774">
          <cell r="B774" t="str">
            <v>CODIGO</v>
          </cell>
        </row>
        <row r="775">
          <cell r="A775" t="str">
            <v>CODIGO</v>
          </cell>
          <cell r="B775" t="str">
            <v>RECURSOS</v>
          </cell>
          <cell r="C775" t="str">
            <v>UNIDAD</v>
          </cell>
          <cell r="D775" t="str">
            <v>CANT.</v>
          </cell>
        </row>
        <row r="776">
          <cell r="B776" t="str">
            <v>MATERIALES</v>
          </cell>
        </row>
        <row r="777">
          <cell r="B777">
            <v>0</v>
          </cell>
          <cell r="C777">
            <v>0</v>
          </cell>
        </row>
        <row r="778">
          <cell r="B778">
            <v>0</v>
          </cell>
          <cell r="C778">
            <v>0</v>
          </cell>
        </row>
        <row r="779">
          <cell r="B779">
            <v>0</v>
          </cell>
          <cell r="C779">
            <v>0</v>
          </cell>
        </row>
        <row r="780">
          <cell r="B780">
            <v>0</v>
          </cell>
          <cell r="C780">
            <v>0</v>
          </cell>
        </row>
        <row r="782">
          <cell r="B782" t="str">
            <v>EQUIPO</v>
          </cell>
        </row>
        <row r="783">
          <cell r="B783" t="str">
            <v>HTA MENOR (5% de M. de O.)</v>
          </cell>
        </row>
        <row r="784">
          <cell r="A784">
            <v>0</v>
          </cell>
          <cell r="B784">
            <v>0</v>
          </cell>
          <cell r="C784">
            <v>0</v>
          </cell>
        </row>
        <row r="785">
          <cell r="A785">
            <v>0</v>
          </cell>
          <cell r="B785">
            <v>0</v>
          </cell>
          <cell r="C785">
            <v>0</v>
          </cell>
        </row>
        <row r="786">
          <cell r="A786">
            <v>0</v>
          </cell>
          <cell r="B786">
            <v>0</v>
          </cell>
          <cell r="C786">
            <v>0</v>
          </cell>
        </row>
        <row r="788">
          <cell r="B788" t="str">
            <v>MANO DE OBRA</v>
          </cell>
        </row>
        <row r="789">
          <cell r="B789">
            <v>0</v>
          </cell>
          <cell r="C789">
            <v>0</v>
          </cell>
        </row>
        <row r="790">
          <cell r="A790">
            <v>0</v>
          </cell>
          <cell r="B790">
            <v>0</v>
          </cell>
          <cell r="C790">
            <v>0</v>
          </cell>
        </row>
        <row r="791">
          <cell r="A791">
            <v>0</v>
          </cell>
          <cell r="B791">
            <v>0</v>
          </cell>
          <cell r="C791">
            <v>0</v>
          </cell>
        </row>
        <row r="792">
          <cell r="A792">
            <v>0</v>
          </cell>
          <cell r="B792">
            <v>0</v>
          </cell>
          <cell r="C792">
            <v>0</v>
          </cell>
        </row>
        <row r="794">
          <cell r="B794" t="str">
            <v>TRANSPORTE</v>
          </cell>
        </row>
        <row r="796">
          <cell r="A796">
            <v>0</v>
          </cell>
          <cell r="B796">
            <v>0</v>
          </cell>
          <cell r="C796">
            <v>0</v>
          </cell>
        </row>
        <row r="797">
          <cell r="A797">
            <v>0</v>
          </cell>
          <cell r="B797">
            <v>0</v>
          </cell>
          <cell r="C797">
            <v>0</v>
          </cell>
        </row>
        <row r="798">
          <cell r="A798">
            <v>0</v>
          </cell>
          <cell r="B798">
            <v>0</v>
          </cell>
          <cell r="C798">
            <v>0</v>
          </cell>
        </row>
        <row r="803">
          <cell r="A803" t="str">
            <v>CODIGO</v>
          </cell>
          <cell r="B803" t="str">
            <v>ITEM</v>
          </cell>
          <cell r="C803" t="str">
            <v>UNIDAD</v>
          </cell>
        </row>
        <row r="804">
          <cell r="D804">
            <v>0</v>
          </cell>
        </row>
        <row r="805">
          <cell r="B805" t="str">
            <v>CODIGO</v>
          </cell>
        </row>
        <row r="806">
          <cell r="A806" t="str">
            <v>CODIGO</v>
          </cell>
          <cell r="B806" t="str">
            <v>RECURSOS</v>
          </cell>
          <cell r="C806" t="str">
            <v>UNIDAD</v>
          </cell>
          <cell r="D806" t="str">
            <v>CANT.</v>
          </cell>
        </row>
        <row r="807">
          <cell r="B807" t="str">
            <v>MATERIALES</v>
          </cell>
        </row>
        <row r="808">
          <cell r="B808">
            <v>0</v>
          </cell>
          <cell r="C808">
            <v>0</v>
          </cell>
        </row>
        <row r="809">
          <cell r="B809">
            <v>0</v>
          </cell>
          <cell r="C809">
            <v>0</v>
          </cell>
        </row>
        <row r="810">
          <cell r="B810">
            <v>0</v>
          </cell>
          <cell r="C810">
            <v>0</v>
          </cell>
        </row>
        <row r="811">
          <cell r="B811">
            <v>0</v>
          </cell>
          <cell r="C811">
            <v>0</v>
          </cell>
        </row>
        <row r="813">
          <cell r="B813" t="str">
            <v>EQUIPO</v>
          </cell>
        </row>
        <row r="814">
          <cell r="B814" t="str">
            <v>HTA MENOR (5% de M. de O.)</v>
          </cell>
        </row>
        <row r="815">
          <cell r="A815">
            <v>0</v>
          </cell>
          <cell r="B815">
            <v>0</v>
          </cell>
          <cell r="C815">
            <v>0</v>
          </cell>
        </row>
        <row r="816">
          <cell r="A816">
            <v>0</v>
          </cell>
          <cell r="B816">
            <v>0</v>
          </cell>
          <cell r="C816">
            <v>0</v>
          </cell>
        </row>
        <row r="817">
          <cell r="A817">
            <v>0</v>
          </cell>
          <cell r="B817">
            <v>0</v>
          </cell>
          <cell r="C817">
            <v>0</v>
          </cell>
        </row>
        <row r="819">
          <cell r="B819" t="str">
            <v>MANO DE OBRA</v>
          </cell>
        </row>
        <row r="820">
          <cell r="B820">
            <v>0</v>
          </cell>
          <cell r="C820">
            <v>0</v>
          </cell>
        </row>
        <row r="821">
          <cell r="A821">
            <v>0</v>
          </cell>
          <cell r="B821">
            <v>0</v>
          </cell>
          <cell r="C821">
            <v>0</v>
          </cell>
        </row>
        <row r="822">
          <cell r="A822">
            <v>0</v>
          </cell>
          <cell r="B822">
            <v>0</v>
          </cell>
          <cell r="C822">
            <v>0</v>
          </cell>
        </row>
        <row r="823">
          <cell r="A823">
            <v>0</v>
          </cell>
          <cell r="B823">
            <v>0</v>
          </cell>
          <cell r="C823">
            <v>0</v>
          </cell>
        </row>
        <row r="825">
          <cell r="B825" t="str">
            <v>TRANSPORTE</v>
          </cell>
        </row>
        <row r="827">
          <cell r="A827">
            <v>0</v>
          </cell>
          <cell r="B827">
            <v>0</v>
          </cell>
          <cell r="C827">
            <v>0</v>
          </cell>
        </row>
        <row r="828">
          <cell r="A828">
            <v>0</v>
          </cell>
          <cell r="B828">
            <v>0</v>
          </cell>
          <cell r="C828">
            <v>0</v>
          </cell>
        </row>
        <row r="829">
          <cell r="A829">
            <v>0</v>
          </cell>
          <cell r="B829">
            <v>0</v>
          </cell>
          <cell r="C829">
            <v>0</v>
          </cell>
        </row>
        <row r="834">
          <cell r="A834" t="str">
            <v>CODIGO</v>
          </cell>
          <cell r="B834" t="str">
            <v>ITEM</v>
          </cell>
          <cell r="C834" t="str">
            <v>UNIDAD</v>
          </cell>
        </row>
        <row r="835">
          <cell r="D835">
            <v>0</v>
          </cell>
        </row>
        <row r="836">
          <cell r="B836" t="str">
            <v>CODIGO</v>
          </cell>
        </row>
        <row r="837">
          <cell r="A837" t="str">
            <v>CODIGO</v>
          </cell>
          <cell r="B837" t="str">
            <v>RECURSOS</v>
          </cell>
          <cell r="C837" t="str">
            <v>UNIDAD</v>
          </cell>
          <cell r="D837" t="str">
            <v>CANT.</v>
          </cell>
        </row>
        <row r="838">
          <cell r="B838" t="str">
            <v>MATERIALES</v>
          </cell>
        </row>
        <row r="839">
          <cell r="B839">
            <v>0</v>
          </cell>
          <cell r="C839">
            <v>0</v>
          </cell>
        </row>
        <row r="840">
          <cell r="B840">
            <v>0</v>
          </cell>
          <cell r="C840">
            <v>0</v>
          </cell>
        </row>
        <row r="841">
          <cell r="B841">
            <v>0</v>
          </cell>
          <cell r="C841">
            <v>0</v>
          </cell>
        </row>
        <row r="842">
          <cell r="B842">
            <v>0</v>
          </cell>
          <cell r="C842">
            <v>0</v>
          </cell>
        </row>
        <row r="844">
          <cell r="B844" t="str">
            <v>EQUIPO</v>
          </cell>
        </row>
        <row r="845">
          <cell r="B845" t="str">
            <v>HTA MENOR (5% de M. de O.)</v>
          </cell>
        </row>
        <row r="846">
          <cell r="A846">
            <v>0</v>
          </cell>
          <cell r="B846">
            <v>0</v>
          </cell>
          <cell r="C846">
            <v>0</v>
          </cell>
        </row>
        <row r="847">
          <cell r="A847">
            <v>0</v>
          </cell>
          <cell r="B847">
            <v>0</v>
          </cell>
          <cell r="C847">
            <v>0</v>
          </cell>
        </row>
        <row r="848">
          <cell r="A848">
            <v>0</v>
          </cell>
          <cell r="B848">
            <v>0</v>
          </cell>
          <cell r="C848">
            <v>0</v>
          </cell>
        </row>
        <row r="850">
          <cell r="B850" t="str">
            <v>MANO DE OBRA</v>
          </cell>
        </row>
        <row r="851">
          <cell r="B851">
            <v>0</v>
          </cell>
          <cell r="C851">
            <v>0</v>
          </cell>
        </row>
        <row r="852">
          <cell r="A852">
            <v>0</v>
          </cell>
          <cell r="B852">
            <v>0</v>
          </cell>
          <cell r="C852">
            <v>0</v>
          </cell>
        </row>
        <row r="853">
          <cell r="A853">
            <v>0</v>
          </cell>
          <cell r="B853">
            <v>0</v>
          </cell>
          <cell r="C853">
            <v>0</v>
          </cell>
        </row>
        <row r="854">
          <cell r="A854">
            <v>0</v>
          </cell>
          <cell r="B854">
            <v>0</v>
          </cell>
          <cell r="C854">
            <v>0</v>
          </cell>
        </row>
        <row r="856">
          <cell r="B856" t="str">
            <v>TRANSPORTE</v>
          </cell>
        </row>
        <row r="858">
          <cell r="A858">
            <v>0</v>
          </cell>
          <cell r="B858">
            <v>0</v>
          </cell>
          <cell r="C858">
            <v>0</v>
          </cell>
        </row>
        <row r="859">
          <cell r="A859">
            <v>0</v>
          </cell>
          <cell r="B859">
            <v>0</v>
          </cell>
          <cell r="C859">
            <v>0</v>
          </cell>
        </row>
        <row r="860">
          <cell r="A860">
            <v>0</v>
          </cell>
          <cell r="B860">
            <v>0</v>
          </cell>
          <cell r="C860">
            <v>0</v>
          </cell>
        </row>
        <row r="865">
          <cell r="A865" t="str">
            <v>CODIGO</v>
          </cell>
          <cell r="B865" t="str">
            <v>ITEM</v>
          </cell>
          <cell r="C865" t="str">
            <v>UNIDAD</v>
          </cell>
        </row>
        <row r="866">
          <cell r="D866">
            <v>0</v>
          </cell>
        </row>
        <row r="867">
          <cell r="B867" t="str">
            <v>CODIGO</v>
          </cell>
        </row>
        <row r="868">
          <cell r="A868" t="str">
            <v>CODIGO</v>
          </cell>
          <cell r="B868" t="str">
            <v>RECURSOS</v>
          </cell>
          <cell r="C868" t="str">
            <v>UNIDAD</v>
          </cell>
          <cell r="D868" t="str">
            <v>CANT.</v>
          </cell>
        </row>
        <row r="869">
          <cell r="B869" t="str">
            <v>MATERIALES</v>
          </cell>
        </row>
        <row r="870">
          <cell r="B870">
            <v>0</v>
          </cell>
          <cell r="C870">
            <v>0</v>
          </cell>
        </row>
        <row r="871">
          <cell r="B871">
            <v>0</v>
          </cell>
          <cell r="C871">
            <v>0</v>
          </cell>
        </row>
        <row r="872">
          <cell r="B872">
            <v>0</v>
          </cell>
          <cell r="C872">
            <v>0</v>
          </cell>
        </row>
        <row r="873">
          <cell r="B873">
            <v>0</v>
          </cell>
          <cell r="C873">
            <v>0</v>
          </cell>
        </row>
        <row r="875">
          <cell r="B875" t="str">
            <v>EQUIPO</v>
          </cell>
        </row>
        <row r="876">
          <cell r="B876" t="str">
            <v>HTA MENOR (5% de M. de O.)</v>
          </cell>
        </row>
        <row r="877">
          <cell r="A877">
            <v>0</v>
          </cell>
          <cell r="B877">
            <v>0</v>
          </cell>
          <cell r="C877">
            <v>0</v>
          </cell>
        </row>
        <row r="878">
          <cell r="A878">
            <v>0</v>
          </cell>
          <cell r="B878">
            <v>0</v>
          </cell>
          <cell r="C878">
            <v>0</v>
          </cell>
        </row>
        <row r="879">
          <cell r="A879">
            <v>0</v>
          </cell>
          <cell r="B879">
            <v>0</v>
          </cell>
          <cell r="C879">
            <v>0</v>
          </cell>
        </row>
        <row r="881">
          <cell r="B881" t="str">
            <v>MANO DE OBRA</v>
          </cell>
        </row>
        <row r="882">
          <cell r="B882">
            <v>0</v>
          </cell>
          <cell r="C882">
            <v>0</v>
          </cell>
        </row>
        <row r="883">
          <cell r="A883">
            <v>0</v>
          </cell>
          <cell r="B883">
            <v>0</v>
          </cell>
          <cell r="C883">
            <v>0</v>
          </cell>
        </row>
        <row r="884">
          <cell r="A884">
            <v>0</v>
          </cell>
          <cell r="B884">
            <v>0</v>
          </cell>
          <cell r="C884">
            <v>0</v>
          </cell>
        </row>
        <row r="885">
          <cell r="A885">
            <v>0</v>
          </cell>
          <cell r="B885">
            <v>0</v>
          </cell>
          <cell r="C885">
            <v>0</v>
          </cell>
        </row>
        <row r="887">
          <cell r="B887" t="str">
            <v>TRANSPORTE</v>
          </cell>
        </row>
        <row r="889">
          <cell r="A889">
            <v>0</v>
          </cell>
          <cell r="B889">
            <v>0</v>
          </cell>
          <cell r="C889">
            <v>0</v>
          </cell>
        </row>
        <row r="890">
          <cell r="A890">
            <v>0</v>
          </cell>
          <cell r="B890">
            <v>0</v>
          </cell>
          <cell r="C890">
            <v>0</v>
          </cell>
        </row>
        <row r="891">
          <cell r="A891">
            <v>0</v>
          </cell>
          <cell r="B891">
            <v>0</v>
          </cell>
          <cell r="C891">
            <v>0</v>
          </cell>
        </row>
        <row r="896">
          <cell r="A896" t="str">
            <v>CODIGO</v>
          </cell>
          <cell r="B896" t="str">
            <v>ITEM</v>
          </cell>
          <cell r="C896" t="str">
            <v>UNIDAD</v>
          </cell>
        </row>
        <row r="897">
          <cell r="D897">
            <v>0</v>
          </cell>
        </row>
        <row r="898">
          <cell r="B898" t="str">
            <v>CODIGO</v>
          </cell>
        </row>
        <row r="899">
          <cell r="A899" t="str">
            <v>CODIGO</v>
          </cell>
          <cell r="B899" t="str">
            <v>RECURSOS</v>
          </cell>
          <cell r="C899" t="str">
            <v>UNIDAD</v>
          </cell>
          <cell r="D899" t="str">
            <v>CANT.</v>
          </cell>
        </row>
        <row r="900">
          <cell r="B900" t="str">
            <v>MATERIALES</v>
          </cell>
        </row>
        <row r="901">
          <cell r="B901">
            <v>0</v>
          </cell>
          <cell r="C901">
            <v>0</v>
          </cell>
        </row>
        <row r="902">
          <cell r="B902">
            <v>0</v>
          </cell>
          <cell r="C902">
            <v>0</v>
          </cell>
        </row>
        <row r="903">
          <cell r="B903">
            <v>0</v>
          </cell>
          <cell r="C903">
            <v>0</v>
          </cell>
        </row>
        <row r="904">
          <cell r="B904">
            <v>0</v>
          </cell>
          <cell r="C904">
            <v>0</v>
          </cell>
        </row>
        <row r="906">
          <cell r="B906" t="str">
            <v>EQUIPO</v>
          </cell>
        </row>
        <row r="907">
          <cell r="B907" t="str">
            <v>HTA MENOR (5% de M. de O.)</v>
          </cell>
        </row>
        <row r="908">
          <cell r="A908">
            <v>0</v>
          </cell>
          <cell r="B908">
            <v>0</v>
          </cell>
          <cell r="C908">
            <v>0</v>
          </cell>
        </row>
        <row r="909">
          <cell r="A909">
            <v>0</v>
          </cell>
          <cell r="B909">
            <v>0</v>
          </cell>
          <cell r="C909">
            <v>0</v>
          </cell>
        </row>
        <row r="910">
          <cell r="A910">
            <v>0</v>
          </cell>
          <cell r="B910">
            <v>0</v>
          </cell>
          <cell r="C910">
            <v>0</v>
          </cell>
        </row>
        <row r="912">
          <cell r="B912" t="str">
            <v>MANO DE OBRA</v>
          </cell>
        </row>
        <row r="913">
          <cell r="B913">
            <v>0</v>
          </cell>
          <cell r="C913">
            <v>0</v>
          </cell>
        </row>
        <row r="914">
          <cell r="A914">
            <v>0</v>
          </cell>
          <cell r="B914">
            <v>0</v>
          </cell>
          <cell r="C914">
            <v>0</v>
          </cell>
        </row>
        <row r="915">
          <cell r="A915">
            <v>0</v>
          </cell>
          <cell r="B915">
            <v>0</v>
          </cell>
          <cell r="C915">
            <v>0</v>
          </cell>
        </row>
        <row r="916">
          <cell r="A916">
            <v>0</v>
          </cell>
          <cell r="B916">
            <v>0</v>
          </cell>
          <cell r="C916">
            <v>0</v>
          </cell>
        </row>
        <row r="918">
          <cell r="B918" t="str">
            <v>TRANSPORTE</v>
          </cell>
        </row>
        <row r="920">
          <cell r="A920">
            <v>0</v>
          </cell>
          <cell r="B920">
            <v>0</v>
          </cell>
          <cell r="C920">
            <v>0</v>
          </cell>
        </row>
        <row r="921">
          <cell r="A921">
            <v>0</v>
          </cell>
          <cell r="B921">
            <v>0</v>
          </cell>
          <cell r="C921">
            <v>0</v>
          </cell>
        </row>
        <row r="922">
          <cell r="A922">
            <v>0</v>
          </cell>
          <cell r="B922">
            <v>0</v>
          </cell>
          <cell r="C922">
            <v>0</v>
          </cell>
        </row>
        <row r="927">
          <cell r="A927" t="str">
            <v>CODIGO</v>
          </cell>
          <cell r="B927" t="str">
            <v>ITEM</v>
          </cell>
          <cell r="C927" t="str">
            <v>UNIDAD</v>
          </cell>
        </row>
        <row r="928">
          <cell r="D928">
            <v>0</v>
          </cell>
        </row>
        <row r="929">
          <cell r="B929" t="str">
            <v>CODIGO</v>
          </cell>
        </row>
        <row r="930">
          <cell r="A930" t="str">
            <v>CODIGO</v>
          </cell>
          <cell r="B930" t="str">
            <v>RECURSOS</v>
          </cell>
          <cell r="C930" t="str">
            <v>UNIDAD</v>
          </cell>
          <cell r="D930" t="str">
            <v>CANT.</v>
          </cell>
        </row>
        <row r="931">
          <cell r="B931" t="str">
            <v>MATERIALES</v>
          </cell>
        </row>
        <row r="932">
          <cell r="B932">
            <v>0</v>
          </cell>
          <cell r="C932">
            <v>0</v>
          </cell>
        </row>
        <row r="933">
          <cell r="B933">
            <v>0</v>
          </cell>
          <cell r="C933">
            <v>0</v>
          </cell>
        </row>
        <row r="934">
          <cell r="B934">
            <v>0</v>
          </cell>
          <cell r="C934">
            <v>0</v>
          </cell>
        </row>
        <row r="935">
          <cell r="B935">
            <v>0</v>
          </cell>
          <cell r="C935">
            <v>0</v>
          </cell>
        </row>
        <row r="937">
          <cell r="B937" t="str">
            <v>EQUIPO</v>
          </cell>
        </row>
        <row r="938">
          <cell r="B938" t="str">
            <v>HTA MENOR (5% de M. de O.)</v>
          </cell>
        </row>
        <row r="939">
          <cell r="A939">
            <v>0</v>
          </cell>
          <cell r="B939">
            <v>0</v>
          </cell>
          <cell r="C939">
            <v>0</v>
          </cell>
        </row>
        <row r="940">
          <cell r="A940">
            <v>0</v>
          </cell>
          <cell r="B940">
            <v>0</v>
          </cell>
          <cell r="C940">
            <v>0</v>
          </cell>
        </row>
        <row r="941">
          <cell r="A941">
            <v>0</v>
          </cell>
          <cell r="B941">
            <v>0</v>
          </cell>
          <cell r="C941">
            <v>0</v>
          </cell>
        </row>
        <row r="943">
          <cell r="B943" t="str">
            <v>MANO DE OBRA</v>
          </cell>
        </row>
        <row r="944">
          <cell r="B944">
            <v>0</v>
          </cell>
          <cell r="C944">
            <v>0</v>
          </cell>
        </row>
        <row r="945">
          <cell r="A945">
            <v>0</v>
          </cell>
          <cell r="B945">
            <v>0</v>
          </cell>
          <cell r="C945">
            <v>0</v>
          </cell>
        </row>
        <row r="946">
          <cell r="A946">
            <v>0</v>
          </cell>
          <cell r="B946">
            <v>0</v>
          </cell>
          <cell r="C946">
            <v>0</v>
          </cell>
        </row>
        <row r="947">
          <cell r="A947">
            <v>0</v>
          </cell>
          <cell r="B947">
            <v>0</v>
          </cell>
          <cell r="C947">
            <v>0</v>
          </cell>
        </row>
        <row r="949">
          <cell r="B949" t="str">
            <v>TRANSPORTE</v>
          </cell>
        </row>
        <row r="951">
          <cell r="A951">
            <v>0</v>
          </cell>
          <cell r="B951">
            <v>0</v>
          </cell>
          <cell r="C951">
            <v>0</v>
          </cell>
        </row>
        <row r="952">
          <cell r="A952">
            <v>0</v>
          </cell>
          <cell r="B952">
            <v>0</v>
          </cell>
          <cell r="C952">
            <v>0</v>
          </cell>
        </row>
        <row r="953">
          <cell r="A953">
            <v>0</v>
          </cell>
          <cell r="B953">
            <v>0</v>
          </cell>
          <cell r="C953">
            <v>0</v>
          </cell>
        </row>
        <row r="959">
          <cell r="A959" t="str">
            <v>CODIGO</v>
          </cell>
          <cell r="B959" t="str">
            <v>ITEM</v>
          </cell>
          <cell r="C959" t="str">
            <v>UNIDAD</v>
          </cell>
        </row>
        <row r="960">
          <cell r="D960">
            <v>0</v>
          </cell>
        </row>
        <row r="961">
          <cell r="B961" t="str">
            <v>CODIGO</v>
          </cell>
        </row>
        <row r="962">
          <cell r="A962" t="str">
            <v>CODIGO</v>
          </cell>
          <cell r="B962" t="str">
            <v>RECURSOS</v>
          </cell>
          <cell r="C962" t="str">
            <v>UNIDAD</v>
          </cell>
          <cell r="D962" t="str">
            <v>CANT.</v>
          </cell>
        </row>
        <row r="963">
          <cell r="B963" t="str">
            <v>MATERIALES</v>
          </cell>
        </row>
        <row r="964">
          <cell r="B964">
            <v>0</v>
          </cell>
          <cell r="C964">
            <v>0</v>
          </cell>
        </row>
        <row r="965">
          <cell r="B965">
            <v>0</v>
          </cell>
          <cell r="C965">
            <v>0</v>
          </cell>
        </row>
        <row r="966">
          <cell r="B966">
            <v>0</v>
          </cell>
          <cell r="C966">
            <v>0</v>
          </cell>
        </row>
        <row r="967">
          <cell r="B967">
            <v>0</v>
          </cell>
          <cell r="C967">
            <v>0</v>
          </cell>
        </row>
        <row r="969">
          <cell r="B969" t="str">
            <v>EQUIPO</v>
          </cell>
        </row>
        <row r="970">
          <cell r="B970" t="str">
            <v>HTA MENOR (5% de M. de O.)</v>
          </cell>
        </row>
        <row r="971">
          <cell r="A971">
            <v>0</v>
          </cell>
          <cell r="B971">
            <v>0</v>
          </cell>
          <cell r="C971">
            <v>0</v>
          </cell>
        </row>
        <row r="972">
          <cell r="A972">
            <v>0</v>
          </cell>
          <cell r="B972">
            <v>0</v>
          </cell>
          <cell r="C972">
            <v>0</v>
          </cell>
        </row>
        <row r="973">
          <cell r="A973">
            <v>0</v>
          </cell>
          <cell r="B973">
            <v>0</v>
          </cell>
          <cell r="C973">
            <v>0</v>
          </cell>
        </row>
        <row r="975">
          <cell r="B975" t="str">
            <v>MANO DE OBRA</v>
          </cell>
        </row>
        <row r="976">
          <cell r="B976">
            <v>0</v>
          </cell>
          <cell r="C976">
            <v>0</v>
          </cell>
        </row>
        <row r="977">
          <cell r="A977">
            <v>0</v>
          </cell>
          <cell r="B977">
            <v>0</v>
          </cell>
          <cell r="C977">
            <v>0</v>
          </cell>
        </row>
        <row r="978">
          <cell r="A978">
            <v>0</v>
          </cell>
          <cell r="B978">
            <v>0</v>
          </cell>
          <cell r="C978">
            <v>0</v>
          </cell>
        </row>
        <row r="979">
          <cell r="A979">
            <v>0</v>
          </cell>
          <cell r="B979">
            <v>0</v>
          </cell>
          <cell r="C979">
            <v>0</v>
          </cell>
        </row>
        <row r="981">
          <cell r="B981" t="str">
            <v>TRANSPORTE</v>
          </cell>
        </row>
        <row r="983">
          <cell r="A983">
            <v>0</v>
          </cell>
          <cell r="B983">
            <v>0</v>
          </cell>
          <cell r="C983">
            <v>0</v>
          </cell>
        </row>
        <row r="984">
          <cell r="A984">
            <v>0</v>
          </cell>
          <cell r="B984">
            <v>0</v>
          </cell>
          <cell r="C984">
            <v>0</v>
          </cell>
        </row>
        <row r="985">
          <cell r="A985">
            <v>0</v>
          </cell>
          <cell r="B985">
            <v>0</v>
          </cell>
          <cell r="C985">
            <v>0</v>
          </cell>
        </row>
        <row r="990">
          <cell r="A990" t="str">
            <v>CODIGO</v>
          </cell>
          <cell r="B990" t="str">
            <v>ITEM</v>
          </cell>
          <cell r="C990" t="str">
            <v>UNIDAD</v>
          </cell>
        </row>
        <row r="991">
          <cell r="D991">
            <v>0</v>
          </cell>
        </row>
        <row r="992">
          <cell r="B992" t="str">
            <v>CODIGO</v>
          </cell>
        </row>
        <row r="993">
          <cell r="A993" t="str">
            <v>CODIGO</v>
          </cell>
          <cell r="B993" t="str">
            <v>RECURSOS</v>
          </cell>
          <cell r="C993" t="str">
            <v>UNIDAD</v>
          </cell>
          <cell r="D993" t="str">
            <v>CANT.</v>
          </cell>
        </row>
        <row r="994">
          <cell r="B994" t="str">
            <v>MATERIALES</v>
          </cell>
        </row>
        <row r="995">
          <cell r="B995">
            <v>0</v>
          </cell>
          <cell r="C995">
            <v>0</v>
          </cell>
        </row>
        <row r="996">
          <cell r="B996">
            <v>0</v>
          </cell>
          <cell r="C996">
            <v>0</v>
          </cell>
        </row>
        <row r="997">
          <cell r="B997">
            <v>0</v>
          </cell>
          <cell r="C997">
            <v>0</v>
          </cell>
        </row>
        <row r="998">
          <cell r="B998">
            <v>0</v>
          </cell>
          <cell r="C998">
            <v>0</v>
          </cell>
        </row>
        <row r="1000">
          <cell r="B1000" t="str">
            <v>EQUIPO</v>
          </cell>
        </row>
        <row r="1001">
          <cell r="B1001" t="str">
            <v>HTA MENOR (5% de M. de O.)</v>
          </cell>
        </row>
        <row r="1002">
          <cell r="A1002">
            <v>0</v>
          </cell>
          <cell r="B1002">
            <v>0</v>
          </cell>
          <cell r="C1002">
            <v>0</v>
          </cell>
        </row>
        <row r="1003">
          <cell r="A1003">
            <v>0</v>
          </cell>
          <cell r="B1003">
            <v>0</v>
          </cell>
          <cell r="C1003">
            <v>0</v>
          </cell>
        </row>
        <row r="1004">
          <cell r="A1004">
            <v>0</v>
          </cell>
          <cell r="B1004">
            <v>0</v>
          </cell>
          <cell r="C1004">
            <v>0</v>
          </cell>
        </row>
        <row r="1006">
          <cell r="B1006" t="str">
            <v>MANO DE OBRA</v>
          </cell>
        </row>
        <row r="1007">
          <cell r="B1007">
            <v>0</v>
          </cell>
          <cell r="C1007">
            <v>0</v>
          </cell>
        </row>
        <row r="1008">
          <cell r="A1008">
            <v>0</v>
          </cell>
          <cell r="B1008">
            <v>0</v>
          </cell>
          <cell r="C1008">
            <v>0</v>
          </cell>
        </row>
        <row r="1009">
          <cell r="A1009">
            <v>0</v>
          </cell>
          <cell r="B1009">
            <v>0</v>
          </cell>
          <cell r="C1009">
            <v>0</v>
          </cell>
        </row>
        <row r="1010">
          <cell r="A1010">
            <v>0</v>
          </cell>
          <cell r="B1010">
            <v>0</v>
          </cell>
          <cell r="C1010">
            <v>0</v>
          </cell>
        </row>
        <row r="1012">
          <cell r="B1012" t="str">
            <v>TRANSPORTE</v>
          </cell>
        </row>
        <row r="1014">
          <cell r="A1014">
            <v>0</v>
          </cell>
          <cell r="B1014">
            <v>0</v>
          </cell>
          <cell r="C1014">
            <v>0</v>
          </cell>
        </row>
        <row r="1015">
          <cell r="A1015">
            <v>0</v>
          </cell>
          <cell r="B1015">
            <v>0</v>
          </cell>
          <cell r="C1015">
            <v>0</v>
          </cell>
        </row>
        <row r="1016">
          <cell r="A1016">
            <v>0</v>
          </cell>
          <cell r="B1016">
            <v>0</v>
          </cell>
          <cell r="C1016">
            <v>0</v>
          </cell>
        </row>
        <row r="1021">
          <cell r="A1021" t="str">
            <v>CODIGO</v>
          </cell>
          <cell r="B1021" t="str">
            <v>ITEM</v>
          </cell>
          <cell r="C1021" t="str">
            <v>UNIDAD</v>
          </cell>
        </row>
        <row r="1022">
          <cell r="D1022">
            <v>0</v>
          </cell>
        </row>
        <row r="1023">
          <cell r="B1023" t="str">
            <v>CODIGO</v>
          </cell>
        </row>
        <row r="1024">
          <cell r="A1024" t="str">
            <v>CODIGO</v>
          </cell>
          <cell r="B1024" t="str">
            <v>RECURSOS</v>
          </cell>
          <cell r="C1024" t="str">
            <v>UNIDAD</v>
          </cell>
          <cell r="D1024" t="str">
            <v>CANT.</v>
          </cell>
        </row>
        <row r="1025">
          <cell r="B1025" t="str">
            <v>MATERIALES</v>
          </cell>
        </row>
        <row r="1026">
          <cell r="B1026">
            <v>0</v>
          </cell>
          <cell r="C1026">
            <v>0</v>
          </cell>
        </row>
        <row r="1027">
          <cell r="B1027">
            <v>0</v>
          </cell>
          <cell r="C1027">
            <v>0</v>
          </cell>
        </row>
        <row r="1028">
          <cell r="B1028">
            <v>0</v>
          </cell>
          <cell r="C1028">
            <v>0</v>
          </cell>
        </row>
        <row r="1029">
          <cell r="B1029">
            <v>0</v>
          </cell>
          <cell r="C1029">
            <v>0</v>
          </cell>
        </row>
        <row r="1031">
          <cell r="B1031" t="str">
            <v>EQUIPO</v>
          </cell>
        </row>
        <row r="1032">
          <cell r="B1032" t="str">
            <v>HTA MENOR (5% de M. de O.)</v>
          </cell>
        </row>
        <row r="1033">
          <cell r="A1033">
            <v>0</v>
          </cell>
          <cell r="B1033">
            <v>0</v>
          </cell>
          <cell r="C1033">
            <v>0</v>
          </cell>
        </row>
        <row r="1034">
          <cell r="A1034">
            <v>0</v>
          </cell>
          <cell r="B1034">
            <v>0</v>
          </cell>
          <cell r="C1034">
            <v>0</v>
          </cell>
        </row>
        <row r="1035">
          <cell r="A1035">
            <v>0</v>
          </cell>
          <cell r="B1035">
            <v>0</v>
          </cell>
          <cell r="C1035">
            <v>0</v>
          </cell>
        </row>
        <row r="1037">
          <cell r="B1037" t="str">
            <v>MANO DE OBRA</v>
          </cell>
        </row>
        <row r="1038">
          <cell r="B1038">
            <v>0</v>
          </cell>
          <cell r="C1038">
            <v>0</v>
          </cell>
        </row>
        <row r="1039">
          <cell r="A1039">
            <v>0</v>
          </cell>
          <cell r="B1039">
            <v>0</v>
          </cell>
          <cell r="C1039">
            <v>0</v>
          </cell>
        </row>
        <row r="1040">
          <cell r="A1040">
            <v>0</v>
          </cell>
          <cell r="B1040">
            <v>0</v>
          </cell>
          <cell r="C1040">
            <v>0</v>
          </cell>
        </row>
        <row r="1041">
          <cell r="A1041">
            <v>0</v>
          </cell>
          <cell r="B1041">
            <v>0</v>
          </cell>
          <cell r="C1041">
            <v>0</v>
          </cell>
        </row>
        <row r="1043">
          <cell r="B1043" t="str">
            <v>TRANSPORTE</v>
          </cell>
        </row>
        <row r="1045">
          <cell r="A1045">
            <v>0</v>
          </cell>
          <cell r="B1045">
            <v>0</v>
          </cell>
          <cell r="C1045">
            <v>0</v>
          </cell>
        </row>
        <row r="1046">
          <cell r="A1046">
            <v>0</v>
          </cell>
          <cell r="B1046">
            <v>0</v>
          </cell>
          <cell r="C1046">
            <v>0</v>
          </cell>
        </row>
        <row r="1047">
          <cell r="A1047">
            <v>0</v>
          </cell>
          <cell r="B1047">
            <v>0</v>
          </cell>
          <cell r="C1047">
            <v>0</v>
          </cell>
        </row>
        <row r="1052">
          <cell r="A1052" t="str">
            <v>CODIGO</v>
          </cell>
          <cell r="B1052" t="str">
            <v>ITEM</v>
          </cell>
          <cell r="C1052" t="str">
            <v>UNIDAD</v>
          </cell>
        </row>
        <row r="1053">
          <cell r="D1053">
            <v>0</v>
          </cell>
        </row>
        <row r="1054">
          <cell r="B1054" t="str">
            <v>CODIGO</v>
          </cell>
        </row>
        <row r="1055">
          <cell r="A1055" t="str">
            <v>CODIGO</v>
          </cell>
          <cell r="B1055" t="str">
            <v>RECURSOS</v>
          </cell>
          <cell r="C1055" t="str">
            <v>UNIDAD</v>
          </cell>
          <cell r="D1055" t="str">
            <v>CANT.</v>
          </cell>
        </row>
        <row r="1056">
          <cell r="B1056" t="str">
            <v>MATERIALES</v>
          </cell>
        </row>
        <row r="1057">
          <cell r="B1057">
            <v>0</v>
          </cell>
          <cell r="C1057">
            <v>0</v>
          </cell>
        </row>
        <row r="1058">
          <cell r="B1058">
            <v>0</v>
          </cell>
          <cell r="C1058">
            <v>0</v>
          </cell>
        </row>
        <row r="1059">
          <cell r="B1059">
            <v>0</v>
          </cell>
          <cell r="C1059">
            <v>0</v>
          </cell>
        </row>
        <row r="1060">
          <cell r="B1060">
            <v>0</v>
          </cell>
          <cell r="C1060">
            <v>0</v>
          </cell>
        </row>
        <row r="1062">
          <cell r="B1062" t="str">
            <v>EQUIPO</v>
          </cell>
        </row>
        <row r="1063">
          <cell r="B1063" t="str">
            <v>HTA MENOR (5% de M. de O.)</v>
          </cell>
        </row>
        <row r="1064">
          <cell r="A1064">
            <v>0</v>
          </cell>
          <cell r="B1064">
            <v>0</v>
          </cell>
          <cell r="C1064">
            <v>0</v>
          </cell>
        </row>
        <row r="1065">
          <cell r="A1065">
            <v>0</v>
          </cell>
          <cell r="B1065">
            <v>0</v>
          </cell>
          <cell r="C1065">
            <v>0</v>
          </cell>
        </row>
        <row r="1066">
          <cell r="A1066">
            <v>0</v>
          </cell>
          <cell r="B1066">
            <v>0</v>
          </cell>
          <cell r="C1066">
            <v>0</v>
          </cell>
        </row>
        <row r="1068">
          <cell r="B1068" t="str">
            <v>MANO DE OBRA</v>
          </cell>
        </row>
        <row r="1069">
          <cell r="B1069">
            <v>0</v>
          </cell>
          <cell r="C1069">
            <v>0</v>
          </cell>
        </row>
        <row r="1070">
          <cell r="A1070">
            <v>0</v>
          </cell>
          <cell r="B1070">
            <v>0</v>
          </cell>
          <cell r="C1070">
            <v>0</v>
          </cell>
        </row>
        <row r="1071">
          <cell r="A1071">
            <v>0</v>
          </cell>
          <cell r="B1071">
            <v>0</v>
          </cell>
          <cell r="C1071">
            <v>0</v>
          </cell>
        </row>
        <row r="1072">
          <cell r="A1072">
            <v>0</v>
          </cell>
          <cell r="B1072">
            <v>0</v>
          </cell>
          <cell r="C1072">
            <v>0</v>
          </cell>
        </row>
        <row r="1074">
          <cell r="B1074" t="str">
            <v>TRANSPORTE</v>
          </cell>
        </row>
        <row r="1076">
          <cell r="A1076">
            <v>0</v>
          </cell>
          <cell r="B1076">
            <v>0</v>
          </cell>
          <cell r="C1076">
            <v>0</v>
          </cell>
        </row>
        <row r="1077">
          <cell r="A1077">
            <v>0</v>
          </cell>
          <cell r="B1077">
            <v>0</v>
          </cell>
          <cell r="C1077">
            <v>0</v>
          </cell>
        </row>
        <row r="1078">
          <cell r="A1078">
            <v>0</v>
          </cell>
          <cell r="B1078">
            <v>0</v>
          </cell>
          <cell r="C1078">
            <v>0</v>
          </cell>
        </row>
        <row r="1083">
          <cell r="A1083" t="str">
            <v>CODIGO</v>
          </cell>
          <cell r="B1083" t="str">
            <v>ITEM</v>
          </cell>
          <cell r="C1083" t="str">
            <v>UNIDAD</v>
          </cell>
        </row>
        <row r="1084">
          <cell r="D1084">
            <v>0</v>
          </cell>
        </row>
        <row r="1085">
          <cell r="B1085" t="str">
            <v>CODIGO</v>
          </cell>
        </row>
        <row r="1086">
          <cell r="A1086" t="str">
            <v>CODIGO</v>
          </cell>
          <cell r="B1086" t="str">
            <v>RECURSOS</v>
          </cell>
          <cell r="C1086" t="str">
            <v>UNIDAD</v>
          </cell>
          <cell r="D1086" t="str">
            <v>CANT.</v>
          </cell>
        </row>
        <row r="1087">
          <cell r="B1087" t="str">
            <v>MATERIALES</v>
          </cell>
        </row>
        <row r="1088">
          <cell r="B1088">
            <v>0</v>
          </cell>
          <cell r="C1088">
            <v>0</v>
          </cell>
        </row>
        <row r="1089">
          <cell r="B1089">
            <v>0</v>
          </cell>
          <cell r="C1089">
            <v>0</v>
          </cell>
        </row>
        <row r="1090">
          <cell r="B1090">
            <v>0</v>
          </cell>
          <cell r="C1090">
            <v>0</v>
          </cell>
        </row>
        <row r="1091">
          <cell r="B1091">
            <v>0</v>
          </cell>
          <cell r="C1091">
            <v>0</v>
          </cell>
        </row>
        <row r="1093">
          <cell r="B1093" t="str">
            <v>EQUIPO</v>
          </cell>
        </row>
        <row r="1094">
          <cell r="B1094" t="str">
            <v>HTA MENOR (5% de M. de O.)</v>
          </cell>
        </row>
        <row r="1095">
          <cell r="A1095">
            <v>0</v>
          </cell>
          <cell r="B1095">
            <v>0</v>
          </cell>
          <cell r="C1095">
            <v>0</v>
          </cell>
        </row>
        <row r="1096">
          <cell r="A1096">
            <v>0</v>
          </cell>
          <cell r="B1096">
            <v>0</v>
          </cell>
          <cell r="C1096">
            <v>0</v>
          </cell>
        </row>
        <row r="1097">
          <cell r="A1097">
            <v>0</v>
          </cell>
          <cell r="B1097">
            <v>0</v>
          </cell>
          <cell r="C1097">
            <v>0</v>
          </cell>
        </row>
        <row r="1099">
          <cell r="B1099" t="str">
            <v>MANO DE OBRA</v>
          </cell>
        </row>
        <row r="1100">
          <cell r="B1100">
            <v>0</v>
          </cell>
          <cell r="C1100">
            <v>0</v>
          </cell>
        </row>
        <row r="1101">
          <cell r="A1101">
            <v>0</v>
          </cell>
          <cell r="B1101">
            <v>0</v>
          </cell>
          <cell r="C1101">
            <v>0</v>
          </cell>
        </row>
        <row r="1102">
          <cell r="A1102">
            <v>0</v>
          </cell>
          <cell r="B1102">
            <v>0</v>
          </cell>
          <cell r="C1102">
            <v>0</v>
          </cell>
        </row>
        <row r="1103">
          <cell r="A1103">
            <v>0</v>
          </cell>
          <cell r="B1103">
            <v>0</v>
          </cell>
          <cell r="C1103">
            <v>0</v>
          </cell>
        </row>
        <row r="1105">
          <cell r="B1105" t="str">
            <v>TRANSPORTE</v>
          </cell>
        </row>
        <row r="1107">
          <cell r="A1107">
            <v>0</v>
          </cell>
          <cell r="B1107">
            <v>0</v>
          </cell>
          <cell r="C1107">
            <v>0</v>
          </cell>
        </row>
        <row r="1108">
          <cell r="A1108">
            <v>0</v>
          </cell>
          <cell r="B1108">
            <v>0</v>
          </cell>
          <cell r="C1108">
            <v>0</v>
          </cell>
        </row>
        <row r="1109">
          <cell r="A1109">
            <v>0</v>
          </cell>
          <cell r="B1109">
            <v>0</v>
          </cell>
          <cell r="C1109">
            <v>0</v>
          </cell>
        </row>
        <row r="1114">
          <cell r="A1114" t="str">
            <v>CODIGO</v>
          </cell>
          <cell r="B1114" t="str">
            <v>ITEM</v>
          </cell>
          <cell r="C1114" t="str">
            <v>UNIDAD</v>
          </cell>
        </row>
        <row r="1115">
          <cell r="D1115">
            <v>0</v>
          </cell>
        </row>
        <row r="1116">
          <cell r="B1116" t="str">
            <v>CODIGO</v>
          </cell>
        </row>
        <row r="1117">
          <cell r="A1117" t="str">
            <v>CODIGO</v>
          </cell>
          <cell r="B1117" t="str">
            <v>RECURSOS</v>
          </cell>
          <cell r="C1117" t="str">
            <v>UNIDAD</v>
          </cell>
          <cell r="D1117" t="str">
            <v>CANT.</v>
          </cell>
        </row>
        <row r="1118">
          <cell r="B1118" t="str">
            <v>MATERIALES</v>
          </cell>
        </row>
        <row r="1119">
          <cell r="B1119">
            <v>0</v>
          </cell>
          <cell r="C1119">
            <v>0</v>
          </cell>
        </row>
        <row r="1120">
          <cell r="B1120">
            <v>0</v>
          </cell>
          <cell r="C1120">
            <v>0</v>
          </cell>
        </row>
        <row r="1121">
          <cell r="B1121">
            <v>0</v>
          </cell>
          <cell r="C1121">
            <v>0</v>
          </cell>
        </row>
        <row r="1122">
          <cell r="B1122">
            <v>0</v>
          </cell>
          <cell r="C1122">
            <v>0</v>
          </cell>
        </row>
        <row r="1124">
          <cell r="B1124" t="str">
            <v>EQUIPO</v>
          </cell>
        </row>
        <row r="1125">
          <cell r="B1125" t="str">
            <v>HTA MENOR (5% de M. de O.)</v>
          </cell>
        </row>
        <row r="1126">
          <cell r="A1126">
            <v>0</v>
          </cell>
          <cell r="B1126">
            <v>0</v>
          </cell>
          <cell r="C1126">
            <v>0</v>
          </cell>
        </row>
        <row r="1127">
          <cell r="A1127">
            <v>0</v>
          </cell>
          <cell r="B1127">
            <v>0</v>
          </cell>
          <cell r="C1127">
            <v>0</v>
          </cell>
        </row>
        <row r="1128">
          <cell r="A1128">
            <v>0</v>
          </cell>
          <cell r="B1128">
            <v>0</v>
          </cell>
          <cell r="C1128">
            <v>0</v>
          </cell>
        </row>
        <row r="1130">
          <cell r="B1130" t="str">
            <v>MANO DE OBRA</v>
          </cell>
        </row>
        <row r="1131">
          <cell r="B1131">
            <v>0</v>
          </cell>
          <cell r="C1131">
            <v>0</v>
          </cell>
        </row>
        <row r="1132">
          <cell r="A1132">
            <v>0</v>
          </cell>
          <cell r="B1132">
            <v>0</v>
          </cell>
          <cell r="C1132">
            <v>0</v>
          </cell>
        </row>
        <row r="1133">
          <cell r="A1133">
            <v>0</v>
          </cell>
          <cell r="B1133">
            <v>0</v>
          </cell>
          <cell r="C1133">
            <v>0</v>
          </cell>
        </row>
        <row r="1134">
          <cell r="A1134">
            <v>0</v>
          </cell>
          <cell r="B1134">
            <v>0</v>
          </cell>
          <cell r="C1134">
            <v>0</v>
          </cell>
        </row>
        <row r="1136">
          <cell r="B1136" t="str">
            <v>TRANSPORTE</v>
          </cell>
        </row>
        <row r="1138">
          <cell r="A1138">
            <v>0</v>
          </cell>
          <cell r="B1138">
            <v>0</v>
          </cell>
          <cell r="C1138">
            <v>0</v>
          </cell>
        </row>
        <row r="1139">
          <cell r="A1139">
            <v>0</v>
          </cell>
          <cell r="B1139">
            <v>0</v>
          </cell>
          <cell r="C1139">
            <v>0</v>
          </cell>
        </row>
        <row r="1140">
          <cell r="A1140">
            <v>0</v>
          </cell>
          <cell r="B1140">
            <v>0</v>
          </cell>
          <cell r="C1140">
            <v>0</v>
          </cell>
        </row>
        <row r="1145">
          <cell r="A1145" t="str">
            <v>CODIGO</v>
          </cell>
          <cell r="B1145" t="str">
            <v>ITEM</v>
          </cell>
          <cell r="C1145" t="str">
            <v>UNIDAD</v>
          </cell>
        </row>
        <row r="1146">
          <cell r="D1146">
            <v>0</v>
          </cell>
        </row>
        <row r="1147">
          <cell r="B1147" t="str">
            <v>CODIGO</v>
          </cell>
        </row>
        <row r="1148">
          <cell r="A1148" t="str">
            <v>CODIGO</v>
          </cell>
          <cell r="B1148" t="str">
            <v>RECURSOS</v>
          </cell>
          <cell r="C1148" t="str">
            <v>UNIDAD</v>
          </cell>
          <cell r="D1148" t="str">
            <v>CANT.</v>
          </cell>
        </row>
        <row r="1149">
          <cell r="B1149" t="str">
            <v>MATERIALES</v>
          </cell>
        </row>
        <row r="1150">
          <cell r="B1150">
            <v>0</v>
          </cell>
          <cell r="C1150">
            <v>0</v>
          </cell>
        </row>
        <row r="1151">
          <cell r="B1151">
            <v>0</v>
          </cell>
          <cell r="C1151">
            <v>0</v>
          </cell>
        </row>
        <row r="1152">
          <cell r="B1152">
            <v>0</v>
          </cell>
          <cell r="C1152">
            <v>0</v>
          </cell>
        </row>
        <row r="1153">
          <cell r="B1153">
            <v>0</v>
          </cell>
          <cell r="C1153">
            <v>0</v>
          </cell>
        </row>
        <row r="1155">
          <cell r="B1155" t="str">
            <v>EQUIPO</v>
          </cell>
        </row>
        <row r="1156">
          <cell r="B1156" t="str">
            <v>HTA MENOR (5% de M. de O.)</v>
          </cell>
        </row>
        <row r="1157">
          <cell r="A1157">
            <v>0</v>
          </cell>
          <cell r="B1157">
            <v>0</v>
          </cell>
          <cell r="C1157">
            <v>0</v>
          </cell>
        </row>
        <row r="1158">
          <cell r="A1158">
            <v>0</v>
          </cell>
          <cell r="B1158">
            <v>0</v>
          </cell>
          <cell r="C1158">
            <v>0</v>
          </cell>
        </row>
        <row r="1159">
          <cell r="A1159">
            <v>0</v>
          </cell>
          <cell r="B1159">
            <v>0</v>
          </cell>
          <cell r="C1159">
            <v>0</v>
          </cell>
        </row>
        <row r="1161">
          <cell r="B1161" t="str">
            <v>MANO DE OBRA</v>
          </cell>
        </row>
        <row r="1162">
          <cell r="B1162">
            <v>0</v>
          </cell>
          <cell r="C1162">
            <v>0</v>
          </cell>
        </row>
        <row r="1163">
          <cell r="A1163">
            <v>0</v>
          </cell>
          <cell r="B1163">
            <v>0</v>
          </cell>
          <cell r="C1163">
            <v>0</v>
          </cell>
        </row>
        <row r="1164">
          <cell r="A1164">
            <v>0</v>
          </cell>
          <cell r="B1164">
            <v>0</v>
          </cell>
          <cell r="C1164">
            <v>0</v>
          </cell>
        </row>
        <row r="1165">
          <cell r="A1165">
            <v>0</v>
          </cell>
          <cell r="B1165">
            <v>0</v>
          </cell>
          <cell r="C1165">
            <v>0</v>
          </cell>
        </row>
        <row r="1167">
          <cell r="B1167" t="str">
            <v>TRANSPORTE</v>
          </cell>
        </row>
        <row r="1169">
          <cell r="A1169">
            <v>0</v>
          </cell>
          <cell r="B1169">
            <v>0</v>
          </cell>
          <cell r="C1169">
            <v>0</v>
          </cell>
        </row>
        <row r="1170">
          <cell r="A1170">
            <v>0</v>
          </cell>
          <cell r="B1170">
            <v>0</v>
          </cell>
          <cell r="C1170">
            <v>0</v>
          </cell>
        </row>
        <row r="1171">
          <cell r="A1171">
            <v>0</v>
          </cell>
          <cell r="B1171">
            <v>0</v>
          </cell>
          <cell r="C1171">
            <v>0</v>
          </cell>
        </row>
        <row r="1176">
          <cell r="A1176" t="str">
            <v>CODIGO</v>
          </cell>
          <cell r="B1176" t="str">
            <v>ITEM</v>
          </cell>
          <cell r="C1176" t="str">
            <v>UNIDAD</v>
          </cell>
        </row>
        <row r="1177">
          <cell r="D1177">
            <v>0</v>
          </cell>
        </row>
        <row r="1178">
          <cell r="B1178" t="str">
            <v>CODIGO</v>
          </cell>
        </row>
        <row r="1179">
          <cell r="A1179" t="str">
            <v>CODIGO</v>
          </cell>
          <cell r="B1179" t="str">
            <v>RECURSOS</v>
          </cell>
          <cell r="C1179" t="str">
            <v>UNIDAD</v>
          </cell>
          <cell r="D1179" t="str">
            <v>CANT.</v>
          </cell>
        </row>
        <row r="1180">
          <cell r="B1180" t="str">
            <v>MATERIALES</v>
          </cell>
        </row>
        <row r="1181">
          <cell r="B1181">
            <v>0</v>
          </cell>
          <cell r="C1181">
            <v>0</v>
          </cell>
        </row>
        <row r="1182">
          <cell r="B1182">
            <v>0</v>
          </cell>
          <cell r="C1182">
            <v>0</v>
          </cell>
        </row>
        <row r="1183">
          <cell r="B1183">
            <v>0</v>
          </cell>
          <cell r="C1183">
            <v>0</v>
          </cell>
        </row>
        <row r="1184">
          <cell r="B1184">
            <v>0</v>
          </cell>
          <cell r="C1184">
            <v>0</v>
          </cell>
        </row>
        <row r="1186">
          <cell r="B1186" t="str">
            <v>EQUIPO</v>
          </cell>
        </row>
        <row r="1187">
          <cell r="B1187" t="str">
            <v>HTA MENOR (5% de M. de O.)</v>
          </cell>
        </row>
        <row r="1188">
          <cell r="A1188">
            <v>0</v>
          </cell>
          <cell r="B1188">
            <v>0</v>
          </cell>
          <cell r="C1188">
            <v>0</v>
          </cell>
        </row>
        <row r="1189">
          <cell r="A1189">
            <v>0</v>
          </cell>
          <cell r="B1189">
            <v>0</v>
          </cell>
          <cell r="C1189">
            <v>0</v>
          </cell>
        </row>
        <row r="1190">
          <cell r="A1190">
            <v>0</v>
          </cell>
          <cell r="B1190">
            <v>0</v>
          </cell>
          <cell r="C1190">
            <v>0</v>
          </cell>
        </row>
        <row r="1192">
          <cell r="B1192" t="str">
            <v>MANO DE OBRA</v>
          </cell>
        </row>
        <row r="1193">
          <cell r="B1193">
            <v>0</v>
          </cell>
          <cell r="C1193">
            <v>0</v>
          </cell>
        </row>
        <row r="1194">
          <cell r="A1194">
            <v>0</v>
          </cell>
          <cell r="B1194">
            <v>0</v>
          </cell>
          <cell r="C1194">
            <v>0</v>
          </cell>
        </row>
        <row r="1195">
          <cell r="A1195">
            <v>0</v>
          </cell>
          <cell r="B1195">
            <v>0</v>
          </cell>
          <cell r="C1195">
            <v>0</v>
          </cell>
        </row>
        <row r="1196">
          <cell r="A1196">
            <v>0</v>
          </cell>
          <cell r="B1196">
            <v>0</v>
          </cell>
          <cell r="C1196">
            <v>0</v>
          </cell>
        </row>
        <row r="1198">
          <cell r="B1198" t="str">
            <v>TRANSPORTE</v>
          </cell>
        </row>
        <row r="1200">
          <cell r="A1200">
            <v>0</v>
          </cell>
          <cell r="B1200">
            <v>0</v>
          </cell>
          <cell r="C1200">
            <v>0</v>
          </cell>
        </row>
        <row r="1201">
          <cell r="A1201">
            <v>0</v>
          </cell>
          <cell r="B1201">
            <v>0</v>
          </cell>
          <cell r="C1201">
            <v>0</v>
          </cell>
        </row>
        <row r="1202">
          <cell r="A1202">
            <v>0</v>
          </cell>
          <cell r="B1202">
            <v>0</v>
          </cell>
          <cell r="C1202">
            <v>0</v>
          </cell>
        </row>
        <row r="1207">
          <cell r="A1207" t="str">
            <v>CODIGO</v>
          </cell>
          <cell r="B1207" t="str">
            <v>ITEM</v>
          </cell>
          <cell r="C1207" t="str">
            <v>UNIDAD</v>
          </cell>
        </row>
        <row r="1208">
          <cell r="D1208">
            <v>0</v>
          </cell>
        </row>
        <row r="1209">
          <cell r="B1209" t="str">
            <v>CODIGO</v>
          </cell>
        </row>
        <row r="1210">
          <cell r="A1210" t="str">
            <v>CODIGO</v>
          </cell>
          <cell r="B1210" t="str">
            <v>RECURSOS</v>
          </cell>
          <cell r="C1210" t="str">
            <v>UNIDAD</v>
          </cell>
          <cell r="D1210" t="str">
            <v>CANT.</v>
          </cell>
        </row>
        <row r="1211">
          <cell r="B1211" t="str">
            <v>MATERIALES</v>
          </cell>
        </row>
        <row r="1212">
          <cell r="B1212">
            <v>0</v>
          </cell>
          <cell r="C1212">
            <v>0</v>
          </cell>
        </row>
        <row r="1213">
          <cell r="B1213">
            <v>0</v>
          </cell>
          <cell r="C1213">
            <v>0</v>
          </cell>
        </row>
        <row r="1214">
          <cell r="B1214">
            <v>0</v>
          </cell>
          <cell r="C1214">
            <v>0</v>
          </cell>
        </row>
        <row r="1215">
          <cell r="B1215">
            <v>0</v>
          </cell>
          <cell r="C1215">
            <v>0</v>
          </cell>
        </row>
        <row r="1217">
          <cell r="B1217" t="str">
            <v>EQUIPO</v>
          </cell>
        </row>
        <row r="1218">
          <cell r="B1218" t="str">
            <v>HTA MENOR (5% de M. de O.)</v>
          </cell>
        </row>
        <row r="1219">
          <cell r="A1219">
            <v>0</v>
          </cell>
          <cell r="B1219">
            <v>0</v>
          </cell>
          <cell r="C1219">
            <v>0</v>
          </cell>
        </row>
        <row r="1220">
          <cell r="A1220">
            <v>0</v>
          </cell>
          <cell r="B1220">
            <v>0</v>
          </cell>
          <cell r="C1220">
            <v>0</v>
          </cell>
        </row>
        <row r="1221">
          <cell r="A1221">
            <v>0</v>
          </cell>
          <cell r="B1221">
            <v>0</v>
          </cell>
          <cell r="C1221">
            <v>0</v>
          </cell>
        </row>
        <row r="1223">
          <cell r="B1223" t="str">
            <v>MANO DE OBRA</v>
          </cell>
        </row>
        <row r="1224">
          <cell r="B1224">
            <v>0</v>
          </cell>
          <cell r="C1224">
            <v>0</v>
          </cell>
        </row>
        <row r="1225">
          <cell r="A1225">
            <v>0</v>
          </cell>
          <cell r="B1225">
            <v>0</v>
          </cell>
          <cell r="C1225">
            <v>0</v>
          </cell>
        </row>
        <row r="1226">
          <cell r="A1226">
            <v>0</v>
          </cell>
          <cell r="B1226">
            <v>0</v>
          </cell>
          <cell r="C1226">
            <v>0</v>
          </cell>
        </row>
        <row r="1227">
          <cell r="A1227">
            <v>0</v>
          </cell>
          <cell r="B1227">
            <v>0</v>
          </cell>
          <cell r="C1227">
            <v>0</v>
          </cell>
        </row>
        <row r="1229">
          <cell r="B1229" t="str">
            <v>TRANSPORTE</v>
          </cell>
        </row>
        <row r="1231">
          <cell r="A1231">
            <v>0</v>
          </cell>
          <cell r="B1231">
            <v>0</v>
          </cell>
          <cell r="C1231">
            <v>0</v>
          </cell>
        </row>
        <row r="1232">
          <cell r="A1232">
            <v>0</v>
          </cell>
          <cell r="B1232">
            <v>0</v>
          </cell>
          <cell r="C1232">
            <v>0</v>
          </cell>
        </row>
        <row r="1233">
          <cell r="A1233">
            <v>0</v>
          </cell>
          <cell r="B1233">
            <v>0</v>
          </cell>
          <cell r="C1233">
            <v>0</v>
          </cell>
        </row>
        <row r="1238">
          <cell r="A1238" t="str">
            <v>CODIGO</v>
          </cell>
          <cell r="B1238" t="str">
            <v>ITEM</v>
          </cell>
          <cell r="C1238" t="str">
            <v>UNIDAD</v>
          </cell>
        </row>
        <row r="1239">
          <cell r="D1239">
            <v>0</v>
          </cell>
        </row>
        <row r="1240">
          <cell r="B1240" t="str">
            <v>CODIGO</v>
          </cell>
        </row>
        <row r="1241">
          <cell r="A1241" t="str">
            <v>CODIGO</v>
          </cell>
          <cell r="B1241" t="str">
            <v>RECURSOS</v>
          </cell>
          <cell r="C1241" t="str">
            <v>UNIDAD</v>
          </cell>
          <cell r="D1241" t="str">
            <v>CANT.</v>
          </cell>
        </row>
        <row r="1242">
          <cell r="B1242" t="str">
            <v>MATERIALES</v>
          </cell>
        </row>
        <row r="1243">
          <cell r="B1243">
            <v>0</v>
          </cell>
          <cell r="C1243">
            <v>0</v>
          </cell>
        </row>
        <row r="1244">
          <cell r="B1244">
            <v>0</v>
          </cell>
          <cell r="C1244">
            <v>0</v>
          </cell>
        </row>
        <row r="1245">
          <cell r="B1245">
            <v>0</v>
          </cell>
          <cell r="C1245">
            <v>0</v>
          </cell>
        </row>
        <row r="1246">
          <cell r="B1246">
            <v>0</v>
          </cell>
          <cell r="C1246">
            <v>0</v>
          </cell>
        </row>
        <row r="1248">
          <cell r="B1248" t="str">
            <v>EQUIPO</v>
          </cell>
        </row>
        <row r="1249">
          <cell r="B1249" t="str">
            <v>HTA MENOR (5% de M. de O.)</v>
          </cell>
        </row>
        <row r="1250">
          <cell r="A1250">
            <v>0</v>
          </cell>
          <cell r="B1250">
            <v>0</v>
          </cell>
          <cell r="C1250">
            <v>0</v>
          </cell>
        </row>
        <row r="1251">
          <cell r="A1251">
            <v>0</v>
          </cell>
          <cell r="B1251">
            <v>0</v>
          </cell>
          <cell r="C1251">
            <v>0</v>
          </cell>
        </row>
        <row r="1252">
          <cell r="A1252">
            <v>0</v>
          </cell>
          <cell r="B1252">
            <v>0</v>
          </cell>
          <cell r="C1252">
            <v>0</v>
          </cell>
        </row>
        <row r="1254">
          <cell r="B1254" t="str">
            <v>MANO DE OBRA</v>
          </cell>
        </row>
        <row r="1255">
          <cell r="B1255">
            <v>0</v>
          </cell>
          <cell r="C1255">
            <v>0</v>
          </cell>
        </row>
        <row r="1256">
          <cell r="A1256">
            <v>0</v>
          </cell>
          <cell r="B1256">
            <v>0</v>
          </cell>
          <cell r="C1256">
            <v>0</v>
          </cell>
        </row>
        <row r="1257">
          <cell r="A1257">
            <v>0</v>
          </cell>
          <cell r="B1257">
            <v>0</v>
          </cell>
          <cell r="C1257">
            <v>0</v>
          </cell>
        </row>
        <row r="1258">
          <cell r="A1258">
            <v>0</v>
          </cell>
          <cell r="B1258">
            <v>0</v>
          </cell>
          <cell r="C1258">
            <v>0</v>
          </cell>
        </row>
        <row r="1260">
          <cell r="B1260" t="str">
            <v>TRANSPORTE</v>
          </cell>
        </row>
        <row r="1262">
          <cell r="A1262">
            <v>0</v>
          </cell>
          <cell r="B1262">
            <v>0</v>
          </cell>
          <cell r="C1262">
            <v>0</v>
          </cell>
        </row>
        <row r="1263">
          <cell r="A1263">
            <v>0</v>
          </cell>
          <cell r="B1263">
            <v>0</v>
          </cell>
          <cell r="C1263">
            <v>0</v>
          </cell>
        </row>
        <row r="1264">
          <cell r="A1264">
            <v>0</v>
          </cell>
          <cell r="B1264">
            <v>0</v>
          </cell>
          <cell r="C1264">
            <v>0</v>
          </cell>
        </row>
        <row r="1269">
          <cell r="A1269" t="str">
            <v>CODIGO</v>
          </cell>
          <cell r="B1269" t="str">
            <v>ITEM</v>
          </cell>
          <cell r="C1269" t="str">
            <v>UNIDAD</v>
          </cell>
        </row>
        <row r="1270">
          <cell r="D1270">
            <v>0</v>
          </cell>
        </row>
        <row r="1271">
          <cell r="B1271" t="str">
            <v>CODIGO</v>
          </cell>
        </row>
        <row r="1272">
          <cell r="A1272" t="str">
            <v>CODIGO</v>
          </cell>
          <cell r="B1272" t="str">
            <v>RECURSOS</v>
          </cell>
          <cell r="C1272" t="str">
            <v>UNIDAD</v>
          </cell>
          <cell r="D1272" t="str">
            <v>CANT.</v>
          </cell>
        </row>
        <row r="1273">
          <cell r="B1273" t="str">
            <v>MATERIALES</v>
          </cell>
        </row>
        <row r="1274">
          <cell r="B1274">
            <v>0</v>
          </cell>
          <cell r="C1274">
            <v>0</v>
          </cell>
        </row>
        <row r="1275">
          <cell r="B1275">
            <v>0</v>
          </cell>
          <cell r="C1275">
            <v>0</v>
          </cell>
        </row>
        <row r="1276">
          <cell r="B1276">
            <v>0</v>
          </cell>
          <cell r="C1276">
            <v>0</v>
          </cell>
        </row>
        <row r="1277">
          <cell r="B1277">
            <v>0</v>
          </cell>
          <cell r="C1277">
            <v>0</v>
          </cell>
        </row>
        <row r="1279">
          <cell r="B1279" t="str">
            <v>EQUIPO</v>
          </cell>
        </row>
        <row r="1280">
          <cell r="B1280" t="str">
            <v>HTA MENOR (5% de M. de O.)</v>
          </cell>
        </row>
        <row r="1281">
          <cell r="A1281">
            <v>0</v>
          </cell>
          <cell r="B1281">
            <v>0</v>
          </cell>
          <cell r="C1281">
            <v>0</v>
          </cell>
        </row>
        <row r="1282">
          <cell r="A1282">
            <v>0</v>
          </cell>
          <cell r="B1282">
            <v>0</v>
          </cell>
          <cell r="C1282">
            <v>0</v>
          </cell>
        </row>
        <row r="1283">
          <cell r="A1283">
            <v>0</v>
          </cell>
          <cell r="B1283">
            <v>0</v>
          </cell>
          <cell r="C1283">
            <v>0</v>
          </cell>
        </row>
        <row r="1285">
          <cell r="B1285" t="str">
            <v>MANO DE OBRA</v>
          </cell>
        </row>
        <row r="1286">
          <cell r="B1286">
            <v>0</v>
          </cell>
          <cell r="C1286">
            <v>0</v>
          </cell>
        </row>
        <row r="1287">
          <cell r="A1287">
            <v>0</v>
          </cell>
          <cell r="B1287">
            <v>0</v>
          </cell>
          <cell r="C1287">
            <v>0</v>
          </cell>
        </row>
        <row r="1288">
          <cell r="A1288">
            <v>0</v>
          </cell>
          <cell r="B1288">
            <v>0</v>
          </cell>
          <cell r="C1288">
            <v>0</v>
          </cell>
        </row>
        <row r="1289">
          <cell r="A1289">
            <v>0</v>
          </cell>
          <cell r="B1289">
            <v>0</v>
          </cell>
          <cell r="C1289">
            <v>0</v>
          </cell>
        </row>
        <row r="1291">
          <cell r="B1291" t="str">
            <v>TRANSPORTE</v>
          </cell>
        </row>
        <row r="1293">
          <cell r="A1293">
            <v>0</v>
          </cell>
          <cell r="B1293">
            <v>0</v>
          </cell>
          <cell r="C1293">
            <v>0</v>
          </cell>
        </row>
        <row r="1294">
          <cell r="A1294">
            <v>0</v>
          </cell>
          <cell r="B1294">
            <v>0</v>
          </cell>
          <cell r="C1294">
            <v>0</v>
          </cell>
        </row>
        <row r="1295">
          <cell r="A1295">
            <v>0</v>
          </cell>
          <cell r="B1295">
            <v>0</v>
          </cell>
          <cell r="C1295">
            <v>0</v>
          </cell>
        </row>
        <row r="1300">
          <cell r="A1300" t="str">
            <v>CODIGO</v>
          </cell>
          <cell r="B1300" t="str">
            <v>ITEM</v>
          </cell>
          <cell r="C1300" t="str">
            <v>UNIDAD</v>
          </cell>
        </row>
        <row r="1301">
          <cell r="D1301">
            <v>0</v>
          </cell>
        </row>
        <row r="1302">
          <cell r="B1302" t="str">
            <v>CODIGO</v>
          </cell>
        </row>
        <row r="1303">
          <cell r="A1303" t="str">
            <v>CODIGO</v>
          </cell>
          <cell r="B1303" t="str">
            <v>RECURSOS</v>
          </cell>
          <cell r="C1303" t="str">
            <v>UNIDAD</v>
          </cell>
          <cell r="D1303" t="str">
            <v>CANT.</v>
          </cell>
        </row>
        <row r="1304">
          <cell r="B1304" t="str">
            <v>MATERIALES</v>
          </cell>
        </row>
        <row r="1305">
          <cell r="B1305">
            <v>0</v>
          </cell>
          <cell r="C1305">
            <v>0</v>
          </cell>
        </row>
        <row r="1306">
          <cell r="B1306">
            <v>0</v>
          </cell>
          <cell r="C1306">
            <v>0</v>
          </cell>
        </row>
        <row r="1307">
          <cell r="B1307">
            <v>0</v>
          </cell>
          <cell r="C1307">
            <v>0</v>
          </cell>
        </row>
        <row r="1308">
          <cell r="B1308">
            <v>0</v>
          </cell>
          <cell r="C1308">
            <v>0</v>
          </cell>
        </row>
        <row r="1310">
          <cell r="B1310" t="str">
            <v>EQUIPO</v>
          </cell>
        </row>
        <row r="1311">
          <cell r="B1311" t="str">
            <v>HTA MENOR (5% de M. de O.)</v>
          </cell>
        </row>
        <row r="1312">
          <cell r="A1312">
            <v>0</v>
          </cell>
          <cell r="B1312">
            <v>0</v>
          </cell>
          <cell r="C1312">
            <v>0</v>
          </cell>
        </row>
        <row r="1313">
          <cell r="A1313">
            <v>0</v>
          </cell>
          <cell r="B1313">
            <v>0</v>
          </cell>
          <cell r="C1313">
            <v>0</v>
          </cell>
        </row>
        <row r="1314">
          <cell r="A1314">
            <v>0</v>
          </cell>
          <cell r="B1314">
            <v>0</v>
          </cell>
          <cell r="C1314">
            <v>0</v>
          </cell>
        </row>
        <row r="1316">
          <cell r="B1316" t="str">
            <v>MANO DE OBRA</v>
          </cell>
        </row>
        <row r="1317">
          <cell r="B1317">
            <v>0</v>
          </cell>
          <cell r="C1317">
            <v>0</v>
          </cell>
        </row>
        <row r="1318">
          <cell r="A1318">
            <v>0</v>
          </cell>
          <cell r="B1318">
            <v>0</v>
          </cell>
          <cell r="C1318">
            <v>0</v>
          </cell>
        </row>
        <row r="1319">
          <cell r="A1319">
            <v>0</v>
          </cell>
          <cell r="B1319">
            <v>0</v>
          </cell>
          <cell r="C1319">
            <v>0</v>
          </cell>
        </row>
        <row r="1320">
          <cell r="A1320">
            <v>0</v>
          </cell>
          <cell r="B1320">
            <v>0</v>
          </cell>
          <cell r="C1320">
            <v>0</v>
          </cell>
        </row>
        <row r="1322">
          <cell r="B1322" t="str">
            <v>TRANSPORTE</v>
          </cell>
        </row>
        <row r="1324">
          <cell r="A1324">
            <v>0</v>
          </cell>
          <cell r="B1324">
            <v>0</v>
          </cell>
          <cell r="C1324">
            <v>0</v>
          </cell>
        </row>
        <row r="1325">
          <cell r="A1325">
            <v>0</v>
          </cell>
          <cell r="B1325">
            <v>0</v>
          </cell>
          <cell r="C1325">
            <v>0</v>
          </cell>
        </row>
        <row r="1326">
          <cell r="A1326">
            <v>0</v>
          </cell>
          <cell r="B1326">
            <v>0</v>
          </cell>
          <cell r="C1326">
            <v>0</v>
          </cell>
        </row>
        <row r="1332">
          <cell r="A1332" t="str">
            <v>CODIGO</v>
          </cell>
          <cell r="B1332" t="str">
            <v>ITEM</v>
          </cell>
          <cell r="C1332" t="str">
            <v>UNIDAD</v>
          </cell>
        </row>
        <row r="1333">
          <cell r="D1333">
            <v>0</v>
          </cell>
        </row>
        <row r="1334">
          <cell r="B1334" t="str">
            <v>CODIGO</v>
          </cell>
        </row>
        <row r="1335">
          <cell r="A1335" t="str">
            <v>CODIGO</v>
          </cell>
          <cell r="B1335" t="str">
            <v>RECURSOS</v>
          </cell>
          <cell r="C1335" t="str">
            <v>UNIDAD</v>
          </cell>
          <cell r="D1335" t="str">
            <v>CANT.</v>
          </cell>
        </row>
        <row r="1336">
          <cell r="B1336" t="str">
            <v>MATERIALES</v>
          </cell>
        </row>
        <row r="1337">
          <cell r="B1337">
            <v>0</v>
          </cell>
          <cell r="C1337">
            <v>0</v>
          </cell>
        </row>
        <row r="1338">
          <cell r="B1338">
            <v>0</v>
          </cell>
          <cell r="C1338">
            <v>0</v>
          </cell>
        </row>
        <row r="1339">
          <cell r="B1339">
            <v>0</v>
          </cell>
          <cell r="C1339">
            <v>0</v>
          </cell>
        </row>
        <row r="1340">
          <cell r="B1340">
            <v>0</v>
          </cell>
          <cell r="C1340">
            <v>0</v>
          </cell>
        </row>
        <row r="1342">
          <cell r="B1342" t="str">
            <v>EQUIPO</v>
          </cell>
        </row>
        <row r="1343">
          <cell r="B1343" t="str">
            <v>HTA MENOR (5% de M. de O.)</v>
          </cell>
        </row>
        <row r="1344">
          <cell r="A1344">
            <v>0</v>
          </cell>
          <cell r="B1344">
            <v>0</v>
          </cell>
          <cell r="C1344">
            <v>0</v>
          </cell>
        </row>
        <row r="1345">
          <cell r="A1345">
            <v>0</v>
          </cell>
          <cell r="B1345">
            <v>0</v>
          </cell>
          <cell r="C1345">
            <v>0</v>
          </cell>
        </row>
        <row r="1346">
          <cell r="A1346">
            <v>0</v>
          </cell>
          <cell r="B1346">
            <v>0</v>
          </cell>
          <cell r="C1346">
            <v>0</v>
          </cell>
        </row>
        <row r="1348">
          <cell r="B1348" t="str">
            <v>MANO DE OBRA</v>
          </cell>
        </row>
        <row r="1349">
          <cell r="B1349">
            <v>0</v>
          </cell>
          <cell r="C1349">
            <v>0</v>
          </cell>
        </row>
        <row r="1350">
          <cell r="A1350">
            <v>0</v>
          </cell>
          <cell r="B1350">
            <v>0</v>
          </cell>
          <cell r="C1350">
            <v>0</v>
          </cell>
        </row>
        <row r="1351">
          <cell r="A1351">
            <v>0</v>
          </cell>
          <cell r="B1351">
            <v>0</v>
          </cell>
          <cell r="C1351">
            <v>0</v>
          </cell>
        </row>
        <row r="1352">
          <cell r="A1352">
            <v>0</v>
          </cell>
          <cell r="B1352">
            <v>0</v>
          </cell>
          <cell r="C1352">
            <v>0</v>
          </cell>
        </row>
        <row r="1354">
          <cell r="B1354" t="str">
            <v>TRANSPORTE</v>
          </cell>
        </row>
        <row r="1356">
          <cell r="A1356">
            <v>0</v>
          </cell>
          <cell r="B1356">
            <v>0</v>
          </cell>
          <cell r="C1356">
            <v>0</v>
          </cell>
        </row>
        <row r="1357">
          <cell r="A1357">
            <v>0</v>
          </cell>
          <cell r="B1357">
            <v>0</v>
          </cell>
          <cell r="C1357">
            <v>0</v>
          </cell>
        </row>
        <row r="1358">
          <cell r="A1358">
            <v>0</v>
          </cell>
          <cell r="B1358">
            <v>0</v>
          </cell>
          <cell r="C1358">
            <v>0</v>
          </cell>
        </row>
        <row r="1363">
          <cell r="A1363" t="str">
            <v>CODIGO</v>
          </cell>
          <cell r="B1363" t="str">
            <v>ITEM</v>
          </cell>
          <cell r="C1363" t="str">
            <v>UNIDAD</v>
          </cell>
        </row>
        <row r="1364">
          <cell r="D1364">
            <v>0</v>
          </cell>
        </row>
        <row r="1365">
          <cell r="B1365" t="str">
            <v>CODIGO</v>
          </cell>
        </row>
        <row r="1366">
          <cell r="A1366" t="str">
            <v>CODIGO</v>
          </cell>
          <cell r="B1366" t="str">
            <v>RECURSOS</v>
          </cell>
          <cell r="C1366" t="str">
            <v>UNIDAD</v>
          </cell>
          <cell r="D1366" t="str">
            <v>CANT.</v>
          </cell>
        </row>
        <row r="1367">
          <cell r="B1367" t="str">
            <v>MATERIALES</v>
          </cell>
        </row>
        <row r="1368">
          <cell r="B1368">
            <v>0</v>
          </cell>
          <cell r="C1368">
            <v>0</v>
          </cell>
        </row>
        <row r="1369">
          <cell r="B1369">
            <v>0</v>
          </cell>
          <cell r="C1369">
            <v>0</v>
          </cell>
        </row>
        <row r="1370">
          <cell r="B1370">
            <v>0</v>
          </cell>
          <cell r="C1370">
            <v>0</v>
          </cell>
        </row>
        <row r="1371">
          <cell r="B1371">
            <v>0</v>
          </cell>
          <cell r="C1371">
            <v>0</v>
          </cell>
        </row>
        <row r="1373">
          <cell r="B1373" t="str">
            <v>EQUIPO</v>
          </cell>
        </row>
        <row r="1374">
          <cell r="B1374" t="str">
            <v>HTA MENOR (5% de M. de O.)</v>
          </cell>
        </row>
        <row r="1375">
          <cell r="A1375">
            <v>0</v>
          </cell>
          <cell r="B1375">
            <v>0</v>
          </cell>
          <cell r="C1375">
            <v>0</v>
          </cell>
        </row>
        <row r="1376">
          <cell r="A1376">
            <v>0</v>
          </cell>
          <cell r="B1376">
            <v>0</v>
          </cell>
          <cell r="C1376">
            <v>0</v>
          </cell>
        </row>
        <row r="1377">
          <cell r="A1377">
            <v>0</v>
          </cell>
          <cell r="B1377">
            <v>0</v>
          </cell>
          <cell r="C1377">
            <v>0</v>
          </cell>
        </row>
        <row r="1379">
          <cell r="B1379" t="str">
            <v>MANO DE OBRA</v>
          </cell>
        </row>
        <row r="1380">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5">
          <cell r="B1385" t="str">
            <v>TRANSPORTE</v>
          </cell>
        </row>
        <row r="1387">
          <cell r="A1387">
            <v>0</v>
          </cell>
          <cell r="B1387">
            <v>0</v>
          </cell>
          <cell r="C1387">
            <v>0</v>
          </cell>
        </row>
        <row r="1388">
          <cell r="A1388">
            <v>0</v>
          </cell>
          <cell r="B1388">
            <v>0</v>
          </cell>
          <cell r="C1388">
            <v>0</v>
          </cell>
        </row>
        <row r="1389">
          <cell r="A1389">
            <v>0</v>
          </cell>
          <cell r="B1389">
            <v>0</v>
          </cell>
          <cell r="C1389">
            <v>0</v>
          </cell>
        </row>
        <row r="1394">
          <cell r="A1394" t="str">
            <v>CODIGO</v>
          </cell>
          <cell r="B1394" t="str">
            <v>ITEM</v>
          </cell>
          <cell r="C1394" t="str">
            <v>UNIDAD</v>
          </cell>
        </row>
        <row r="1395">
          <cell r="D1395">
            <v>0</v>
          </cell>
        </row>
        <row r="1396">
          <cell r="B1396" t="str">
            <v>CODIGO</v>
          </cell>
        </row>
        <row r="1397">
          <cell r="A1397" t="str">
            <v>CODIGO</v>
          </cell>
          <cell r="B1397" t="str">
            <v>RECURSOS</v>
          </cell>
          <cell r="C1397" t="str">
            <v>UNIDAD</v>
          </cell>
          <cell r="D1397" t="str">
            <v>CANT.</v>
          </cell>
        </row>
        <row r="1398">
          <cell r="B1398" t="str">
            <v>MATERIALES</v>
          </cell>
        </row>
        <row r="1399">
          <cell r="B1399">
            <v>0</v>
          </cell>
          <cell r="C1399">
            <v>0</v>
          </cell>
        </row>
        <row r="1400">
          <cell r="B1400">
            <v>0</v>
          </cell>
          <cell r="C1400">
            <v>0</v>
          </cell>
        </row>
        <row r="1401">
          <cell r="B1401">
            <v>0</v>
          </cell>
          <cell r="C1401">
            <v>0</v>
          </cell>
        </row>
        <row r="1402">
          <cell r="B1402">
            <v>0</v>
          </cell>
          <cell r="C1402">
            <v>0</v>
          </cell>
        </row>
        <row r="1404">
          <cell r="B1404" t="str">
            <v>EQUIPO</v>
          </cell>
        </row>
        <row r="1405">
          <cell r="B1405" t="str">
            <v>HTA MENOR (5% de M. de O.)</v>
          </cell>
        </row>
        <row r="1406">
          <cell r="A1406">
            <v>0</v>
          </cell>
          <cell r="B1406">
            <v>0</v>
          </cell>
          <cell r="C1406">
            <v>0</v>
          </cell>
        </row>
        <row r="1407">
          <cell r="A1407">
            <v>0</v>
          </cell>
          <cell r="B1407">
            <v>0</v>
          </cell>
          <cell r="C1407">
            <v>0</v>
          </cell>
        </row>
        <row r="1408">
          <cell r="A1408">
            <v>0</v>
          </cell>
          <cell r="B1408">
            <v>0</v>
          </cell>
          <cell r="C1408">
            <v>0</v>
          </cell>
        </row>
        <row r="1410">
          <cell r="B1410" t="str">
            <v>MANO DE OBRA</v>
          </cell>
        </row>
        <row r="1411">
          <cell r="B1411">
            <v>0</v>
          </cell>
          <cell r="C1411">
            <v>0</v>
          </cell>
        </row>
        <row r="1412">
          <cell r="A1412">
            <v>0</v>
          </cell>
          <cell r="B1412">
            <v>0</v>
          </cell>
          <cell r="C1412">
            <v>0</v>
          </cell>
        </row>
        <row r="1413">
          <cell r="A1413">
            <v>0</v>
          </cell>
          <cell r="B1413">
            <v>0</v>
          </cell>
          <cell r="C1413">
            <v>0</v>
          </cell>
        </row>
        <row r="1414">
          <cell r="A1414">
            <v>0</v>
          </cell>
          <cell r="B1414">
            <v>0</v>
          </cell>
          <cell r="C1414">
            <v>0</v>
          </cell>
        </row>
        <row r="1416">
          <cell r="B1416" t="str">
            <v>TRANSPORTE</v>
          </cell>
        </row>
        <row r="1418">
          <cell r="A1418">
            <v>0</v>
          </cell>
          <cell r="B1418">
            <v>0</v>
          </cell>
          <cell r="C1418">
            <v>0</v>
          </cell>
        </row>
        <row r="1419">
          <cell r="A1419">
            <v>0</v>
          </cell>
          <cell r="B1419">
            <v>0</v>
          </cell>
          <cell r="C1419">
            <v>0</v>
          </cell>
        </row>
        <row r="1420">
          <cell r="A1420">
            <v>0</v>
          </cell>
          <cell r="B1420">
            <v>0</v>
          </cell>
          <cell r="C1420">
            <v>0</v>
          </cell>
        </row>
        <row r="1425">
          <cell r="A1425" t="str">
            <v>CODIGO</v>
          </cell>
          <cell r="B1425" t="str">
            <v>ITEM</v>
          </cell>
          <cell r="C1425" t="str">
            <v>UNIDAD</v>
          </cell>
        </row>
        <row r="1426">
          <cell r="D1426">
            <v>0</v>
          </cell>
        </row>
        <row r="1427">
          <cell r="B1427" t="str">
            <v>CODIGO</v>
          </cell>
        </row>
        <row r="1428">
          <cell r="A1428" t="str">
            <v>CODIGO</v>
          </cell>
          <cell r="B1428" t="str">
            <v>RECURSOS</v>
          </cell>
          <cell r="C1428" t="str">
            <v>UNIDAD</v>
          </cell>
          <cell r="D1428" t="str">
            <v>CANT.</v>
          </cell>
        </row>
        <row r="1429">
          <cell r="B1429" t="str">
            <v>MATERIALES</v>
          </cell>
        </row>
        <row r="1430">
          <cell r="B1430">
            <v>0</v>
          </cell>
          <cell r="C1430">
            <v>0</v>
          </cell>
        </row>
        <row r="1431">
          <cell r="B1431">
            <v>0</v>
          </cell>
          <cell r="C1431">
            <v>0</v>
          </cell>
        </row>
        <row r="1432">
          <cell r="B1432">
            <v>0</v>
          </cell>
          <cell r="C1432">
            <v>0</v>
          </cell>
        </row>
        <row r="1433">
          <cell r="B1433">
            <v>0</v>
          </cell>
          <cell r="C1433">
            <v>0</v>
          </cell>
        </row>
        <row r="1435">
          <cell r="B1435" t="str">
            <v>EQUIPO</v>
          </cell>
        </row>
        <row r="1436">
          <cell r="B1436" t="str">
            <v>HTA MENOR (5% de M. de O.)</v>
          </cell>
        </row>
        <row r="1437">
          <cell r="A1437">
            <v>0</v>
          </cell>
          <cell r="B1437">
            <v>0</v>
          </cell>
          <cell r="C1437">
            <v>0</v>
          </cell>
        </row>
        <row r="1438">
          <cell r="A1438">
            <v>0</v>
          </cell>
          <cell r="B1438">
            <v>0</v>
          </cell>
          <cell r="C1438">
            <v>0</v>
          </cell>
        </row>
        <row r="1439">
          <cell r="A1439">
            <v>0</v>
          </cell>
          <cell r="B1439">
            <v>0</v>
          </cell>
          <cell r="C1439">
            <v>0</v>
          </cell>
        </row>
        <row r="1441">
          <cell r="B1441" t="str">
            <v>MANO DE OBRA</v>
          </cell>
        </row>
        <row r="1442">
          <cell r="B1442">
            <v>0</v>
          </cell>
          <cell r="C1442">
            <v>0</v>
          </cell>
        </row>
        <row r="1443">
          <cell r="A1443">
            <v>0</v>
          </cell>
          <cell r="B1443">
            <v>0</v>
          </cell>
          <cell r="C1443">
            <v>0</v>
          </cell>
        </row>
        <row r="1444">
          <cell r="A1444">
            <v>0</v>
          </cell>
          <cell r="B1444">
            <v>0</v>
          </cell>
          <cell r="C1444">
            <v>0</v>
          </cell>
        </row>
        <row r="1445">
          <cell r="A1445">
            <v>0</v>
          </cell>
          <cell r="B1445">
            <v>0</v>
          </cell>
          <cell r="C1445">
            <v>0</v>
          </cell>
        </row>
        <row r="1447">
          <cell r="B1447" t="str">
            <v>TRANSPORTE</v>
          </cell>
        </row>
        <row r="1449">
          <cell r="A1449">
            <v>0</v>
          </cell>
          <cell r="B1449">
            <v>0</v>
          </cell>
          <cell r="C1449">
            <v>0</v>
          </cell>
        </row>
        <row r="1450">
          <cell r="A1450">
            <v>0</v>
          </cell>
          <cell r="B1450">
            <v>0</v>
          </cell>
          <cell r="C1450">
            <v>0</v>
          </cell>
        </row>
        <row r="1451">
          <cell r="A1451">
            <v>0</v>
          </cell>
          <cell r="B1451">
            <v>0</v>
          </cell>
          <cell r="C1451">
            <v>0</v>
          </cell>
        </row>
        <row r="1456">
          <cell r="A1456" t="str">
            <v>CODIGO</v>
          </cell>
          <cell r="B1456" t="str">
            <v>ITEM</v>
          </cell>
          <cell r="C1456" t="str">
            <v>UNIDAD</v>
          </cell>
        </row>
        <row r="1457">
          <cell r="D1457">
            <v>0</v>
          </cell>
        </row>
        <row r="1458">
          <cell r="B1458" t="str">
            <v>CODIGO</v>
          </cell>
        </row>
        <row r="1459">
          <cell r="A1459" t="str">
            <v>CODIGO</v>
          </cell>
          <cell r="B1459" t="str">
            <v>RECURSOS</v>
          </cell>
          <cell r="C1459" t="str">
            <v>UNIDAD</v>
          </cell>
          <cell r="D1459" t="str">
            <v>CANT.</v>
          </cell>
        </row>
        <row r="1460">
          <cell r="B1460" t="str">
            <v>MATERIALES</v>
          </cell>
        </row>
        <row r="1461">
          <cell r="B1461">
            <v>0</v>
          </cell>
          <cell r="C1461">
            <v>0</v>
          </cell>
        </row>
        <row r="1462">
          <cell r="B1462">
            <v>0</v>
          </cell>
          <cell r="C1462">
            <v>0</v>
          </cell>
        </row>
        <row r="1463">
          <cell r="B1463">
            <v>0</v>
          </cell>
          <cell r="C1463">
            <v>0</v>
          </cell>
        </row>
        <row r="1464">
          <cell r="B1464">
            <v>0</v>
          </cell>
          <cell r="C1464">
            <v>0</v>
          </cell>
        </row>
        <row r="1466">
          <cell r="B1466" t="str">
            <v>EQUIPO</v>
          </cell>
        </row>
        <row r="1467">
          <cell r="B1467" t="str">
            <v>HTA MENOR (5% de M. de O.)</v>
          </cell>
        </row>
        <row r="1468">
          <cell r="A1468">
            <v>0</v>
          </cell>
          <cell r="B1468">
            <v>0</v>
          </cell>
          <cell r="C1468">
            <v>0</v>
          </cell>
        </row>
        <row r="1469">
          <cell r="A1469">
            <v>0</v>
          </cell>
          <cell r="B1469">
            <v>0</v>
          </cell>
          <cell r="C1469">
            <v>0</v>
          </cell>
        </row>
        <row r="1470">
          <cell r="A1470">
            <v>0</v>
          </cell>
          <cell r="B1470">
            <v>0</v>
          </cell>
          <cell r="C1470">
            <v>0</v>
          </cell>
        </row>
        <row r="1472">
          <cell r="B1472" t="str">
            <v>MANO DE OBRA</v>
          </cell>
        </row>
        <row r="1473">
          <cell r="B1473">
            <v>0</v>
          </cell>
          <cell r="C1473">
            <v>0</v>
          </cell>
        </row>
        <row r="1474">
          <cell r="A1474">
            <v>0</v>
          </cell>
          <cell r="B1474">
            <v>0</v>
          </cell>
          <cell r="C1474">
            <v>0</v>
          </cell>
        </row>
        <row r="1475">
          <cell r="A1475">
            <v>0</v>
          </cell>
          <cell r="B1475">
            <v>0</v>
          </cell>
          <cell r="C1475">
            <v>0</v>
          </cell>
        </row>
        <row r="1476">
          <cell r="A1476">
            <v>0</v>
          </cell>
          <cell r="B1476">
            <v>0</v>
          </cell>
          <cell r="C1476">
            <v>0</v>
          </cell>
        </row>
        <row r="1478">
          <cell r="B1478" t="str">
            <v>TRANSPORTE</v>
          </cell>
        </row>
        <row r="1480">
          <cell r="A1480">
            <v>0</v>
          </cell>
          <cell r="B1480">
            <v>0</v>
          </cell>
          <cell r="C1480">
            <v>0</v>
          </cell>
        </row>
        <row r="1481">
          <cell r="A1481">
            <v>0</v>
          </cell>
          <cell r="B1481">
            <v>0</v>
          </cell>
          <cell r="C1481">
            <v>0</v>
          </cell>
        </row>
        <row r="1482">
          <cell r="A1482">
            <v>0</v>
          </cell>
          <cell r="B1482">
            <v>0</v>
          </cell>
          <cell r="C1482">
            <v>0</v>
          </cell>
        </row>
        <row r="1487">
          <cell r="A1487" t="str">
            <v>CODIGO</v>
          </cell>
          <cell r="B1487" t="str">
            <v>ITEM</v>
          </cell>
          <cell r="C1487" t="str">
            <v>UNIDAD</v>
          </cell>
        </row>
        <row r="1488">
          <cell r="D1488">
            <v>0</v>
          </cell>
        </row>
        <row r="1489">
          <cell r="B1489" t="str">
            <v>CODIGO</v>
          </cell>
        </row>
        <row r="1490">
          <cell r="A1490" t="str">
            <v>CODIGO</v>
          </cell>
          <cell r="B1490" t="str">
            <v>RECURSOS</v>
          </cell>
          <cell r="C1490" t="str">
            <v>UNIDAD</v>
          </cell>
          <cell r="D1490" t="str">
            <v>CANT.</v>
          </cell>
        </row>
        <row r="1491">
          <cell r="B1491" t="str">
            <v>MATERIALES</v>
          </cell>
        </row>
        <row r="1492">
          <cell r="B1492">
            <v>0</v>
          </cell>
          <cell r="C1492">
            <v>0</v>
          </cell>
        </row>
        <row r="1493">
          <cell r="B1493">
            <v>0</v>
          </cell>
          <cell r="C1493">
            <v>0</v>
          </cell>
        </row>
        <row r="1494">
          <cell r="B1494">
            <v>0</v>
          </cell>
          <cell r="C1494">
            <v>0</v>
          </cell>
        </row>
        <row r="1495">
          <cell r="B1495">
            <v>0</v>
          </cell>
          <cell r="C1495">
            <v>0</v>
          </cell>
        </row>
        <row r="1497">
          <cell r="B1497" t="str">
            <v>EQUIPO</v>
          </cell>
        </row>
        <row r="1498">
          <cell r="B1498" t="str">
            <v>HTA MENOR (5% de M. de O.)</v>
          </cell>
        </row>
        <row r="1499">
          <cell r="A1499">
            <v>0</v>
          </cell>
          <cell r="B1499">
            <v>0</v>
          </cell>
          <cell r="C1499">
            <v>0</v>
          </cell>
        </row>
        <row r="1500">
          <cell r="A1500">
            <v>0</v>
          </cell>
          <cell r="B1500">
            <v>0</v>
          </cell>
          <cell r="C1500">
            <v>0</v>
          </cell>
        </row>
        <row r="1501">
          <cell r="A1501">
            <v>0</v>
          </cell>
          <cell r="B1501">
            <v>0</v>
          </cell>
          <cell r="C1501">
            <v>0</v>
          </cell>
        </row>
        <row r="1503">
          <cell r="B1503" t="str">
            <v>MANO DE OBRA</v>
          </cell>
        </row>
        <row r="1504">
          <cell r="B1504">
            <v>0</v>
          </cell>
          <cell r="C1504">
            <v>0</v>
          </cell>
        </row>
        <row r="1505">
          <cell r="A1505">
            <v>0</v>
          </cell>
          <cell r="B1505">
            <v>0</v>
          </cell>
          <cell r="C1505">
            <v>0</v>
          </cell>
        </row>
        <row r="1506">
          <cell r="A1506">
            <v>0</v>
          </cell>
          <cell r="B1506">
            <v>0</v>
          </cell>
          <cell r="C1506">
            <v>0</v>
          </cell>
        </row>
        <row r="1507">
          <cell r="A1507">
            <v>0</v>
          </cell>
          <cell r="B1507">
            <v>0</v>
          </cell>
          <cell r="C1507">
            <v>0</v>
          </cell>
        </row>
        <row r="1509">
          <cell r="B1509" t="str">
            <v>TRANSPORTE</v>
          </cell>
        </row>
        <row r="1511">
          <cell r="A1511">
            <v>0</v>
          </cell>
          <cell r="B1511">
            <v>0</v>
          </cell>
          <cell r="C1511">
            <v>0</v>
          </cell>
        </row>
        <row r="1512">
          <cell r="A1512">
            <v>0</v>
          </cell>
          <cell r="B1512">
            <v>0</v>
          </cell>
          <cell r="C1512">
            <v>0</v>
          </cell>
        </row>
        <row r="1513">
          <cell r="A1513">
            <v>0</v>
          </cell>
          <cell r="B1513">
            <v>0</v>
          </cell>
          <cell r="C1513">
            <v>0</v>
          </cell>
        </row>
        <row r="1518">
          <cell r="A1518" t="str">
            <v>CODIGO</v>
          </cell>
          <cell r="B1518" t="str">
            <v>ITEM</v>
          </cell>
          <cell r="C1518" t="str">
            <v>UNIDAD</v>
          </cell>
        </row>
        <row r="1519">
          <cell r="D1519">
            <v>0</v>
          </cell>
        </row>
        <row r="1520">
          <cell r="B1520" t="str">
            <v>CODIGO</v>
          </cell>
        </row>
        <row r="1521">
          <cell r="A1521" t="str">
            <v>CODIGO</v>
          </cell>
          <cell r="B1521" t="str">
            <v>RECURSOS</v>
          </cell>
          <cell r="C1521" t="str">
            <v>UNIDAD</v>
          </cell>
          <cell r="D1521" t="str">
            <v>CANT.</v>
          </cell>
        </row>
        <row r="1522">
          <cell r="B1522" t="str">
            <v>MATERIALES</v>
          </cell>
        </row>
        <row r="1523">
          <cell r="B1523">
            <v>0</v>
          </cell>
          <cell r="C1523">
            <v>0</v>
          </cell>
        </row>
        <row r="1524">
          <cell r="B1524">
            <v>0</v>
          </cell>
          <cell r="C1524">
            <v>0</v>
          </cell>
        </row>
        <row r="1525">
          <cell r="B1525">
            <v>0</v>
          </cell>
          <cell r="C1525">
            <v>0</v>
          </cell>
        </row>
        <row r="1526">
          <cell r="B1526">
            <v>0</v>
          </cell>
          <cell r="C1526">
            <v>0</v>
          </cell>
        </row>
        <row r="1528">
          <cell r="B1528" t="str">
            <v>EQUIPO</v>
          </cell>
        </row>
        <row r="1529">
          <cell r="B1529" t="str">
            <v>HTA MENOR (5% de M. de O.)</v>
          </cell>
        </row>
        <row r="1530">
          <cell r="A1530">
            <v>0</v>
          </cell>
          <cell r="B1530">
            <v>0</v>
          </cell>
          <cell r="C1530">
            <v>0</v>
          </cell>
        </row>
        <row r="1531">
          <cell r="A1531">
            <v>0</v>
          </cell>
          <cell r="B1531">
            <v>0</v>
          </cell>
          <cell r="C1531">
            <v>0</v>
          </cell>
        </row>
        <row r="1532">
          <cell r="A1532">
            <v>0</v>
          </cell>
          <cell r="B1532">
            <v>0</v>
          </cell>
          <cell r="C1532">
            <v>0</v>
          </cell>
        </row>
        <row r="1534">
          <cell r="B1534" t="str">
            <v>MANO DE OBRA</v>
          </cell>
        </row>
        <row r="1535">
          <cell r="B1535">
            <v>0</v>
          </cell>
          <cell r="C1535">
            <v>0</v>
          </cell>
        </row>
        <row r="1536">
          <cell r="A1536">
            <v>0</v>
          </cell>
          <cell r="B1536">
            <v>0</v>
          </cell>
          <cell r="C1536">
            <v>0</v>
          </cell>
        </row>
        <row r="1537">
          <cell r="A1537">
            <v>0</v>
          </cell>
          <cell r="B1537">
            <v>0</v>
          </cell>
          <cell r="C1537">
            <v>0</v>
          </cell>
        </row>
        <row r="1538">
          <cell r="A1538">
            <v>0</v>
          </cell>
          <cell r="B1538">
            <v>0</v>
          </cell>
          <cell r="C1538">
            <v>0</v>
          </cell>
        </row>
        <row r="1540">
          <cell r="B1540" t="str">
            <v>TRANSPORTE</v>
          </cell>
        </row>
        <row r="1542">
          <cell r="A1542">
            <v>0</v>
          </cell>
          <cell r="B1542">
            <v>0</v>
          </cell>
          <cell r="C1542">
            <v>0</v>
          </cell>
        </row>
        <row r="1543">
          <cell r="A1543">
            <v>0</v>
          </cell>
          <cell r="B1543">
            <v>0</v>
          </cell>
          <cell r="C1543">
            <v>0</v>
          </cell>
        </row>
        <row r="1544">
          <cell r="A1544">
            <v>0</v>
          </cell>
          <cell r="B1544">
            <v>0</v>
          </cell>
          <cell r="C1544">
            <v>0</v>
          </cell>
        </row>
        <row r="1549">
          <cell r="A1549" t="str">
            <v>CODIGO</v>
          </cell>
          <cell r="B1549" t="str">
            <v>ITEM</v>
          </cell>
          <cell r="C1549" t="str">
            <v>UNIDAD</v>
          </cell>
        </row>
        <row r="1550">
          <cell r="D1550">
            <v>0</v>
          </cell>
        </row>
        <row r="1551">
          <cell r="B1551" t="str">
            <v>CODIGO</v>
          </cell>
        </row>
        <row r="1552">
          <cell r="A1552" t="str">
            <v>CODIGO</v>
          </cell>
          <cell r="B1552" t="str">
            <v>RECURSOS</v>
          </cell>
          <cell r="C1552" t="str">
            <v>UNIDAD</v>
          </cell>
          <cell r="D1552" t="str">
            <v>CANT.</v>
          </cell>
        </row>
        <row r="1553">
          <cell r="B1553" t="str">
            <v>MATERIALES</v>
          </cell>
        </row>
        <row r="1554">
          <cell r="B1554">
            <v>0</v>
          </cell>
          <cell r="C1554">
            <v>0</v>
          </cell>
        </row>
        <row r="1555">
          <cell r="B1555">
            <v>0</v>
          </cell>
          <cell r="C1555">
            <v>0</v>
          </cell>
        </row>
        <row r="1556">
          <cell r="B1556">
            <v>0</v>
          </cell>
          <cell r="C1556">
            <v>0</v>
          </cell>
        </row>
        <row r="1557">
          <cell r="B1557">
            <v>0</v>
          </cell>
          <cell r="C1557">
            <v>0</v>
          </cell>
        </row>
        <row r="1559">
          <cell r="B1559" t="str">
            <v>EQUIPO</v>
          </cell>
        </row>
        <row r="1560">
          <cell r="B1560" t="str">
            <v>HTA MENOR (5% de M. de O.)</v>
          </cell>
        </row>
        <row r="1561">
          <cell r="A1561">
            <v>0</v>
          </cell>
          <cell r="B1561">
            <v>0</v>
          </cell>
          <cell r="C1561">
            <v>0</v>
          </cell>
        </row>
        <row r="1562">
          <cell r="A1562">
            <v>0</v>
          </cell>
          <cell r="B1562">
            <v>0</v>
          </cell>
          <cell r="C1562">
            <v>0</v>
          </cell>
        </row>
        <row r="1563">
          <cell r="A1563">
            <v>0</v>
          </cell>
          <cell r="B1563">
            <v>0</v>
          </cell>
          <cell r="C1563">
            <v>0</v>
          </cell>
        </row>
        <row r="1565">
          <cell r="B1565" t="str">
            <v>MANO DE OBRA</v>
          </cell>
        </row>
        <row r="1566">
          <cell r="B1566">
            <v>0</v>
          </cell>
          <cell r="C1566">
            <v>0</v>
          </cell>
        </row>
        <row r="1567">
          <cell r="A1567">
            <v>0</v>
          </cell>
          <cell r="B1567">
            <v>0</v>
          </cell>
          <cell r="C1567">
            <v>0</v>
          </cell>
        </row>
        <row r="1568">
          <cell r="A1568">
            <v>0</v>
          </cell>
          <cell r="B1568">
            <v>0</v>
          </cell>
          <cell r="C1568">
            <v>0</v>
          </cell>
        </row>
        <row r="1569">
          <cell r="A1569">
            <v>0</v>
          </cell>
          <cell r="B1569">
            <v>0</v>
          </cell>
          <cell r="C1569">
            <v>0</v>
          </cell>
        </row>
        <row r="1571">
          <cell r="B1571" t="str">
            <v>TRANSPORTE</v>
          </cell>
        </row>
        <row r="1573">
          <cell r="A1573">
            <v>0</v>
          </cell>
          <cell r="B1573">
            <v>0</v>
          </cell>
          <cell r="C1573">
            <v>0</v>
          </cell>
        </row>
        <row r="1574">
          <cell r="A1574">
            <v>0</v>
          </cell>
          <cell r="B1574">
            <v>0</v>
          </cell>
          <cell r="C1574">
            <v>0</v>
          </cell>
        </row>
        <row r="1575">
          <cell r="A1575">
            <v>0</v>
          </cell>
          <cell r="B1575">
            <v>0</v>
          </cell>
          <cell r="C1575">
            <v>0</v>
          </cell>
        </row>
        <row r="1580">
          <cell r="A1580" t="str">
            <v>CODIGO</v>
          </cell>
          <cell r="B1580" t="str">
            <v>ITEM</v>
          </cell>
          <cell r="C1580" t="str">
            <v>UNIDAD</v>
          </cell>
        </row>
        <row r="1581">
          <cell r="D1581">
            <v>0</v>
          </cell>
        </row>
        <row r="1582">
          <cell r="B1582" t="str">
            <v>CODIGO</v>
          </cell>
        </row>
        <row r="1583">
          <cell r="A1583" t="str">
            <v>CODIGO</v>
          </cell>
          <cell r="B1583" t="str">
            <v>RECURSOS</v>
          </cell>
          <cell r="C1583" t="str">
            <v>UNIDAD</v>
          </cell>
          <cell r="D1583" t="str">
            <v>CANT.</v>
          </cell>
        </row>
        <row r="1584">
          <cell r="B1584" t="str">
            <v>MATERIALES</v>
          </cell>
        </row>
        <row r="1585">
          <cell r="B1585">
            <v>0</v>
          </cell>
          <cell r="C1585">
            <v>0</v>
          </cell>
        </row>
        <row r="1586">
          <cell r="B1586">
            <v>0</v>
          </cell>
          <cell r="C1586">
            <v>0</v>
          </cell>
        </row>
        <row r="1587">
          <cell r="B1587">
            <v>0</v>
          </cell>
          <cell r="C1587">
            <v>0</v>
          </cell>
        </row>
        <row r="1588">
          <cell r="B1588">
            <v>0</v>
          </cell>
          <cell r="C1588">
            <v>0</v>
          </cell>
        </row>
        <row r="1590">
          <cell r="B1590" t="str">
            <v>EQUIPO</v>
          </cell>
        </row>
        <row r="1591">
          <cell r="B1591" t="str">
            <v>HTA MENOR (5% de M. de O.)</v>
          </cell>
        </row>
        <row r="1592">
          <cell r="A1592">
            <v>0</v>
          </cell>
          <cell r="B1592">
            <v>0</v>
          </cell>
          <cell r="C1592">
            <v>0</v>
          </cell>
        </row>
        <row r="1593">
          <cell r="A1593">
            <v>0</v>
          </cell>
          <cell r="B1593">
            <v>0</v>
          </cell>
          <cell r="C1593">
            <v>0</v>
          </cell>
        </row>
        <row r="1594">
          <cell r="A1594">
            <v>0</v>
          </cell>
          <cell r="B1594">
            <v>0</v>
          </cell>
          <cell r="C1594">
            <v>0</v>
          </cell>
        </row>
        <row r="1596">
          <cell r="B1596" t="str">
            <v>MANO DE OBRA</v>
          </cell>
        </row>
        <row r="1597">
          <cell r="B1597">
            <v>0</v>
          </cell>
          <cell r="C1597">
            <v>0</v>
          </cell>
        </row>
        <row r="1598">
          <cell r="A1598">
            <v>0</v>
          </cell>
          <cell r="B1598">
            <v>0</v>
          </cell>
          <cell r="C1598">
            <v>0</v>
          </cell>
        </row>
        <row r="1599">
          <cell r="A1599">
            <v>0</v>
          </cell>
          <cell r="B1599">
            <v>0</v>
          </cell>
          <cell r="C1599">
            <v>0</v>
          </cell>
        </row>
        <row r="1600">
          <cell r="A1600">
            <v>0</v>
          </cell>
          <cell r="B1600">
            <v>0</v>
          </cell>
          <cell r="C1600">
            <v>0</v>
          </cell>
        </row>
        <row r="1602">
          <cell r="B1602" t="str">
            <v>TRANSPORTE</v>
          </cell>
        </row>
        <row r="1604">
          <cell r="A1604">
            <v>0</v>
          </cell>
          <cell r="B1604">
            <v>0</v>
          </cell>
          <cell r="C1604">
            <v>0</v>
          </cell>
        </row>
        <row r="1605">
          <cell r="A1605">
            <v>0</v>
          </cell>
          <cell r="B1605">
            <v>0</v>
          </cell>
          <cell r="C1605">
            <v>0</v>
          </cell>
        </row>
        <row r="1606">
          <cell r="A1606">
            <v>0</v>
          </cell>
          <cell r="B1606">
            <v>0</v>
          </cell>
          <cell r="C1606">
            <v>0</v>
          </cell>
        </row>
        <row r="1611">
          <cell r="A1611" t="str">
            <v>CODIGO</v>
          </cell>
          <cell r="B1611" t="str">
            <v>ITEM</v>
          </cell>
          <cell r="C1611" t="str">
            <v>UNIDAD</v>
          </cell>
        </row>
        <row r="1612">
          <cell r="D1612">
            <v>0</v>
          </cell>
        </row>
        <row r="1613">
          <cell r="B1613" t="str">
            <v>CODIGO</v>
          </cell>
        </row>
        <row r="1614">
          <cell r="A1614" t="str">
            <v>CODIGO</v>
          </cell>
          <cell r="B1614" t="str">
            <v>RECURSOS</v>
          </cell>
          <cell r="C1614" t="str">
            <v>UNIDAD</v>
          </cell>
          <cell r="D1614" t="str">
            <v>CANT.</v>
          </cell>
        </row>
        <row r="1615">
          <cell r="B1615" t="str">
            <v>MATERIALES</v>
          </cell>
        </row>
        <row r="1616">
          <cell r="B1616">
            <v>0</v>
          </cell>
          <cell r="C1616">
            <v>0</v>
          </cell>
        </row>
        <row r="1617">
          <cell r="B1617">
            <v>0</v>
          </cell>
          <cell r="C1617">
            <v>0</v>
          </cell>
        </row>
        <row r="1618">
          <cell r="B1618">
            <v>0</v>
          </cell>
          <cell r="C1618">
            <v>0</v>
          </cell>
        </row>
        <row r="1619">
          <cell r="B1619">
            <v>0</v>
          </cell>
          <cell r="C1619">
            <v>0</v>
          </cell>
        </row>
        <row r="1621">
          <cell r="B1621" t="str">
            <v>EQUIPO</v>
          </cell>
        </row>
        <row r="1622">
          <cell r="B1622" t="str">
            <v>HTA MENOR (5% de M. de O.)</v>
          </cell>
        </row>
        <row r="1623">
          <cell r="A1623">
            <v>0</v>
          </cell>
          <cell r="B1623">
            <v>0</v>
          </cell>
          <cell r="C1623">
            <v>0</v>
          </cell>
        </row>
        <row r="1624">
          <cell r="A1624">
            <v>0</v>
          </cell>
          <cell r="B1624">
            <v>0</v>
          </cell>
          <cell r="C1624">
            <v>0</v>
          </cell>
        </row>
        <row r="1625">
          <cell r="A1625">
            <v>0</v>
          </cell>
          <cell r="B1625">
            <v>0</v>
          </cell>
          <cell r="C1625">
            <v>0</v>
          </cell>
        </row>
        <row r="1627">
          <cell r="B1627" t="str">
            <v>MANO DE OBRA</v>
          </cell>
        </row>
        <row r="1628">
          <cell r="B1628">
            <v>0</v>
          </cell>
          <cell r="C1628">
            <v>0</v>
          </cell>
        </row>
        <row r="1629">
          <cell r="A1629">
            <v>0</v>
          </cell>
          <cell r="B1629">
            <v>0</v>
          </cell>
          <cell r="C1629">
            <v>0</v>
          </cell>
        </row>
        <row r="1630">
          <cell r="A1630">
            <v>0</v>
          </cell>
          <cell r="B1630">
            <v>0</v>
          </cell>
          <cell r="C1630">
            <v>0</v>
          </cell>
        </row>
        <row r="1631">
          <cell r="A1631">
            <v>0</v>
          </cell>
          <cell r="B1631">
            <v>0</v>
          </cell>
          <cell r="C1631">
            <v>0</v>
          </cell>
        </row>
        <row r="1633">
          <cell r="B1633" t="str">
            <v>TRANSPORTE</v>
          </cell>
        </row>
        <row r="1635">
          <cell r="A1635">
            <v>0</v>
          </cell>
          <cell r="B1635">
            <v>0</v>
          </cell>
          <cell r="C1635">
            <v>0</v>
          </cell>
        </row>
        <row r="1636">
          <cell r="A1636">
            <v>0</v>
          </cell>
          <cell r="B1636">
            <v>0</v>
          </cell>
          <cell r="C1636">
            <v>0</v>
          </cell>
        </row>
        <row r="1637">
          <cell r="A1637">
            <v>0</v>
          </cell>
          <cell r="B1637">
            <v>0</v>
          </cell>
          <cell r="C1637">
            <v>0</v>
          </cell>
        </row>
        <row r="1642">
          <cell r="A1642" t="str">
            <v>CODIGO</v>
          </cell>
          <cell r="B1642" t="str">
            <v>ITEM</v>
          </cell>
          <cell r="C1642" t="str">
            <v>UNIDAD</v>
          </cell>
        </row>
        <row r="1643">
          <cell r="D1643">
            <v>0</v>
          </cell>
        </row>
        <row r="1644">
          <cell r="B1644" t="str">
            <v>CODIGO</v>
          </cell>
        </row>
        <row r="1645">
          <cell r="A1645" t="str">
            <v>CODIGO</v>
          </cell>
          <cell r="B1645" t="str">
            <v>RECURSOS</v>
          </cell>
          <cell r="C1645" t="str">
            <v>UNIDAD</v>
          </cell>
          <cell r="D1645" t="str">
            <v>CANT.</v>
          </cell>
        </row>
        <row r="1646">
          <cell r="B1646" t="str">
            <v>MATERIALES</v>
          </cell>
        </row>
        <row r="1647">
          <cell r="B1647">
            <v>0</v>
          </cell>
          <cell r="C1647">
            <v>0</v>
          </cell>
        </row>
        <row r="1648">
          <cell r="B1648">
            <v>0</v>
          </cell>
          <cell r="C1648">
            <v>0</v>
          </cell>
        </row>
        <row r="1649">
          <cell r="B1649">
            <v>0</v>
          </cell>
          <cell r="C1649">
            <v>0</v>
          </cell>
        </row>
        <row r="1650">
          <cell r="B1650">
            <v>0</v>
          </cell>
          <cell r="C1650">
            <v>0</v>
          </cell>
        </row>
        <row r="1652">
          <cell r="B1652" t="str">
            <v>EQUIPO</v>
          </cell>
        </row>
        <row r="1653">
          <cell r="B1653" t="str">
            <v>HTA MENOR (5% de M. de O.)</v>
          </cell>
        </row>
        <row r="1654">
          <cell r="A1654">
            <v>0</v>
          </cell>
          <cell r="B1654">
            <v>0</v>
          </cell>
          <cell r="C1654">
            <v>0</v>
          </cell>
        </row>
        <row r="1655">
          <cell r="A1655">
            <v>0</v>
          </cell>
          <cell r="B1655">
            <v>0</v>
          </cell>
          <cell r="C1655">
            <v>0</v>
          </cell>
        </row>
        <row r="1656">
          <cell r="A1656">
            <v>0</v>
          </cell>
          <cell r="B1656">
            <v>0</v>
          </cell>
          <cell r="C1656">
            <v>0</v>
          </cell>
        </row>
        <row r="1658">
          <cell r="B1658" t="str">
            <v>MANO DE OBRA</v>
          </cell>
        </row>
        <row r="1659">
          <cell r="B1659">
            <v>0</v>
          </cell>
          <cell r="C1659">
            <v>0</v>
          </cell>
        </row>
        <row r="1660">
          <cell r="A1660">
            <v>0</v>
          </cell>
          <cell r="B1660">
            <v>0</v>
          </cell>
          <cell r="C1660">
            <v>0</v>
          </cell>
        </row>
        <row r="1661">
          <cell r="A1661">
            <v>0</v>
          </cell>
          <cell r="B1661">
            <v>0</v>
          </cell>
          <cell r="C1661">
            <v>0</v>
          </cell>
        </row>
        <row r="1662">
          <cell r="A1662">
            <v>0</v>
          </cell>
          <cell r="B1662">
            <v>0</v>
          </cell>
          <cell r="C1662">
            <v>0</v>
          </cell>
        </row>
        <row r="1664">
          <cell r="B1664" t="str">
            <v>TRANSPORTE</v>
          </cell>
        </row>
        <row r="1666">
          <cell r="A1666">
            <v>0</v>
          </cell>
          <cell r="B1666">
            <v>0</v>
          </cell>
          <cell r="C1666">
            <v>0</v>
          </cell>
        </row>
        <row r="1667">
          <cell r="A1667">
            <v>0</v>
          </cell>
          <cell r="B1667">
            <v>0</v>
          </cell>
          <cell r="C1667">
            <v>0</v>
          </cell>
        </row>
        <row r="1668">
          <cell r="A1668">
            <v>0</v>
          </cell>
          <cell r="B1668">
            <v>0</v>
          </cell>
          <cell r="C1668">
            <v>0</v>
          </cell>
        </row>
        <row r="1673">
          <cell r="A1673" t="str">
            <v>CODIGO</v>
          </cell>
          <cell r="B1673" t="str">
            <v>ITEM</v>
          </cell>
          <cell r="C1673" t="str">
            <v>UNIDAD</v>
          </cell>
        </row>
        <row r="1674">
          <cell r="D1674">
            <v>0</v>
          </cell>
        </row>
        <row r="1675">
          <cell r="B1675" t="str">
            <v>CODIGO</v>
          </cell>
        </row>
        <row r="1676">
          <cell r="A1676" t="str">
            <v>CODIGO</v>
          </cell>
          <cell r="B1676" t="str">
            <v>RECURSOS</v>
          </cell>
          <cell r="C1676" t="str">
            <v>UNIDAD</v>
          </cell>
          <cell r="D1676" t="str">
            <v>CANT.</v>
          </cell>
        </row>
        <row r="1677">
          <cell r="B1677" t="str">
            <v>MATERIALES</v>
          </cell>
        </row>
        <row r="1678">
          <cell r="B1678">
            <v>0</v>
          </cell>
          <cell r="C1678">
            <v>0</v>
          </cell>
        </row>
        <row r="1679">
          <cell r="B1679">
            <v>0</v>
          </cell>
          <cell r="C1679">
            <v>0</v>
          </cell>
        </row>
        <row r="1680">
          <cell r="B1680">
            <v>0</v>
          </cell>
          <cell r="C1680">
            <v>0</v>
          </cell>
        </row>
        <row r="1681">
          <cell r="B1681">
            <v>0</v>
          </cell>
          <cell r="C1681">
            <v>0</v>
          </cell>
        </row>
        <row r="1683">
          <cell r="B1683" t="str">
            <v>EQUIPO</v>
          </cell>
        </row>
        <row r="1684">
          <cell r="B1684" t="str">
            <v>HTA MENOR (5% de M. de O.)</v>
          </cell>
        </row>
        <row r="1685">
          <cell r="A1685">
            <v>0</v>
          </cell>
          <cell r="B1685">
            <v>0</v>
          </cell>
          <cell r="C1685">
            <v>0</v>
          </cell>
        </row>
        <row r="1686">
          <cell r="A1686">
            <v>0</v>
          </cell>
          <cell r="B1686">
            <v>0</v>
          </cell>
          <cell r="C1686">
            <v>0</v>
          </cell>
        </row>
        <row r="1687">
          <cell r="A1687">
            <v>0</v>
          </cell>
          <cell r="B1687">
            <v>0</v>
          </cell>
          <cell r="C1687">
            <v>0</v>
          </cell>
        </row>
        <row r="1689">
          <cell r="B1689" t="str">
            <v>MANO DE OBRA</v>
          </cell>
        </row>
        <row r="1690">
          <cell r="B1690">
            <v>0</v>
          </cell>
          <cell r="C1690">
            <v>0</v>
          </cell>
        </row>
        <row r="1691">
          <cell r="A1691">
            <v>0</v>
          </cell>
          <cell r="B1691">
            <v>0</v>
          </cell>
          <cell r="C1691">
            <v>0</v>
          </cell>
        </row>
        <row r="1692">
          <cell r="A1692">
            <v>0</v>
          </cell>
          <cell r="B1692">
            <v>0</v>
          </cell>
          <cell r="C1692">
            <v>0</v>
          </cell>
        </row>
        <row r="1693">
          <cell r="A1693">
            <v>0</v>
          </cell>
          <cell r="B1693">
            <v>0</v>
          </cell>
          <cell r="C1693">
            <v>0</v>
          </cell>
        </row>
        <row r="1695">
          <cell r="B1695" t="str">
            <v>TRANSPORTE</v>
          </cell>
        </row>
        <row r="1697">
          <cell r="A1697">
            <v>0</v>
          </cell>
          <cell r="B1697">
            <v>0</v>
          </cell>
          <cell r="C1697">
            <v>0</v>
          </cell>
        </row>
        <row r="1698">
          <cell r="A1698">
            <v>0</v>
          </cell>
          <cell r="B1698">
            <v>0</v>
          </cell>
          <cell r="C1698">
            <v>0</v>
          </cell>
        </row>
        <row r="1699">
          <cell r="A1699">
            <v>0</v>
          </cell>
          <cell r="B1699">
            <v>0</v>
          </cell>
          <cell r="C1699">
            <v>0</v>
          </cell>
        </row>
        <row r="1705">
          <cell r="A1705" t="str">
            <v>CODIGO</v>
          </cell>
          <cell r="B1705" t="str">
            <v>ITEM</v>
          </cell>
          <cell r="C1705" t="str">
            <v>UNIDAD</v>
          </cell>
        </row>
        <row r="1706">
          <cell r="D1706">
            <v>0</v>
          </cell>
        </row>
        <row r="1707">
          <cell r="B1707" t="str">
            <v>CODIGO</v>
          </cell>
        </row>
        <row r="1708">
          <cell r="A1708" t="str">
            <v>CODIGO</v>
          </cell>
          <cell r="B1708" t="str">
            <v>RECURSOS</v>
          </cell>
          <cell r="C1708" t="str">
            <v>UNIDAD</v>
          </cell>
          <cell r="D1708" t="str">
            <v>CANT.</v>
          </cell>
        </row>
        <row r="1709">
          <cell r="B1709" t="str">
            <v>MATERIALES</v>
          </cell>
        </row>
        <row r="1710">
          <cell r="B1710">
            <v>0</v>
          </cell>
          <cell r="C1710">
            <v>0</v>
          </cell>
        </row>
        <row r="1711">
          <cell r="B1711">
            <v>0</v>
          </cell>
          <cell r="C1711">
            <v>0</v>
          </cell>
        </row>
        <row r="1712">
          <cell r="B1712">
            <v>0</v>
          </cell>
          <cell r="C1712">
            <v>0</v>
          </cell>
        </row>
        <row r="1713">
          <cell r="B1713">
            <v>0</v>
          </cell>
          <cell r="C1713">
            <v>0</v>
          </cell>
        </row>
        <row r="1715">
          <cell r="B1715" t="str">
            <v>EQUIPO</v>
          </cell>
        </row>
        <row r="1716">
          <cell r="B1716" t="str">
            <v>HTA MENOR (5% de M. de O.)</v>
          </cell>
        </row>
        <row r="1717">
          <cell r="A1717">
            <v>0</v>
          </cell>
          <cell r="B1717">
            <v>0</v>
          </cell>
          <cell r="C1717">
            <v>0</v>
          </cell>
        </row>
        <row r="1718">
          <cell r="A1718">
            <v>0</v>
          </cell>
          <cell r="B1718">
            <v>0</v>
          </cell>
          <cell r="C1718">
            <v>0</v>
          </cell>
        </row>
        <row r="1719">
          <cell r="A1719">
            <v>0</v>
          </cell>
          <cell r="B1719">
            <v>0</v>
          </cell>
          <cell r="C1719">
            <v>0</v>
          </cell>
        </row>
        <row r="1721">
          <cell r="B1721" t="str">
            <v>MANO DE OBRA</v>
          </cell>
        </row>
        <row r="1722">
          <cell r="B1722">
            <v>0</v>
          </cell>
          <cell r="C1722">
            <v>0</v>
          </cell>
        </row>
        <row r="1723">
          <cell r="A1723">
            <v>0</v>
          </cell>
          <cell r="B1723">
            <v>0</v>
          </cell>
          <cell r="C1723">
            <v>0</v>
          </cell>
        </row>
        <row r="1724">
          <cell r="A1724">
            <v>0</v>
          </cell>
          <cell r="B1724">
            <v>0</v>
          </cell>
          <cell r="C1724">
            <v>0</v>
          </cell>
        </row>
        <row r="1725">
          <cell r="A1725">
            <v>0</v>
          </cell>
          <cell r="B1725">
            <v>0</v>
          </cell>
          <cell r="C1725">
            <v>0</v>
          </cell>
        </row>
        <row r="1727">
          <cell r="B1727" t="str">
            <v>TRANSPORTE</v>
          </cell>
        </row>
        <row r="1729">
          <cell r="A1729">
            <v>0</v>
          </cell>
          <cell r="B1729">
            <v>0</v>
          </cell>
          <cell r="C1729">
            <v>0</v>
          </cell>
        </row>
        <row r="1730">
          <cell r="A1730">
            <v>0</v>
          </cell>
          <cell r="B1730">
            <v>0</v>
          </cell>
          <cell r="C1730">
            <v>0</v>
          </cell>
        </row>
        <row r="1731">
          <cell r="A1731">
            <v>0</v>
          </cell>
          <cell r="B1731">
            <v>0</v>
          </cell>
          <cell r="C1731">
            <v>0</v>
          </cell>
        </row>
        <row r="1736">
          <cell r="A1736" t="str">
            <v>CODIGO</v>
          </cell>
          <cell r="B1736" t="str">
            <v>ITEM</v>
          </cell>
          <cell r="C1736" t="str">
            <v>UNIDAD</v>
          </cell>
        </row>
        <row r="1737">
          <cell r="D1737">
            <v>0</v>
          </cell>
        </row>
        <row r="1738">
          <cell r="B1738" t="str">
            <v>CODIGO</v>
          </cell>
        </row>
        <row r="1739">
          <cell r="A1739" t="str">
            <v>CODIGO</v>
          </cell>
          <cell r="B1739" t="str">
            <v>RECURSOS</v>
          </cell>
          <cell r="C1739" t="str">
            <v>UNIDAD</v>
          </cell>
          <cell r="D1739" t="str">
            <v>CANT.</v>
          </cell>
        </row>
        <row r="1740">
          <cell r="B1740" t="str">
            <v>MATERIALES</v>
          </cell>
        </row>
        <row r="1741">
          <cell r="B1741">
            <v>0</v>
          </cell>
          <cell r="C1741">
            <v>0</v>
          </cell>
        </row>
        <row r="1742">
          <cell r="B1742">
            <v>0</v>
          </cell>
          <cell r="C1742">
            <v>0</v>
          </cell>
        </row>
        <row r="1743">
          <cell r="B1743">
            <v>0</v>
          </cell>
          <cell r="C1743">
            <v>0</v>
          </cell>
        </row>
        <row r="1744">
          <cell r="B1744">
            <v>0</v>
          </cell>
          <cell r="C1744">
            <v>0</v>
          </cell>
        </row>
        <row r="1746">
          <cell r="B1746" t="str">
            <v>EQUIPO</v>
          </cell>
        </row>
        <row r="1747">
          <cell r="B1747" t="str">
            <v>HTA MENOR (5% de M. de O.)</v>
          </cell>
        </row>
        <row r="1748">
          <cell r="A1748">
            <v>0</v>
          </cell>
          <cell r="B1748">
            <v>0</v>
          </cell>
          <cell r="C1748">
            <v>0</v>
          </cell>
        </row>
        <row r="1749">
          <cell r="A1749">
            <v>0</v>
          </cell>
          <cell r="B1749">
            <v>0</v>
          </cell>
          <cell r="C1749">
            <v>0</v>
          </cell>
        </row>
        <row r="1750">
          <cell r="A1750">
            <v>0</v>
          </cell>
          <cell r="B1750">
            <v>0</v>
          </cell>
          <cell r="C1750">
            <v>0</v>
          </cell>
        </row>
        <row r="1752">
          <cell r="B1752" t="str">
            <v>MANO DE OBRA</v>
          </cell>
        </row>
        <row r="1753">
          <cell r="B1753">
            <v>0</v>
          </cell>
          <cell r="C1753">
            <v>0</v>
          </cell>
        </row>
        <row r="1754">
          <cell r="A1754">
            <v>0</v>
          </cell>
          <cell r="B1754">
            <v>0</v>
          </cell>
          <cell r="C1754">
            <v>0</v>
          </cell>
        </row>
        <row r="1755">
          <cell r="A1755">
            <v>0</v>
          </cell>
          <cell r="B1755">
            <v>0</v>
          </cell>
          <cell r="C1755">
            <v>0</v>
          </cell>
        </row>
        <row r="1756">
          <cell r="A1756">
            <v>0</v>
          </cell>
          <cell r="B1756">
            <v>0</v>
          </cell>
          <cell r="C1756">
            <v>0</v>
          </cell>
        </row>
        <row r="1758">
          <cell r="B1758" t="str">
            <v>TRANSPORTE</v>
          </cell>
        </row>
        <row r="1760">
          <cell r="A1760">
            <v>0</v>
          </cell>
          <cell r="B1760">
            <v>0</v>
          </cell>
          <cell r="C1760">
            <v>0</v>
          </cell>
        </row>
        <row r="1761">
          <cell r="A1761">
            <v>0</v>
          </cell>
          <cell r="B1761">
            <v>0</v>
          </cell>
          <cell r="C1761">
            <v>0</v>
          </cell>
        </row>
        <row r="1762">
          <cell r="A1762">
            <v>0</v>
          </cell>
          <cell r="B1762">
            <v>0</v>
          </cell>
          <cell r="C1762">
            <v>0</v>
          </cell>
        </row>
        <row r="1767">
          <cell r="A1767" t="str">
            <v>CODIGO</v>
          </cell>
          <cell r="B1767" t="str">
            <v>ITEM</v>
          </cell>
          <cell r="C1767" t="str">
            <v>UNIDAD</v>
          </cell>
        </row>
        <row r="1768">
          <cell r="D1768">
            <v>0</v>
          </cell>
        </row>
        <row r="1769">
          <cell r="B1769" t="str">
            <v>CODIGO</v>
          </cell>
        </row>
        <row r="1770">
          <cell r="A1770" t="str">
            <v>CODIGO</v>
          </cell>
          <cell r="B1770" t="str">
            <v>RECURSOS</v>
          </cell>
          <cell r="C1770" t="str">
            <v>UNIDAD</v>
          </cell>
          <cell r="D1770" t="str">
            <v>CANT.</v>
          </cell>
        </row>
        <row r="1771">
          <cell r="B1771" t="str">
            <v>MATERIALES</v>
          </cell>
        </row>
        <row r="1772">
          <cell r="B1772">
            <v>0</v>
          </cell>
          <cell r="C1772">
            <v>0</v>
          </cell>
        </row>
        <row r="1773">
          <cell r="B1773">
            <v>0</v>
          </cell>
          <cell r="C1773">
            <v>0</v>
          </cell>
        </row>
        <row r="1774">
          <cell r="B1774">
            <v>0</v>
          </cell>
          <cell r="C1774">
            <v>0</v>
          </cell>
        </row>
        <row r="1775">
          <cell r="B1775">
            <v>0</v>
          </cell>
          <cell r="C1775">
            <v>0</v>
          </cell>
        </row>
        <row r="1777">
          <cell r="B1777" t="str">
            <v>EQUIPO</v>
          </cell>
        </row>
        <row r="1778">
          <cell r="B1778" t="str">
            <v>HTA MENOR (5% de M. de O.)</v>
          </cell>
        </row>
        <row r="1779">
          <cell r="A1779">
            <v>0</v>
          </cell>
          <cell r="B1779">
            <v>0</v>
          </cell>
          <cell r="C1779">
            <v>0</v>
          </cell>
        </row>
        <row r="1780">
          <cell r="A1780">
            <v>0</v>
          </cell>
          <cell r="B1780">
            <v>0</v>
          </cell>
          <cell r="C1780">
            <v>0</v>
          </cell>
        </row>
        <row r="1781">
          <cell r="A1781">
            <v>0</v>
          </cell>
          <cell r="B1781">
            <v>0</v>
          </cell>
          <cell r="C1781">
            <v>0</v>
          </cell>
        </row>
        <row r="1783">
          <cell r="B1783" t="str">
            <v>MANO DE OBRA</v>
          </cell>
        </row>
        <row r="1784">
          <cell r="B1784">
            <v>0</v>
          </cell>
          <cell r="C1784">
            <v>0</v>
          </cell>
        </row>
        <row r="1785">
          <cell r="A1785">
            <v>0</v>
          </cell>
          <cell r="B1785">
            <v>0</v>
          </cell>
          <cell r="C1785">
            <v>0</v>
          </cell>
        </row>
        <row r="1786">
          <cell r="A1786">
            <v>0</v>
          </cell>
          <cell r="B1786">
            <v>0</v>
          </cell>
          <cell r="C1786">
            <v>0</v>
          </cell>
        </row>
        <row r="1787">
          <cell r="A1787">
            <v>0</v>
          </cell>
          <cell r="B1787">
            <v>0</v>
          </cell>
          <cell r="C1787">
            <v>0</v>
          </cell>
        </row>
        <row r="1789">
          <cell r="B1789" t="str">
            <v>TRANSPORTE</v>
          </cell>
        </row>
        <row r="1791">
          <cell r="A1791">
            <v>0</v>
          </cell>
          <cell r="B1791">
            <v>0</v>
          </cell>
          <cell r="C1791">
            <v>0</v>
          </cell>
        </row>
        <row r="1792">
          <cell r="A1792">
            <v>0</v>
          </cell>
          <cell r="B1792">
            <v>0</v>
          </cell>
          <cell r="C1792">
            <v>0</v>
          </cell>
        </row>
        <row r="1793">
          <cell r="A1793">
            <v>0</v>
          </cell>
          <cell r="B1793">
            <v>0</v>
          </cell>
          <cell r="C1793">
            <v>0</v>
          </cell>
        </row>
        <row r="1798">
          <cell r="A1798" t="str">
            <v>CODIGO</v>
          </cell>
          <cell r="B1798" t="str">
            <v>ITEM</v>
          </cell>
          <cell r="C1798" t="str">
            <v>UNIDAD</v>
          </cell>
        </row>
        <row r="1799">
          <cell r="D1799">
            <v>0</v>
          </cell>
        </row>
        <row r="1800">
          <cell r="B1800" t="str">
            <v>CODIGO</v>
          </cell>
        </row>
        <row r="1801">
          <cell r="A1801" t="str">
            <v>CODIGO</v>
          </cell>
          <cell r="B1801" t="str">
            <v>RECURSOS</v>
          </cell>
          <cell r="C1801" t="str">
            <v>UNIDAD</v>
          </cell>
          <cell r="D1801" t="str">
            <v>CANT.</v>
          </cell>
        </row>
        <row r="1802">
          <cell r="B1802" t="str">
            <v>MATERIALES</v>
          </cell>
        </row>
        <row r="1803">
          <cell r="B1803">
            <v>0</v>
          </cell>
          <cell r="C1803">
            <v>0</v>
          </cell>
        </row>
        <row r="1804">
          <cell r="B1804">
            <v>0</v>
          </cell>
          <cell r="C1804">
            <v>0</v>
          </cell>
        </row>
        <row r="1805">
          <cell r="B1805">
            <v>0</v>
          </cell>
          <cell r="C1805">
            <v>0</v>
          </cell>
        </row>
        <row r="1806">
          <cell r="B1806">
            <v>0</v>
          </cell>
          <cell r="C1806">
            <v>0</v>
          </cell>
        </row>
        <row r="1808">
          <cell r="B1808" t="str">
            <v>EQUIPO</v>
          </cell>
        </row>
        <row r="1809">
          <cell r="B1809" t="str">
            <v>HTA MENOR (5% de M. de O.)</v>
          </cell>
        </row>
        <row r="1810">
          <cell r="A1810">
            <v>0</v>
          </cell>
          <cell r="B1810">
            <v>0</v>
          </cell>
          <cell r="C1810">
            <v>0</v>
          </cell>
        </row>
        <row r="1811">
          <cell r="A1811">
            <v>0</v>
          </cell>
          <cell r="B1811">
            <v>0</v>
          </cell>
          <cell r="C1811">
            <v>0</v>
          </cell>
        </row>
        <row r="1812">
          <cell r="A1812">
            <v>0</v>
          </cell>
          <cell r="B1812">
            <v>0</v>
          </cell>
          <cell r="C1812">
            <v>0</v>
          </cell>
        </row>
        <row r="1814">
          <cell r="B1814" t="str">
            <v>MANO DE OBRA</v>
          </cell>
        </row>
        <row r="1815">
          <cell r="B1815">
            <v>0</v>
          </cell>
          <cell r="C1815">
            <v>0</v>
          </cell>
        </row>
        <row r="1816">
          <cell r="A1816">
            <v>0</v>
          </cell>
          <cell r="B1816">
            <v>0</v>
          </cell>
          <cell r="C1816">
            <v>0</v>
          </cell>
        </row>
        <row r="1817">
          <cell r="A1817">
            <v>0</v>
          </cell>
          <cell r="B1817">
            <v>0</v>
          </cell>
          <cell r="C1817">
            <v>0</v>
          </cell>
        </row>
        <row r="1818">
          <cell r="A1818">
            <v>0</v>
          </cell>
          <cell r="B1818">
            <v>0</v>
          </cell>
          <cell r="C1818">
            <v>0</v>
          </cell>
        </row>
        <row r="1820">
          <cell r="B1820" t="str">
            <v>TRANSPORTE</v>
          </cell>
        </row>
        <row r="1822">
          <cell r="A1822">
            <v>0</v>
          </cell>
          <cell r="B1822">
            <v>0</v>
          </cell>
          <cell r="C1822">
            <v>0</v>
          </cell>
        </row>
        <row r="1823">
          <cell r="A1823">
            <v>0</v>
          </cell>
          <cell r="B1823">
            <v>0</v>
          </cell>
          <cell r="C1823">
            <v>0</v>
          </cell>
        </row>
        <row r="1824">
          <cell r="A1824">
            <v>0</v>
          </cell>
          <cell r="B1824">
            <v>0</v>
          </cell>
          <cell r="C1824">
            <v>0</v>
          </cell>
        </row>
        <row r="1829">
          <cell r="A1829" t="str">
            <v>CODIGO</v>
          </cell>
          <cell r="B1829" t="str">
            <v>ITEM</v>
          </cell>
          <cell r="C1829" t="str">
            <v>UNIDAD</v>
          </cell>
        </row>
        <row r="1830">
          <cell r="D1830">
            <v>0</v>
          </cell>
        </row>
        <row r="1831">
          <cell r="B1831" t="str">
            <v>CODIGO</v>
          </cell>
        </row>
        <row r="1832">
          <cell r="A1832" t="str">
            <v>CODIGO</v>
          </cell>
          <cell r="B1832" t="str">
            <v>RECURSOS</v>
          </cell>
          <cell r="C1832" t="str">
            <v>UNIDAD</v>
          </cell>
          <cell r="D1832" t="str">
            <v>CANT.</v>
          </cell>
        </row>
        <row r="1833">
          <cell r="B1833" t="str">
            <v>MATERIALES</v>
          </cell>
        </row>
        <row r="1834">
          <cell r="B1834">
            <v>0</v>
          </cell>
          <cell r="C1834">
            <v>0</v>
          </cell>
        </row>
        <row r="1835">
          <cell r="B1835">
            <v>0</v>
          </cell>
          <cell r="C1835">
            <v>0</v>
          </cell>
        </row>
        <row r="1836">
          <cell r="B1836">
            <v>0</v>
          </cell>
          <cell r="C1836">
            <v>0</v>
          </cell>
        </row>
        <row r="1837">
          <cell r="B1837">
            <v>0</v>
          </cell>
          <cell r="C1837">
            <v>0</v>
          </cell>
        </row>
        <row r="1839">
          <cell r="B1839" t="str">
            <v>EQUIPO</v>
          </cell>
        </row>
        <row r="1840">
          <cell r="B1840" t="str">
            <v>HTA MENOR (5% de M. de O.)</v>
          </cell>
        </row>
        <row r="1841">
          <cell r="A1841">
            <v>0</v>
          </cell>
          <cell r="B1841">
            <v>0</v>
          </cell>
          <cell r="C1841">
            <v>0</v>
          </cell>
        </row>
        <row r="1842">
          <cell r="A1842">
            <v>0</v>
          </cell>
          <cell r="B1842">
            <v>0</v>
          </cell>
          <cell r="C1842">
            <v>0</v>
          </cell>
        </row>
        <row r="1843">
          <cell r="A1843">
            <v>0</v>
          </cell>
          <cell r="B1843">
            <v>0</v>
          </cell>
          <cell r="C1843">
            <v>0</v>
          </cell>
        </row>
        <row r="1845">
          <cell r="B1845" t="str">
            <v>MANO DE OBRA</v>
          </cell>
        </row>
        <row r="1846">
          <cell r="B1846">
            <v>0</v>
          </cell>
          <cell r="C1846">
            <v>0</v>
          </cell>
        </row>
        <row r="1847">
          <cell r="A1847">
            <v>0</v>
          </cell>
          <cell r="B1847">
            <v>0</v>
          </cell>
          <cell r="C1847">
            <v>0</v>
          </cell>
        </row>
        <row r="1848">
          <cell r="A1848">
            <v>0</v>
          </cell>
          <cell r="B1848">
            <v>0</v>
          </cell>
          <cell r="C1848">
            <v>0</v>
          </cell>
        </row>
        <row r="1849">
          <cell r="A1849">
            <v>0</v>
          </cell>
          <cell r="B1849">
            <v>0</v>
          </cell>
          <cell r="C1849">
            <v>0</v>
          </cell>
        </row>
        <row r="1851">
          <cell r="B1851" t="str">
            <v>TRANSPORTE</v>
          </cell>
        </row>
        <row r="1853">
          <cell r="A1853">
            <v>0</v>
          </cell>
          <cell r="B1853">
            <v>0</v>
          </cell>
          <cell r="C1853">
            <v>0</v>
          </cell>
        </row>
        <row r="1854">
          <cell r="A1854">
            <v>0</v>
          </cell>
          <cell r="B1854">
            <v>0</v>
          </cell>
          <cell r="C1854">
            <v>0</v>
          </cell>
        </row>
        <row r="1855">
          <cell r="A1855">
            <v>0</v>
          </cell>
          <cell r="B1855">
            <v>0</v>
          </cell>
          <cell r="C1855">
            <v>0</v>
          </cell>
        </row>
        <row r="1860">
          <cell r="A1860" t="str">
            <v>CODIGO</v>
          </cell>
          <cell r="B1860" t="str">
            <v>ITEM</v>
          </cell>
          <cell r="C1860" t="str">
            <v>UNIDAD</v>
          </cell>
        </row>
        <row r="1861">
          <cell r="D1861">
            <v>0</v>
          </cell>
        </row>
        <row r="1862">
          <cell r="B1862" t="str">
            <v>CODIGO</v>
          </cell>
        </row>
        <row r="1863">
          <cell r="A1863" t="str">
            <v>CODIGO</v>
          </cell>
          <cell r="B1863" t="str">
            <v>RECURSOS</v>
          </cell>
          <cell r="C1863" t="str">
            <v>UNIDAD</v>
          </cell>
          <cell r="D1863" t="str">
            <v>CANT.</v>
          </cell>
        </row>
        <row r="1864">
          <cell r="B1864" t="str">
            <v>MATERIALES</v>
          </cell>
        </row>
        <row r="1865">
          <cell r="B1865">
            <v>0</v>
          </cell>
          <cell r="C1865">
            <v>0</v>
          </cell>
        </row>
        <row r="1866">
          <cell r="B1866">
            <v>0</v>
          </cell>
          <cell r="C1866">
            <v>0</v>
          </cell>
        </row>
        <row r="1867">
          <cell r="B1867">
            <v>0</v>
          </cell>
          <cell r="C1867">
            <v>0</v>
          </cell>
        </row>
        <row r="1868">
          <cell r="B1868">
            <v>0</v>
          </cell>
          <cell r="C1868">
            <v>0</v>
          </cell>
        </row>
        <row r="1870">
          <cell r="B1870" t="str">
            <v>EQUIPO</v>
          </cell>
        </row>
        <row r="1871">
          <cell r="B1871" t="str">
            <v>HTA MENOR (5% de M. de O.)</v>
          </cell>
        </row>
        <row r="1872">
          <cell r="A1872">
            <v>0</v>
          </cell>
          <cell r="B1872">
            <v>0</v>
          </cell>
          <cell r="C1872">
            <v>0</v>
          </cell>
        </row>
        <row r="1873">
          <cell r="A1873">
            <v>0</v>
          </cell>
          <cell r="B1873">
            <v>0</v>
          </cell>
          <cell r="C1873">
            <v>0</v>
          </cell>
        </row>
        <row r="1874">
          <cell r="A1874">
            <v>0</v>
          </cell>
          <cell r="B1874">
            <v>0</v>
          </cell>
          <cell r="C1874">
            <v>0</v>
          </cell>
        </row>
        <row r="1876">
          <cell r="B1876" t="str">
            <v>MANO DE OBRA</v>
          </cell>
        </row>
        <row r="1877">
          <cell r="B1877">
            <v>0</v>
          </cell>
          <cell r="C1877">
            <v>0</v>
          </cell>
        </row>
        <row r="1878">
          <cell r="A1878">
            <v>0</v>
          </cell>
          <cell r="B1878">
            <v>0</v>
          </cell>
          <cell r="C1878">
            <v>0</v>
          </cell>
        </row>
        <row r="1879">
          <cell r="A1879">
            <v>0</v>
          </cell>
          <cell r="B1879">
            <v>0</v>
          </cell>
          <cell r="C1879">
            <v>0</v>
          </cell>
        </row>
        <row r="1880">
          <cell r="A1880">
            <v>0</v>
          </cell>
          <cell r="B1880">
            <v>0</v>
          </cell>
          <cell r="C1880">
            <v>0</v>
          </cell>
        </row>
        <row r="1882">
          <cell r="B1882" t="str">
            <v>TRANSPORTE</v>
          </cell>
        </row>
        <row r="1884">
          <cell r="A1884">
            <v>0</v>
          </cell>
          <cell r="B1884">
            <v>0</v>
          </cell>
          <cell r="C1884">
            <v>0</v>
          </cell>
        </row>
        <row r="1885">
          <cell r="A1885">
            <v>0</v>
          </cell>
          <cell r="B1885">
            <v>0</v>
          </cell>
          <cell r="C1885">
            <v>0</v>
          </cell>
        </row>
        <row r="1886">
          <cell r="A1886">
            <v>0</v>
          </cell>
          <cell r="B1886">
            <v>0</v>
          </cell>
          <cell r="C1886">
            <v>0</v>
          </cell>
        </row>
        <row r="1891">
          <cell r="A1891" t="str">
            <v>CODIGO</v>
          </cell>
          <cell r="B1891" t="str">
            <v>ITEM</v>
          </cell>
          <cell r="C1891" t="str">
            <v>UNIDAD</v>
          </cell>
        </row>
        <row r="1892">
          <cell r="D1892">
            <v>0</v>
          </cell>
        </row>
        <row r="1893">
          <cell r="B1893" t="str">
            <v>CODIGO</v>
          </cell>
        </row>
        <row r="1894">
          <cell r="A1894" t="str">
            <v>CODIGO</v>
          </cell>
          <cell r="B1894" t="str">
            <v>RECURSOS</v>
          </cell>
          <cell r="C1894" t="str">
            <v>UNIDAD</v>
          </cell>
          <cell r="D1894" t="str">
            <v>CANT.</v>
          </cell>
        </row>
        <row r="1895">
          <cell r="B1895" t="str">
            <v>MATERIALES</v>
          </cell>
        </row>
        <row r="1896">
          <cell r="B1896">
            <v>0</v>
          </cell>
          <cell r="C1896">
            <v>0</v>
          </cell>
        </row>
        <row r="1897">
          <cell r="B1897">
            <v>0</v>
          </cell>
          <cell r="C1897">
            <v>0</v>
          </cell>
        </row>
        <row r="1898">
          <cell r="B1898">
            <v>0</v>
          </cell>
          <cell r="C1898">
            <v>0</v>
          </cell>
        </row>
        <row r="1899">
          <cell r="B1899">
            <v>0</v>
          </cell>
          <cell r="C1899">
            <v>0</v>
          </cell>
        </row>
        <row r="1901">
          <cell r="B1901" t="str">
            <v>EQUIPO</v>
          </cell>
        </row>
        <row r="1902">
          <cell r="B1902" t="str">
            <v>HTA MENOR (5% de M. de O.)</v>
          </cell>
        </row>
        <row r="1903">
          <cell r="A1903">
            <v>0</v>
          </cell>
          <cell r="B1903">
            <v>0</v>
          </cell>
          <cell r="C1903">
            <v>0</v>
          </cell>
        </row>
        <row r="1904">
          <cell r="A1904">
            <v>0</v>
          </cell>
          <cell r="B1904">
            <v>0</v>
          </cell>
          <cell r="C1904">
            <v>0</v>
          </cell>
        </row>
        <row r="1905">
          <cell r="A1905">
            <v>0</v>
          </cell>
          <cell r="B1905">
            <v>0</v>
          </cell>
          <cell r="C1905">
            <v>0</v>
          </cell>
        </row>
        <row r="1907">
          <cell r="B1907" t="str">
            <v>MANO DE OBRA</v>
          </cell>
        </row>
        <row r="1908">
          <cell r="B1908">
            <v>0</v>
          </cell>
          <cell r="C1908">
            <v>0</v>
          </cell>
        </row>
        <row r="1909">
          <cell r="A1909">
            <v>0</v>
          </cell>
          <cell r="B1909">
            <v>0</v>
          </cell>
          <cell r="C1909">
            <v>0</v>
          </cell>
        </row>
        <row r="1910">
          <cell r="A1910">
            <v>0</v>
          </cell>
          <cell r="B1910">
            <v>0</v>
          </cell>
          <cell r="C1910">
            <v>0</v>
          </cell>
        </row>
        <row r="1911">
          <cell r="A1911">
            <v>0</v>
          </cell>
          <cell r="B1911">
            <v>0</v>
          </cell>
          <cell r="C1911">
            <v>0</v>
          </cell>
        </row>
        <row r="1913">
          <cell r="B1913" t="str">
            <v>TRANSPORTE</v>
          </cell>
        </row>
        <row r="1915">
          <cell r="A1915">
            <v>0</v>
          </cell>
          <cell r="B1915">
            <v>0</v>
          </cell>
          <cell r="C1915">
            <v>0</v>
          </cell>
        </row>
        <row r="1916">
          <cell r="A1916">
            <v>0</v>
          </cell>
          <cell r="B1916">
            <v>0</v>
          </cell>
          <cell r="C1916">
            <v>0</v>
          </cell>
        </row>
        <row r="1917">
          <cell r="A1917">
            <v>0</v>
          </cell>
          <cell r="B1917">
            <v>0</v>
          </cell>
          <cell r="C1917">
            <v>0</v>
          </cell>
        </row>
        <row r="1922">
          <cell r="A1922" t="str">
            <v>CODIGO</v>
          </cell>
          <cell r="B1922" t="str">
            <v>ITEM</v>
          </cell>
          <cell r="C1922" t="str">
            <v>UNIDAD</v>
          </cell>
        </row>
        <row r="1923">
          <cell r="D1923">
            <v>0</v>
          </cell>
        </row>
        <row r="1924">
          <cell r="B1924" t="str">
            <v>CODIGO</v>
          </cell>
        </row>
        <row r="1925">
          <cell r="A1925" t="str">
            <v>CODIGO</v>
          </cell>
          <cell r="B1925" t="str">
            <v>RECURSOS</v>
          </cell>
          <cell r="C1925" t="str">
            <v>UNIDAD</v>
          </cell>
          <cell r="D1925" t="str">
            <v>CANT.</v>
          </cell>
        </row>
        <row r="1926">
          <cell r="B1926" t="str">
            <v>MATERIALES</v>
          </cell>
        </row>
        <row r="1927">
          <cell r="B1927">
            <v>0</v>
          </cell>
          <cell r="C1927">
            <v>0</v>
          </cell>
        </row>
        <row r="1928">
          <cell r="B1928">
            <v>0</v>
          </cell>
          <cell r="C1928">
            <v>0</v>
          </cell>
        </row>
        <row r="1929">
          <cell r="B1929">
            <v>0</v>
          </cell>
          <cell r="C1929">
            <v>0</v>
          </cell>
        </row>
        <row r="1930">
          <cell r="B1930">
            <v>0</v>
          </cell>
          <cell r="C1930">
            <v>0</v>
          </cell>
        </row>
        <row r="1932">
          <cell r="B1932" t="str">
            <v>EQUIPO</v>
          </cell>
        </row>
        <row r="1933">
          <cell r="B1933" t="str">
            <v>HTA MENOR (5% de M. de O.)</v>
          </cell>
        </row>
        <row r="1934">
          <cell r="A1934">
            <v>0</v>
          </cell>
          <cell r="B1934">
            <v>0</v>
          </cell>
          <cell r="C1934">
            <v>0</v>
          </cell>
        </row>
        <row r="1935">
          <cell r="A1935">
            <v>0</v>
          </cell>
          <cell r="B1935">
            <v>0</v>
          </cell>
          <cell r="C1935">
            <v>0</v>
          </cell>
        </row>
        <row r="1936">
          <cell r="A1936">
            <v>0</v>
          </cell>
          <cell r="B1936">
            <v>0</v>
          </cell>
          <cell r="C1936">
            <v>0</v>
          </cell>
        </row>
        <row r="1938">
          <cell r="B1938" t="str">
            <v>MANO DE OBRA</v>
          </cell>
        </row>
        <row r="1939">
          <cell r="B1939">
            <v>0</v>
          </cell>
          <cell r="C1939">
            <v>0</v>
          </cell>
        </row>
        <row r="1940">
          <cell r="A1940">
            <v>0</v>
          </cell>
          <cell r="B1940">
            <v>0</v>
          </cell>
          <cell r="C1940">
            <v>0</v>
          </cell>
        </row>
        <row r="1941">
          <cell r="A1941">
            <v>0</v>
          </cell>
          <cell r="B1941">
            <v>0</v>
          </cell>
          <cell r="C1941">
            <v>0</v>
          </cell>
        </row>
        <row r="1942">
          <cell r="A1942">
            <v>0</v>
          </cell>
          <cell r="B1942">
            <v>0</v>
          </cell>
          <cell r="C1942">
            <v>0</v>
          </cell>
        </row>
        <row r="1944">
          <cell r="B1944" t="str">
            <v>TRANSPORTE</v>
          </cell>
        </row>
        <row r="1946">
          <cell r="A1946">
            <v>0</v>
          </cell>
          <cell r="B1946">
            <v>0</v>
          </cell>
          <cell r="C1946">
            <v>0</v>
          </cell>
        </row>
        <row r="1947">
          <cell r="A1947">
            <v>0</v>
          </cell>
          <cell r="B1947">
            <v>0</v>
          </cell>
          <cell r="C1947">
            <v>0</v>
          </cell>
        </row>
        <row r="1948">
          <cell r="A1948">
            <v>0</v>
          </cell>
          <cell r="B1948">
            <v>0</v>
          </cell>
          <cell r="C1948">
            <v>0</v>
          </cell>
        </row>
        <row r="1953">
          <cell r="A1953" t="str">
            <v>CODIGO</v>
          </cell>
          <cell r="B1953" t="str">
            <v>ITEM</v>
          </cell>
          <cell r="C1953" t="str">
            <v>UNIDAD</v>
          </cell>
        </row>
        <row r="1954">
          <cell r="D1954">
            <v>0</v>
          </cell>
        </row>
        <row r="1955">
          <cell r="B1955" t="str">
            <v>CODIGO</v>
          </cell>
        </row>
        <row r="1956">
          <cell r="A1956" t="str">
            <v>CODIGO</v>
          </cell>
          <cell r="B1956" t="str">
            <v>RECURSOS</v>
          </cell>
          <cell r="C1956" t="str">
            <v>UNIDAD</v>
          </cell>
          <cell r="D1956" t="str">
            <v>CANT.</v>
          </cell>
        </row>
        <row r="1957">
          <cell r="B1957" t="str">
            <v>MATERIALES</v>
          </cell>
        </row>
        <row r="1958">
          <cell r="B1958">
            <v>0</v>
          </cell>
          <cell r="C1958">
            <v>0</v>
          </cell>
        </row>
        <row r="1959">
          <cell r="B1959">
            <v>0</v>
          </cell>
          <cell r="C1959">
            <v>0</v>
          </cell>
        </row>
        <row r="1960">
          <cell r="B1960">
            <v>0</v>
          </cell>
          <cell r="C1960">
            <v>0</v>
          </cell>
        </row>
        <row r="1961">
          <cell r="B1961">
            <v>0</v>
          </cell>
          <cell r="C1961">
            <v>0</v>
          </cell>
        </row>
        <row r="1963">
          <cell r="B1963" t="str">
            <v>EQUIPO</v>
          </cell>
        </row>
        <row r="1964">
          <cell r="B1964" t="str">
            <v>HTA MENOR (5% de M. de O.)</v>
          </cell>
        </row>
        <row r="1965">
          <cell r="A1965">
            <v>0</v>
          </cell>
          <cell r="B1965">
            <v>0</v>
          </cell>
          <cell r="C1965">
            <v>0</v>
          </cell>
        </row>
        <row r="1966">
          <cell r="A1966">
            <v>0</v>
          </cell>
          <cell r="B1966">
            <v>0</v>
          </cell>
          <cell r="C1966">
            <v>0</v>
          </cell>
        </row>
        <row r="1967">
          <cell r="A1967">
            <v>0</v>
          </cell>
          <cell r="B1967">
            <v>0</v>
          </cell>
          <cell r="C1967">
            <v>0</v>
          </cell>
        </row>
        <row r="1969">
          <cell r="B1969" t="str">
            <v>MANO DE OBRA</v>
          </cell>
        </row>
        <row r="1970">
          <cell r="B1970">
            <v>0</v>
          </cell>
          <cell r="C1970">
            <v>0</v>
          </cell>
        </row>
        <row r="1971">
          <cell r="A1971">
            <v>0</v>
          </cell>
          <cell r="B1971">
            <v>0</v>
          </cell>
          <cell r="C1971">
            <v>0</v>
          </cell>
        </row>
        <row r="1972">
          <cell r="A1972">
            <v>0</v>
          </cell>
          <cell r="B1972">
            <v>0</v>
          </cell>
          <cell r="C1972">
            <v>0</v>
          </cell>
        </row>
        <row r="1973">
          <cell r="A1973">
            <v>0</v>
          </cell>
          <cell r="B1973">
            <v>0</v>
          </cell>
          <cell r="C1973">
            <v>0</v>
          </cell>
        </row>
        <row r="1975">
          <cell r="B1975" t="str">
            <v>TRANSPORTE</v>
          </cell>
        </row>
        <row r="1977">
          <cell r="A1977">
            <v>0</v>
          </cell>
          <cell r="B1977">
            <v>0</v>
          </cell>
          <cell r="C1977">
            <v>0</v>
          </cell>
        </row>
        <row r="1978">
          <cell r="A1978">
            <v>0</v>
          </cell>
          <cell r="B1978">
            <v>0</v>
          </cell>
          <cell r="C1978">
            <v>0</v>
          </cell>
        </row>
        <row r="1979">
          <cell r="A1979">
            <v>0</v>
          </cell>
          <cell r="B1979">
            <v>0</v>
          </cell>
          <cell r="C1979">
            <v>0</v>
          </cell>
        </row>
        <row r="1984">
          <cell r="A1984" t="str">
            <v>CODIGO</v>
          </cell>
          <cell r="B1984" t="str">
            <v>ITEM</v>
          </cell>
          <cell r="C1984" t="str">
            <v>UNIDAD</v>
          </cell>
        </row>
        <row r="1985">
          <cell r="D1985">
            <v>0</v>
          </cell>
        </row>
        <row r="1986">
          <cell r="B1986" t="str">
            <v>CODIGO</v>
          </cell>
        </row>
        <row r="1987">
          <cell r="A1987" t="str">
            <v>CODIGO</v>
          </cell>
          <cell r="B1987" t="str">
            <v>RECURSOS</v>
          </cell>
          <cell r="C1987" t="str">
            <v>UNIDAD</v>
          </cell>
          <cell r="D1987" t="str">
            <v>CANT.</v>
          </cell>
        </row>
        <row r="1988">
          <cell r="B1988" t="str">
            <v>MATERIALES</v>
          </cell>
        </row>
        <row r="1989">
          <cell r="B1989">
            <v>0</v>
          </cell>
          <cell r="C1989">
            <v>0</v>
          </cell>
        </row>
        <row r="1990">
          <cell r="B1990">
            <v>0</v>
          </cell>
          <cell r="C1990">
            <v>0</v>
          </cell>
        </row>
        <row r="1991">
          <cell r="B1991">
            <v>0</v>
          </cell>
          <cell r="C1991">
            <v>0</v>
          </cell>
        </row>
        <row r="1992">
          <cell r="B1992">
            <v>0</v>
          </cell>
          <cell r="C1992">
            <v>0</v>
          </cell>
        </row>
        <row r="1994">
          <cell r="B1994" t="str">
            <v>EQUIPO</v>
          </cell>
        </row>
        <row r="1995">
          <cell r="B1995" t="str">
            <v>HTA MENOR (5% de M. de O.)</v>
          </cell>
        </row>
        <row r="1996">
          <cell r="A1996">
            <v>0</v>
          </cell>
          <cell r="B1996">
            <v>0</v>
          </cell>
          <cell r="C1996">
            <v>0</v>
          </cell>
        </row>
        <row r="1997">
          <cell r="A1997">
            <v>0</v>
          </cell>
          <cell r="B1997">
            <v>0</v>
          </cell>
          <cell r="C1997">
            <v>0</v>
          </cell>
        </row>
        <row r="1998">
          <cell r="A1998">
            <v>0</v>
          </cell>
          <cell r="B1998">
            <v>0</v>
          </cell>
          <cell r="C1998">
            <v>0</v>
          </cell>
        </row>
        <row r="2000">
          <cell r="B2000" t="str">
            <v>MANO DE OBRA</v>
          </cell>
        </row>
        <row r="2001">
          <cell r="B2001">
            <v>0</v>
          </cell>
          <cell r="C2001">
            <v>0</v>
          </cell>
        </row>
        <row r="2002">
          <cell r="A2002">
            <v>0</v>
          </cell>
          <cell r="B2002">
            <v>0</v>
          </cell>
          <cell r="C2002">
            <v>0</v>
          </cell>
        </row>
        <row r="2003">
          <cell r="A2003">
            <v>0</v>
          </cell>
          <cell r="B2003">
            <v>0</v>
          </cell>
          <cell r="C2003">
            <v>0</v>
          </cell>
        </row>
        <row r="2004">
          <cell r="A2004">
            <v>0</v>
          </cell>
          <cell r="B2004">
            <v>0</v>
          </cell>
          <cell r="C2004">
            <v>0</v>
          </cell>
        </row>
        <row r="2006">
          <cell r="B2006" t="str">
            <v>TRANSPORTE</v>
          </cell>
        </row>
        <row r="2008">
          <cell r="A2008">
            <v>0</v>
          </cell>
          <cell r="B2008">
            <v>0</v>
          </cell>
          <cell r="C2008">
            <v>0</v>
          </cell>
        </row>
        <row r="2009">
          <cell r="A2009">
            <v>0</v>
          </cell>
          <cell r="B2009">
            <v>0</v>
          </cell>
          <cell r="C2009">
            <v>0</v>
          </cell>
        </row>
        <row r="2010">
          <cell r="A2010">
            <v>0</v>
          </cell>
          <cell r="B2010">
            <v>0</v>
          </cell>
          <cell r="C2010">
            <v>0</v>
          </cell>
        </row>
        <row r="2015">
          <cell r="A2015" t="str">
            <v>CODIGO</v>
          </cell>
          <cell r="B2015" t="str">
            <v>ITEM</v>
          </cell>
          <cell r="C2015" t="str">
            <v>UNIDAD</v>
          </cell>
        </row>
        <row r="2016">
          <cell r="D2016">
            <v>0</v>
          </cell>
        </row>
        <row r="2017">
          <cell r="B2017" t="str">
            <v>CODIGO</v>
          </cell>
        </row>
        <row r="2018">
          <cell r="A2018" t="str">
            <v>CODIGO</v>
          </cell>
          <cell r="B2018" t="str">
            <v>RECURSOS</v>
          </cell>
          <cell r="C2018" t="str">
            <v>UNIDAD</v>
          </cell>
          <cell r="D2018" t="str">
            <v>CANT.</v>
          </cell>
        </row>
        <row r="2019">
          <cell r="B2019" t="str">
            <v>MATERIALES</v>
          </cell>
        </row>
        <row r="2020">
          <cell r="B2020">
            <v>0</v>
          </cell>
          <cell r="C2020">
            <v>0</v>
          </cell>
        </row>
        <row r="2021">
          <cell r="B2021">
            <v>0</v>
          </cell>
          <cell r="C2021">
            <v>0</v>
          </cell>
        </row>
        <row r="2022">
          <cell r="B2022">
            <v>0</v>
          </cell>
          <cell r="C2022">
            <v>0</v>
          </cell>
        </row>
        <row r="2023">
          <cell r="B2023">
            <v>0</v>
          </cell>
          <cell r="C2023">
            <v>0</v>
          </cell>
        </row>
        <row r="2025">
          <cell r="B2025" t="str">
            <v>EQUIPO</v>
          </cell>
        </row>
        <row r="2026">
          <cell r="B2026" t="str">
            <v>HTA MENOR (5% de M. de O.)</v>
          </cell>
        </row>
        <row r="2027">
          <cell r="A2027">
            <v>0</v>
          </cell>
          <cell r="B2027">
            <v>0</v>
          </cell>
          <cell r="C2027">
            <v>0</v>
          </cell>
        </row>
        <row r="2028">
          <cell r="A2028">
            <v>0</v>
          </cell>
          <cell r="B2028">
            <v>0</v>
          </cell>
          <cell r="C2028">
            <v>0</v>
          </cell>
        </row>
        <row r="2029">
          <cell r="A2029">
            <v>0</v>
          </cell>
          <cell r="B2029">
            <v>0</v>
          </cell>
          <cell r="C2029">
            <v>0</v>
          </cell>
        </row>
        <row r="2031">
          <cell r="B2031" t="str">
            <v>MANO DE OBRA</v>
          </cell>
        </row>
        <row r="2032">
          <cell r="B2032">
            <v>0</v>
          </cell>
          <cell r="C2032">
            <v>0</v>
          </cell>
        </row>
        <row r="2033">
          <cell r="A2033">
            <v>0</v>
          </cell>
          <cell r="B2033">
            <v>0</v>
          </cell>
          <cell r="C2033">
            <v>0</v>
          </cell>
        </row>
        <row r="2034">
          <cell r="A2034">
            <v>0</v>
          </cell>
          <cell r="B2034">
            <v>0</v>
          </cell>
          <cell r="C2034">
            <v>0</v>
          </cell>
        </row>
        <row r="2035">
          <cell r="A2035">
            <v>0</v>
          </cell>
          <cell r="B2035">
            <v>0</v>
          </cell>
          <cell r="C2035">
            <v>0</v>
          </cell>
        </row>
        <row r="2037">
          <cell r="B2037" t="str">
            <v>TRANSPORTE</v>
          </cell>
        </row>
        <row r="2039">
          <cell r="A2039">
            <v>0</v>
          </cell>
          <cell r="B2039">
            <v>0</v>
          </cell>
          <cell r="C2039">
            <v>0</v>
          </cell>
        </row>
        <row r="2040">
          <cell r="A2040">
            <v>0</v>
          </cell>
          <cell r="B2040">
            <v>0</v>
          </cell>
          <cell r="C2040">
            <v>0</v>
          </cell>
        </row>
        <row r="2041">
          <cell r="A2041">
            <v>0</v>
          </cell>
          <cell r="B2041">
            <v>0</v>
          </cell>
          <cell r="C2041">
            <v>0</v>
          </cell>
        </row>
        <row r="2046">
          <cell r="A2046" t="str">
            <v>CODIGO</v>
          </cell>
          <cell r="B2046" t="str">
            <v>ITEM</v>
          </cell>
          <cell r="C2046" t="str">
            <v>UNIDAD</v>
          </cell>
        </row>
        <row r="2047">
          <cell r="D2047">
            <v>0</v>
          </cell>
        </row>
        <row r="2048">
          <cell r="B2048" t="str">
            <v>CODIGO</v>
          </cell>
        </row>
        <row r="2049">
          <cell r="A2049" t="str">
            <v>CODIGO</v>
          </cell>
          <cell r="B2049" t="str">
            <v>RECURSOS</v>
          </cell>
          <cell r="C2049" t="str">
            <v>UNIDAD</v>
          </cell>
          <cell r="D2049" t="str">
            <v>CANT.</v>
          </cell>
        </row>
        <row r="2050">
          <cell r="B2050" t="str">
            <v>MATERIALES</v>
          </cell>
        </row>
        <row r="2051">
          <cell r="B2051">
            <v>0</v>
          </cell>
          <cell r="C2051">
            <v>0</v>
          </cell>
        </row>
        <row r="2052">
          <cell r="B2052">
            <v>0</v>
          </cell>
          <cell r="C2052">
            <v>0</v>
          </cell>
        </row>
        <row r="2053">
          <cell r="B2053">
            <v>0</v>
          </cell>
          <cell r="C2053">
            <v>0</v>
          </cell>
        </row>
        <row r="2054">
          <cell r="B2054">
            <v>0</v>
          </cell>
          <cell r="C2054">
            <v>0</v>
          </cell>
        </row>
        <row r="2056">
          <cell r="B2056" t="str">
            <v>EQUIPO</v>
          </cell>
        </row>
        <row r="2057">
          <cell r="B2057" t="str">
            <v>HTA MENOR (5% de M. de O.)</v>
          </cell>
        </row>
        <row r="2058">
          <cell r="A2058">
            <v>0</v>
          </cell>
          <cell r="B2058">
            <v>0</v>
          </cell>
          <cell r="C2058">
            <v>0</v>
          </cell>
        </row>
        <row r="2059">
          <cell r="A2059">
            <v>0</v>
          </cell>
          <cell r="B2059">
            <v>0</v>
          </cell>
          <cell r="C2059">
            <v>0</v>
          </cell>
        </row>
        <row r="2060">
          <cell r="A2060">
            <v>0</v>
          </cell>
          <cell r="B2060">
            <v>0</v>
          </cell>
          <cell r="C2060">
            <v>0</v>
          </cell>
        </row>
        <row r="2062">
          <cell r="B2062" t="str">
            <v>MANO DE OBRA</v>
          </cell>
        </row>
        <row r="2063">
          <cell r="B2063">
            <v>0</v>
          </cell>
          <cell r="C2063">
            <v>0</v>
          </cell>
        </row>
        <row r="2064">
          <cell r="A2064">
            <v>0</v>
          </cell>
          <cell r="B2064">
            <v>0</v>
          </cell>
          <cell r="C2064">
            <v>0</v>
          </cell>
        </row>
        <row r="2065">
          <cell r="A2065">
            <v>0</v>
          </cell>
          <cell r="B2065">
            <v>0</v>
          </cell>
          <cell r="C2065">
            <v>0</v>
          </cell>
        </row>
        <row r="2066">
          <cell r="A2066">
            <v>0</v>
          </cell>
          <cell r="B2066">
            <v>0</v>
          </cell>
          <cell r="C2066">
            <v>0</v>
          </cell>
        </row>
        <row r="2068">
          <cell r="B2068" t="str">
            <v>TRANSPORTE</v>
          </cell>
        </row>
        <row r="2070">
          <cell r="A2070">
            <v>0</v>
          </cell>
          <cell r="B2070">
            <v>0</v>
          </cell>
          <cell r="C2070">
            <v>0</v>
          </cell>
        </row>
        <row r="2071">
          <cell r="A2071">
            <v>0</v>
          </cell>
          <cell r="B2071">
            <v>0</v>
          </cell>
          <cell r="C2071">
            <v>0</v>
          </cell>
        </row>
        <row r="2072">
          <cell r="A2072">
            <v>0</v>
          </cell>
          <cell r="B2072">
            <v>0</v>
          </cell>
          <cell r="C2072">
            <v>0</v>
          </cell>
        </row>
        <row r="2078">
          <cell r="A2078" t="str">
            <v>CODIGO</v>
          </cell>
          <cell r="B2078" t="str">
            <v>ITEM</v>
          </cell>
          <cell r="C2078" t="str">
            <v>UNIDAD</v>
          </cell>
        </row>
        <row r="2079">
          <cell r="D2079">
            <v>0</v>
          </cell>
        </row>
        <row r="2080">
          <cell r="B2080" t="str">
            <v>CODIGO</v>
          </cell>
        </row>
        <row r="2081">
          <cell r="A2081" t="str">
            <v>CODIGO</v>
          </cell>
          <cell r="B2081" t="str">
            <v>RECURSOS</v>
          </cell>
          <cell r="C2081" t="str">
            <v>UNIDAD</v>
          </cell>
          <cell r="D2081" t="str">
            <v>CANT.</v>
          </cell>
        </row>
        <row r="2082">
          <cell r="B2082" t="str">
            <v>MATERIALES</v>
          </cell>
        </row>
        <row r="2083">
          <cell r="B2083">
            <v>0</v>
          </cell>
          <cell r="C2083">
            <v>0</v>
          </cell>
        </row>
        <row r="2084">
          <cell r="B2084">
            <v>0</v>
          </cell>
          <cell r="C2084">
            <v>0</v>
          </cell>
        </row>
        <row r="2085">
          <cell r="B2085">
            <v>0</v>
          </cell>
          <cell r="C2085">
            <v>0</v>
          </cell>
        </row>
        <row r="2086">
          <cell r="B2086">
            <v>0</v>
          </cell>
          <cell r="C2086">
            <v>0</v>
          </cell>
        </row>
        <row r="2088">
          <cell r="B2088" t="str">
            <v>EQUIPO</v>
          </cell>
        </row>
        <row r="2089">
          <cell r="B2089" t="str">
            <v>HTA MENOR (5% de M. de O.)</v>
          </cell>
        </row>
        <row r="2090">
          <cell r="A2090">
            <v>0</v>
          </cell>
          <cell r="B2090">
            <v>0</v>
          </cell>
          <cell r="C2090">
            <v>0</v>
          </cell>
        </row>
        <row r="2091">
          <cell r="A2091">
            <v>0</v>
          </cell>
          <cell r="B2091">
            <v>0</v>
          </cell>
          <cell r="C2091">
            <v>0</v>
          </cell>
        </row>
        <row r="2092">
          <cell r="A2092">
            <v>0</v>
          </cell>
          <cell r="B2092">
            <v>0</v>
          </cell>
          <cell r="C2092">
            <v>0</v>
          </cell>
        </row>
        <row r="2094">
          <cell r="B2094" t="str">
            <v>MANO DE OBRA</v>
          </cell>
        </row>
        <row r="2095">
          <cell r="B2095">
            <v>0</v>
          </cell>
          <cell r="C2095">
            <v>0</v>
          </cell>
        </row>
        <row r="2096">
          <cell r="A2096">
            <v>0</v>
          </cell>
          <cell r="B2096">
            <v>0</v>
          </cell>
          <cell r="C2096">
            <v>0</v>
          </cell>
        </row>
        <row r="2097">
          <cell r="A2097">
            <v>0</v>
          </cell>
          <cell r="B2097">
            <v>0</v>
          </cell>
          <cell r="C2097">
            <v>0</v>
          </cell>
        </row>
        <row r="2098">
          <cell r="A2098">
            <v>0</v>
          </cell>
          <cell r="B2098">
            <v>0</v>
          </cell>
          <cell r="C2098">
            <v>0</v>
          </cell>
        </row>
        <row r="2100">
          <cell r="B2100" t="str">
            <v>TRANSPORTE</v>
          </cell>
        </row>
        <row r="2102">
          <cell r="A2102">
            <v>0</v>
          </cell>
          <cell r="B2102">
            <v>0</v>
          </cell>
          <cell r="C2102">
            <v>0</v>
          </cell>
        </row>
        <row r="2103">
          <cell r="A2103">
            <v>0</v>
          </cell>
          <cell r="B2103">
            <v>0</v>
          </cell>
          <cell r="C2103">
            <v>0</v>
          </cell>
        </row>
        <row r="2104">
          <cell r="A2104">
            <v>0</v>
          </cell>
          <cell r="B2104">
            <v>0</v>
          </cell>
          <cell r="C2104">
            <v>0</v>
          </cell>
        </row>
        <row r="2109">
          <cell r="A2109" t="str">
            <v>CODIGO</v>
          </cell>
          <cell r="B2109" t="str">
            <v>ITEM</v>
          </cell>
          <cell r="C2109" t="str">
            <v>UNIDAD</v>
          </cell>
        </row>
        <row r="2110">
          <cell r="D2110">
            <v>0</v>
          </cell>
        </row>
        <row r="2111">
          <cell r="B2111" t="str">
            <v>CODIGO</v>
          </cell>
        </row>
        <row r="2112">
          <cell r="A2112" t="str">
            <v>CODIGO</v>
          </cell>
          <cell r="B2112" t="str">
            <v>RECURSOS</v>
          </cell>
          <cell r="C2112" t="str">
            <v>UNIDAD</v>
          </cell>
          <cell r="D2112" t="str">
            <v>CANT.</v>
          </cell>
        </row>
        <row r="2113">
          <cell r="B2113" t="str">
            <v>MATERIALES</v>
          </cell>
        </row>
        <row r="2114">
          <cell r="B2114">
            <v>0</v>
          </cell>
          <cell r="C2114">
            <v>0</v>
          </cell>
        </row>
        <row r="2115">
          <cell r="B2115">
            <v>0</v>
          </cell>
          <cell r="C2115">
            <v>0</v>
          </cell>
        </row>
        <row r="2116">
          <cell r="B2116">
            <v>0</v>
          </cell>
          <cell r="C2116">
            <v>0</v>
          </cell>
        </row>
        <row r="2117">
          <cell r="B2117">
            <v>0</v>
          </cell>
          <cell r="C2117">
            <v>0</v>
          </cell>
        </row>
        <row r="2119">
          <cell r="B2119" t="str">
            <v>EQUIPO</v>
          </cell>
        </row>
        <row r="2120">
          <cell r="B2120" t="str">
            <v>HTA MENOR (5% de M. de O.)</v>
          </cell>
        </row>
        <row r="2121">
          <cell r="A2121">
            <v>0</v>
          </cell>
          <cell r="B2121">
            <v>0</v>
          </cell>
          <cell r="C2121">
            <v>0</v>
          </cell>
        </row>
        <row r="2122">
          <cell r="A2122">
            <v>0</v>
          </cell>
          <cell r="B2122">
            <v>0</v>
          </cell>
          <cell r="C2122">
            <v>0</v>
          </cell>
        </row>
        <row r="2123">
          <cell r="A2123">
            <v>0</v>
          </cell>
          <cell r="B2123">
            <v>0</v>
          </cell>
          <cell r="C2123">
            <v>0</v>
          </cell>
        </row>
        <row r="2125">
          <cell r="B2125" t="str">
            <v>MANO DE OBRA</v>
          </cell>
        </row>
        <row r="2126">
          <cell r="B2126">
            <v>0</v>
          </cell>
          <cell r="C2126">
            <v>0</v>
          </cell>
        </row>
        <row r="2127">
          <cell r="A2127">
            <v>0</v>
          </cell>
          <cell r="B2127">
            <v>0</v>
          </cell>
          <cell r="C2127">
            <v>0</v>
          </cell>
        </row>
        <row r="2128">
          <cell r="A2128">
            <v>0</v>
          </cell>
          <cell r="B2128">
            <v>0</v>
          </cell>
          <cell r="C2128">
            <v>0</v>
          </cell>
        </row>
        <row r="2129">
          <cell r="A2129">
            <v>0</v>
          </cell>
          <cell r="B2129">
            <v>0</v>
          </cell>
          <cell r="C2129">
            <v>0</v>
          </cell>
        </row>
        <row r="2131">
          <cell r="B2131" t="str">
            <v>TRANSPORTE</v>
          </cell>
        </row>
        <row r="2133">
          <cell r="A2133">
            <v>0</v>
          </cell>
          <cell r="B2133">
            <v>0</v>
          </cell>
          <cell r="C2133">
            <v>0</v>
          </cell>
        </row>
        <row r="2134">
          <cell r="A2134">
            <v>0</v>
          </cell>
          <cell r="B2134">
            <v>0</v>
          </cell>
          <cell r="C2134">
            <v>0</v>
          </cell>
        </row>
        <row r="2135">
          <cell r="A2135">
            <v>0</v>
          </cell>
          <cell r="B2135">
            <v>0</v>
          </cell>
          <cell r="C2135">
            <v>0</v>
          </cell>
        </row>
        <row r="2140">
          <cell r="A2140" t="str">
            <v>CODIGO</v>
          </cell>
          <cell r="B2140" t="str">
            <v>ITEM</v>
          </cell>
          <cell r="C2140" t="str">
            <v>UNIDAD</v>
          </cell>
        </row>
        <row r="2141">
          <cell r="D2141">
            <v>0</v>
          </cell>
        </row>
        <row r="2142">
          <cell r="B2142" t="str">
            <v>CODIGO</v>
          </cell>
        </row>
        <row r="2143">
          <cell r="A2143" t="str">
            <v>CODIGO</v>
          </cell>
          <cell r="B2143" t="str">
            <v>RECURSOS</v>
          </cell>
          <cell r="C2143" t="str">
            <v>UNIDAD</v>
          </cell>
          <cell r="D2143" t="str">
            <v>CANT.</v>
          </cell>
        </row>
        <row r="2144">
          <cell r="B2144" t="str">
            <v>MATERIALES</v>
          </cell>
        </row>
        <row r="2145">
          <cell r="B2145">
            <v>0</v>
          </cell>
          <cell r="C2145">
            <v>0</v>
          </cell>
        </row>
        <row r="2146">
          <cell r="B2146">
            <v>0</v>
          </cell>
          <cell r="C2146">
            <v>0</v>
          </cell>
        </row>
        <row r="2147">
          <cell r="B2147">
            <v>0</v>
          </cell>
          <cell r="C2147">
            <v>0</v>
          </cell>
        </row>
        <row r="2148">
          <cell r="B2148">
            <v>0</v>
          </cell>
          <cell r="C2148">
            <v>0</v>
          </cell>
        </row>
        <row r="2150">
          <cell r="B2150" t="str">
            <v>EQUIPO</v>
          </cell>
        </row>
        <row r="2151">
          <cell r="B2151" t="str">
            <v>HTA MENOR (5% de M. de O.)</v>
          </cell>
        </row>
        <row r="2152">
          <cell r="A2152">
            <v>0</v>
          </cell>
          <cell r="B2152">
            <v>0</v>
          </cell>
          <cell r="C2152">
            <v>0</v>
          </cell>
        </row>
        <row r="2153">
          <cell r="A2153">
            <v>0</v>
          </cell>
          <cell r="B2153">
            <v>0</v>
          </cell>
          <cell r="C2153">
            <v>0</v>
          </cell>
        </row>
        <row r="2154">
          <cell r="A2154">
            <v>0</v>
          </cell>
          <cell r="B2154">
            <v>0</v>
          </cell>
          <cell r="C2154">
            <v>0</v>
          </cell>
        </row>
        <row r="2156">
          <cell r="B2156" t="str">
            <v>MANO DE OBRA</v>
          </cell>
        </row>
        <row r="2157">
          <cell r="B2157">
            <v>0</v>
          </cell>
          <cell r="C2157">
            <v>0</v>
          </cell>
        </row>
        <row r="2158">
          <cell r="A2158">
            <v>0</v>
          </cell>
          <cell r="B2158">
            <v>0</v>
          </cell>
          <cell r="C2158">
            <v>0</v>
          </cell>
        </row>
        <row r="2159">
          <cell r="A2159">
            <v>0</v>
          </cell>
          <cell r="B2159">
            <v>0</v>
          </cell>
          <cell r="C2159">
            <v>0</v>
          </cell>
        </row>
        <row r="2160">
          <cell r="A2160">
            <v>0</v>
          </cell>
          <cell r="B2160">
            <v>0</v>
          </cell>
          <cell r="C2160">
            <v>0</v>
          </cell>
        </row>
        <row r="2162">
          <cell r="B2162" t="str">
            <v>TRANSPORTE</v>
          </cell>
        </row>
        <row r="2164">
          <cell r="A2164">
            <v>0</v>
          </cell>
          <cell r="B2164">
            <v>0</v>
          </cell>
          <cell r="C2164">
            <v>0</v>
          </cell>
        </row>
        <row r="2165">
          <cell r="A2165">
            <v>0</v>
          </cell>
          <cell r="B2165">
            <v>0</v>
          </cell>
          <cell r="C2165">
            <v>0</v>
          </cell>
        </row>
        <row r="2166">
          <cell r="A2166">
            <v>0</v>
          </cell>
          <cell r="B2166">
            <v>0</v>
          </cell>
          <cell r="C2166">
            <v>0</v>
          </cell>
        </row>
        <row r="2171">
          <cell r="A2171" t="str">
            <v>CODIGO</v>
          </cell>
          <cell r="B2171" t="str">
            <v>ITEM</v>
          </cell>
          <cell r="C2171" t="str">
            <v>UNIDAD</v>
          </cell>
        </row>
        <row r="2172">
          <cell r="D2172">
            <v>0</v>
          </cell>
        </row>
        <row r="2173">
          <cell r="B2173" t="str">
            <v>CODIGO</v>
          </cell>
        </row>
        <row r="2174">
          <cell r="A2174" t="str">
            <v>CODIGO</v>
          </cell>
          <cell r="B2174" t="str">
            <v>RECURSOS</v>
          </cell>
          <cell r="C2174" t="str">
            <v>UNIDAD</v>
          </cell>
          <cell r="D2174" t="str">
            <v>CANT.</v>
          </cell>
        </row>
        <row r="2175">
          <cell r="B2175" t="str">
            <v>MATERIALES</v>
          </cell>
        </row>
        <row r="2176">
          <cell r="B2176">
            <v>0</v>
          </cell>
          <cell r="C2176">
            <v>0</v>
          </cell>
        </row>
        <row r="2177">
          <cell r="B2177">
            <v>0</v>
          </cell>
          <cell r="C2177">
            <v>0</v>
          </cell>
        </row>
        <row r="2178">
          <cell r="B2178">
            <v>0</v>
          </cell>
          <cell r="C2178">
            <v>0</v>
          </cell>
        </row>
        <row r="2179">
          <cell r="B2179">
            <v>0</v>
          </cell>
          <cell r="C2179">
            <v>0</v>
          </cell>
        </row>
        <row r="2181">
          <cell r="B2181" t="str">
            <v>EQUIPO</v>
          </cell>
        </row>
        <row r="2182">
          <cell r="B2182" t="str">
            <v>HTA MENOR (5% de M. de O.)</v>
          </cell>
        </row>
        <row r="2183">
          <cell r="A2183">
            <v>0</v>
          </cell>
          <cell r="B2183">
            <v>0</v>
          </cell>
          <cell r="C2183">
            <v>0</v>
          </cell>
        </row>
        <row r="2184">
          <cell r="A2184">
            <v>0</v>
          </cell>
          <cell r="B2184">
            <v>0</v>
          </cell>
          <cell r="C2184">
            <v>0</v>
          </cell>
        </row>
        <row r="2185">
          <cell r="A2185">
            <v>0</v>
          </cell>
          <cell r="B2185">
            <v>0</v>
          </cell>
          <cell r="C2185">
            <v>0</v>
          </cell>
        </row>
        <row r="2187">
          <cell r="B2187" t="str">
            <v>MANO DE OBRA</v>
          </cell>
        </row>
        <row r="2188">
          <cell r="B2188">
            <v>0</v>
          </cell>
          <cell r="C2188">
            <v>0</v>
          </cell>
        </row>
        <row r="2189">
          <cell r="A2189">
            <v>0</v>
          </cell>
          <cell r="B2189">
            <v>0</v>
          </cell>
          <cell r="C2189">
            <v>0</v>
          </cell>
        </row>
        <row r="2190">
          <cell r="A2190">
            <v>0</v>
          </cell>
          <cell r="B2190">
            <v>0</v>
          </cell>
          <cell r="C2190">
            <v>0</v>
          </cell>
        </row>
        <row r="2191">
          <cell r="A2191">
            <v>0</v>
          </cell>
          <cell r="B2191">
            <v>0</v>
          </cell>
          <cell r="C2191">
            <v>0</v>
          </cell>
        </row>
        <row r="2193">
          <cell r="B2193" t="str">
            <v>TRANSPORTE</v>
          </cell>
        </row>
        <row r="2195">
          <cell r="A2195">
            <v>0</v>
          </cell>
          <cell r="B2195">
            <v>0</v>
          </cell>
          <cell r="C2195">
            <v>0</v>
          </cell>
        </row>
        <row r="2196">
          <cell r="A2196">
            <v>0</v>
          </cell>
          <cell r="B2196">
            <v>0</v>
          </cell>
          <cell r="C2196">
            <v>0</v>
          </cell>
        </row>
        <row r="2197">
          <cell r="A2197">
            <v>0</v>
          </cell>
          <cell r="B2197">
            <v>0</v>
          </cell>
          <cell r="C2197">
            <v>0</v>
          </cell>
        </row>
        <row r="2202">
          <cell r="A2202" t="str">
            <v>CODIGO</v>
          </cell>
          <cell r="B2202" t="str">
            <v>ITEM</v>
          </cell>
          <cell r="C2202" t="str">
            <v>UNIDAD</v>
          </cell>
        </row>
        <row r="2203">
          <cell r="D2203">
            <v>0</v>
          </cell>
        </row>
        <row r="2204">
          <cell r="B2204" t="str">
            <v>CODIGO</v>
          </cell>
        </row>
        <row r="2205">
          <cell r="A2205" t="str">
            <v>CODIGO</v>
          </cell>
          <cell r="B2205" t="str">
            <v>RECURSOS</v>
          </cell>
          <cell r="C2205" t="str">
            <v>UNIDAD</v>
          </cell>
          <cell r="D2205" t="str">
            <v>CANT.</v>
          </cell>
        </row>
        <row r="2206">
          <cell r="B2206" t="str">
            <v>MATERIALES</v>
          </cell>
        </row>
        <row r="2207">
          <cell r="B2207">
            <v>0</v>
          </cell>
          <cell r="C2207">
            <v>0</v>
          </cell>
        </row>
        <row r="2208">
          <cell r="B2208">
            <v>0</v>
          </cell>
          <cell r="C2208">
            <v>0</v>
          </cell>
        </row>
        <row r="2209">
          <cell r="B2209">
            <v>0</v>
          </cell>
          <cell r="C2209">
            <v>0</v>
          </cell>
        </row>
        <row r="2210">
          <cell r="B2210">
            <v>0</v>
          </cell>
          <cell r="C2210">
            <v>0</v>
          </cell>
        </row>
        <row r="2212">
          <cell r="B2212" t="str">
            <v>EQUIPO</v>
          </cell>
        </row>
        <row r="2213">
          <cell r="B2213" t="str">
            <v>HTA MENOR (5% de M. de O.)</v>
          </cell>
        </row>
        <row r="2214">
          <cell r="A2214">
            <v>0</v>
          </cell>
          <cell r="B2214">
            <v>0</v>
          </cell>
          <cell r="C2214">
            <v>0</v>
          </cell>
        </row>
        <row r="2215">
          <cell r="A2215">
            <v>0</v>
          </cell>
          <cell r="B2215">
            <v>0</v>
          </cell>
          <cell r="C2215">
            <v>0</v>
          </cell>
        </row>
        <row r="2216">
          <cell r="A2216">
            <v>0</v>
          </cell>
          <cell r="B2216">
            <v>0</v>
          </cell>
          <cell r="C2216">
            <v>0</v>
          </cell>
        </row>
        <row r="2218">
          <cell r="B2218" t="str">
            <v>MANO DE OBRA</v>
          </cell>
        </row>
        <row r="2219">
          <cell r="B2219">
            <v>0</v>
          </cell>
          <cell r="C2219">
            <v>0</v>
          </cell>
        </row>
        <row r="2220">
          <cell r="A2220">
            <v>0</v>
          </cell>
          <cell r="B2220">
            <v>0</v>
          </cell>
          <cell r="C2220">
            <v>0</v>
          </cell>
        </row>
        <row r="2221">
          <cell r="A2221">
            <v>0</v>
          </cell>
          <cell r="B2221">
            <v>0</v>
          </cell>
          <cell r="C2221">
            <v>0</v>
          </cell>
        </row>
        <row r="2222">
          <cell r="A2222">
            <v>0</v>
          </cell>
          <cell r="B2222">
            <v>0</v>
          </cell>
          <cell r="C2222">
            <v>0</v>
          </cell>
        </row>
        <row r="2224">
          <cell r="B2224" t="str">
            <v>TRANSPORTE</v>
          </cell>
        </row>
        <row r="2226">
          <cell r="A2226">
            <v>0</v>
          </cell>
          <cell r="B2226">
            <v>0</v>
          </cell>
          <cell r="C2226">
            <v>0</v>
          </cell>
        </row>
        <row r="2227">
          <cell r="A2227">
            <v>0</v>
          </cell>
          <cell r="B2227">
            <v>0</v>
          </cell>
          <cell r="C2227">
            <v>0</v>
          </cell>
        </row>
        <row r="2228">
          <cell r="A2228">
            <v>0</v>
          </cell>
          <cell r="B2228">
            <v>0</v>
          </cell>
          <cell r="C2228">
            <v>0</v>
          </cell>
        </row>
        <row r="2233">
          <cell r="A2233" t="str">
            <v>CODIGO</v>
          </cell>
          <cell r="B2233" t="str">
            <v>ITEM</v>
          </cell>
          <cell r="C2233" t="str">
            <v>UNIDAD</v>
          </cell>
        </row>
        <row r="2234">
          <cell r="D2234">
            <v>0</v>
          </cell>
        </row>
        <row r="2235">
          <cell r="B2235" t="str">
            <v>CODIGO</v>
          </cell>
        </row>
        <row r="2236">
          <cell r="A2236" t="str">
            <v>CODIGO</v>
          </cell>
          <cell r="B2236" t="str">
            <v>RECURSOS</v>
          </cell>
          <cell r="C2236" t="str">
            <v>UNIDAD</v>
          </cell>
          <cell r="D2236" t="str">
            <v>CANT.</v>
          </cell>
        </row>
        <row r="2237">
          <cell r="B2237" t="str">
            <v>MATERIALES</v>
          </cell>
        </row>
        <row r="2238">
          <cell r="B2238">
            <v>0</v>
          </cell>
          <cell r="C2238">
            <v>0</v>
          </cell>
        </row>
        <row r="2239">
          <cell r="B2239">
            <v>0</v>
          </cell>
          <cell r="C2239">
            <v>0</v>
          </cell>
        </row>
        <row r="2240">
          <cell r="B2240">
            <v>0</v>
          </cell>
          <cell r="C2240">
            <v>0</v>
          </cell>
        </row>
        <row r="2241">
          <cell r="B2241">
            <v>0</v>
          </cell>
          <cell r="C2241">
            <v>0</v>
          </cell>
        </row>
        <row r="2243">
          <cell r="B2243" t="str">
            <v>EQUIPO</v>
          </cell>
        </row>
        <row r="2244">
          <cell r="B2244" t="str">
            <v>HTA MENOR (5% de M. de O.)</v>
          </cell>
        </row>
        <row r="2245">
          <cell r="A2245">
            <v>0</v>
          </cell>
          <cell r="B2245">
            <v>0</v>
          </cell>
          <cell r="C2245">
            <v>0</v>
          </cell>
        </row>
        <row r="2246">
          <cell r="A2246">
            <v>0</v>
          </cell>
          <cell r="B2246">
            <v>0</v>
          </cell>
          <cell r="C2246">
            <v>0</v>
          </cell>
        </row>
        <row r="2247">
          <cell r="A2247">
            <v>0</v>
          </cell>
          <cell r="B2247">
            <v>0</v>
          </cell>
          <cell r="C2247">
            <v>0</v>
          </cell>
        </row>
        <row r="2249">
          <cell r="B2249" t="str">
            <v>MANO DE OBRA</v>
          </cell>
        </row>
        <row r="2250">
          <cell r="B2250">
            <v>0</v>
          </cell>
          <cell r="C2250">
            <v>0</v>
          </cell>
        </row>
        <row r="2251">
          <cell r="A2251">
            <v>0</v>
          </cell>
          <cell r="B2251">
            <v>0</v>
          </cell>
          <cell r="C2251">
            <v>0</v>
          </cell>
        </row>
        <row r="2252">
          <cell r="A2252">
            <v>0</v>
          </cell>
          <cell r="B2252">
            <v>0</v>
          </cell>
          <cell r="C2252">
            <v>0</v>
          </cell>
        </row>
        <row r="2253">
          <cell r="A2253">
            <v>0</v>
          </cell>
          <cell r="B2253">
            <v>0</v>
          </cell>
          <cell r="C2253">
            <v>0</v>
          </cell>
        </row>
        <row r="2255">
          <cell r="B2255" t="str">
            <v>TRANSPORTE</v>
          </cell>
        </row>
        <row r="2257">
          <cell r="A2257">
            <v>0</v>
          </cell>
          <cell r="B2257">
            <v>0</v>
          </cell>
          <cell r="C2257">
            <v>0</v>
          </cell>
        </row>
        <row r="2258">
          <cell r="A2258">
            <v>0</v>
          </cell>
          <cell r="B2258">
            <v>0</v>
          </cell>
          <cell r="C2258">
            <v>0</v>
          </cell>
        </row>
        <row r="2259">
          <cell r="A2259">
            <v>0</v>
          </cell>
          <cell r="B2259">
            <v>0</v>
          </cell>
          <cell r="C2259">
            <v>0</v>
          </cell>
        </row>
        <row r="2264">
          <cell r="A2264" t="str">
            <v>CODIGO</v>
          </cell>
          <cell r="B2264" t="str">
            <v>ITEM</v>
          </cell>
          <cell r="C2264" t="str">
            <v>UNIDAD</v>
          </cell>
        </row>
        <row r="2265">
          <cell r="D2265">
            <v>0</v>
          </cell>
        </row>
        <row r="2266">
          <cell r="B2266" t="str">
            <v>CODIGO</v>
          </cell>
        </row>
        <row r="2267">
          <cell r="A2267" t="str">
            <v>CODIGO</v>
          </cell>
          <cell r="B2267" t="str">
            <v>RECURSOS</v>
          </cell>
          <cell r="C2267" t="str">
            <v>UNIDAD</v>
          </cell>
          <cell r="D2267" t="str">
            <v>CANT.</v>
          </cell>
        </row>
        <row r="2268">
          <cell r="B2268" t="str">
            <v>MATERIALES</v>
          </cell>
        </row>
        <row r="2269">
          <cell r="B2269">
            <v>0</v>
          </cell>
          <cell r="C2269">
            <v>0</v>
          </cell>
        </row>
        <row r="2270">
          <cell r="B2270">
            <v>0</v>
          </cell>
          <cell r="C2270">
            <v>0</v>
          </cell>
        </row>
        <row r="2271">
          <cell r="B2271">
            <v>0</v>
          </cell>
          <cell r="C2271">
            <v>0</v>
          </cell>
        </row>
        <row r="2272">
          <cell r="B2272">
            <v>0</v>
          </cell>
          <cell r="C2272">
            <v>0</v>
          </cell>
        </row>
        <row r="2274">
          <cell r="B2274" t="str">
            <v>EQUIPO</v>
          </cell>
        </row>
        <row r="2275">
          <cell r="B2275" t="str">
            <v>HTA MENOR (5% de M. de O.)</v>
          </cell>
        </row>
        <row r="2276">
          <cell r="A2276">
            <v>0</v>
          </cell>
          <cell r="B2276">
            <v>0</v>
          </cell>
          <cell r="C2276">
            <v>0</v>
          </cell>
        </row>
        <row r="2277">
          <cell r="A2277">
            <v>0</v>
          </cell>
          <cell r="B2277">
            <v>0</v>
          </cell>
          <cell r="C2277">
            <v>0</v>
          </cell>
        </row>
        <row r="2278">
          <cell r="A2278">
            <v>0</v>
          </cell>
          <cell r="B2278">
            <v>0</v>
          </cell>
          <cell r="C2278">
            <v>0</v>
          </cell>
        </row>
        <row r="2280">
          <cell r="B2280" t="str">
            <v>MANO DE OBRA</v>
          </cell>
        </row>
        <row r="2281">
          <cell r="B2281">
            <v>0</v>
          </cell>
          <cell r="C2281">
            <v>0</v>
          </cell>
        </row>
        <row r="2282">
          <cell r="A2282">
            <v>0</v>
          </cell>
          <cell r="B2282">
            <v>0</v>
          </cell>
          <cell r="C2282">
            <v>0</v>
          </cell>
        </row>
        <row r="2283">
          <cell r="A2283">
            <v>0</v>
          </cell>
          <cell r="B2283">
            <v>0</v>
          </cell>
          <cell r="C2283">
            <v>0</v>
          </cell>
        </row>
        <row r="2284">
          <cell r="A2284">
            <v>0</v>
          </cell>
          <cell r="B2284">
            <v>0</v>
          </cell>
          <cell r="C2284">
            <v>0</v>
          </cell>
        </row>
        <row r="2286">
          <cell r="B2286" t="str">
            <v>TRANSPORTE</v>
          </cell>
        </row>
        <row r="2288">
          <cell r="A2288">
            <v>0</v>
          </cell>
          <cell r="B2288">
            <v>0</v>
          </cell>
          <cell r="C2288">
            <v>0</v>
          </cell>
        </row>
        <row r="2289">
          <cell r="A2289">
            <v>0</v>
          </cell>
          <cell r="B2289">
            <v>0</v>
          </cell>
          <cell r="C2289">
            <v>0</v>
          </cell>
        </row>
        <row r="2290">
          <cell r="A2290">
            <v>0</v>
          </cell>
          <cell r="B2290">
            <v>0</v>
          </cell>
          <cell r="C2290">
            <v>0</v>
          </cell>
        </row>
        <row r="2295">
          <cell r="A2295" t="str">
            <v>CODIGO</v>
          </cell>
          <cell r="B2295" t="str">
            <v>ITEM</v>
          </cell>
          <cell r="C2295" t="str">
            <v>UNIDAD</v>
          </cell>
        </row>
        <row r="2296">
          <cell r="D2296">
            <v>0</v>
          </cell>
        </row>
        <row r="2297">
          <cell r="B2297" t="str">
            <v>CODIGO</v>
          </cell>
        </row>
        <row r="2298">
          <cell r="A2298" t="str">
            <v>CODIGO</v>
          </cell>
          <cell r="B2298" t="str">
            <v>RECURSOS</v>
          </cell>
          <cell r="C2298" t="str">
            <v>UNIDAD</v>
          </cell>
          <cell r="D2298" t="str">
            <v>CANT.</v>
          </cell>
        </row>
        <row r="2299">
          <cell r="B2299" t="str">
            <v>MATERIALES</v>
          </cell>
        </row>
        <row r="2300">
          <cell r="B2300">
            <v>0</v>
          </cell>
          <cell r="C2300">
            <v>0</v>
          </cell>
        </row>
        <row r="2301">
          <cell r="B2301">
            <v>0</v>
          </cell>
          <cell r="C2301">
            <v>0</v>
          </cell>
        </row>
        <row r="2302">
          <cell r="B2302">
            <v>0</v>
          </cell>
          <cell r="C2302">
            <v>0</v>
          </cell>
        </row>
        <row r="2303">
          <cell r="B2303">
            <v>0</v>
          </cell>
          <cell r="C2303">
            <v>0</v>
          </cell>
        </row>
        <row r="2305">
          <cell r="B2305" t="str">
            <v>EQUIPO</v>
          </cell>
        </row>
        <row r="2306">
          <cell r="B2306" t="str">
            <v>HTA MENOR (5% de M. de O.)</v>
          </cell>
        </row>
        <row r="2307">
          <cell r="A2307">
            <v>0</v>
          </cell>
          <cell r="B2307">
            <v>0</v>
          </cell>
          <cell r="C2307">
            <v>0</v>
          </cell>
        </row>
        <row r="2308">
          <cell r="A2308">
            <v>0</v>
          </cell>
          <cell r="B2308">
            <v>0</v>
          </cell>
          <cell r="C2308">
            <v>0</v>
          </cell>
        </row>
        <row r="2309">
          <cell r="A2309">
            <v>0</v>
          </cell>
          <cell r="B2309">
            <v>0</v>
          </cell>
          <cell r="C2309">
            <v>0</v>
          </cell>
        </row>
        <row r="2311">
          <cell r="B2311" t="str">
            <v>MANO DE OBRA</v>
          </cell>
        </row>
        <row r="2312">
          <cell r="B2312">
            <v>0</v>
          </cell>
          <cell r="C2312">
            <v>0</v>
          </cell>
        </row>
        <row r="2313">
          <cell r="A2313">
            <v>0</v>
          </cell>
          <cell r="B2313">
            <v>0</v>
          </cell>
          <cell r="C2313">
            <v>0</v>
          </cell>
        </row>
        <row r="2314">
          <cell r="A2314">
            <v>0</v>
          </cell>
          <cell r="B2314">
            <v>0</v>
          </cell>
          <cell r="C2314">
            <v>0</v>
          </cell>
        </row>
        <row r="2315">
          <cell r="A2315">
            <v>0</v>
          </cell>
          <cell r="B2315">
            <v>0</v>
          </cell>
          <cell r="C2315">
            <v>0</v>
          </cell>
        </row>
        <row r="2317">
          <cell r="B2317" t="str">
            <v>TRANSPORTE</v>
          </cell>
        </row>
        <row r="2319">
          <cell r="A2319">
            <v>0</v>
          </cell>
          <cell r="B2319">
            <v>0</v>
          </cell>
          <cell r="C2319">
            <v>0</v>
          </cell>
        </row>
        <row r="2320">
          <cell r="A2320">
            <v>0</v>
          </cell>
          <cell r="B2320">
            <v>0</v>
          </cell>
          <cell r="C2320">
            <v>0</v>
          </cell>
        </row>
        <row r="2321">
          <cell r="A2321">
            <v>0</v>
          </cell>
          <cell r="B2321">
            <v>0</v>
          </cell>
          <cell r="C2321">
            <v>0</v>
          </cell>
        </row>
        <row r="2326">
          <cell r="A2326" t="str">
            <v>CODIGO</v>
          </cell>
          <cell r="B2326" t="str">
            <v>ITEM</v>
          </cell>
          <cell r="C2326" t="str">
            <v>UNIDAD</v>
          </cell>
        </row>
        <row r="2327">
          <cell r="D2327">
            <v>0</v>
          </cell>
        </row>
        <row r="2328">
          <cell r="B2328" t="str">
            <v>CODIGO</v>
          </cell>
        </row>
        <row r="2329">
          <cell r="A2329" t="str">
            <v>CODIGO</v>
          </cell>
          <cell r="B2329" t="str">
            <v>RECURSOS</v>
          </cell>
          <cell r="C2329" t="str">
            <v>UNIDAD</v>
          </cell>
          <cell r="D2329" t="str">
            <v>CANT.</v>
          </cell>
        </row>
        <row r="2330">
          <cell r="B2330" t="str">
            <v>MATERIALES</v>
          </cell>
        </row>
        <row r="2331">
          <cell r="B2331">
            <v>0</v>
          </cell>
          <cell r="C2331">
            <v>0</v>
          </cell>
        </row>
        <row r="2332">
          <cell r="B2332">
            <v>0</v>
          </cell>
          <cell r="C2332">
            <v>0</v>
          </cell>
        </row>
        <row r="2333">
          <cell r="B2333">
            <v>0</v>
          </cell>
          <cell r="C2333">
            <v>0</v>
          </cell>
        </row>
        <row r="2334">
          <cell r="B2334">
            <v>0</v>
          </cell>
          <cell r="C2334">
            <v>0</v>
          </cell>
        </row>
        <row r="2336">
          <cell r="B2336" t="str">
            <v>EQUIPO</v>
          </cell>
        </row>
        <row r="2337">
          <cell r="B2337" t="str">
            <v>HTA MENOR (5% de M. de O.)</v>
          </cell>
        </row>
        <row r="2338">
          <cell r="A2338">
            <v>0</v>
          </cell>
          <cell r="B2338">
            <v>0</v>
          </cell>
          <cell r="C2338">
            <v>0</v>
          </cell>
        </row>
        <row r="2339">
          <cell r="A2339">
            <v>0</v>
          </cell>
          <cell r="B2339">
            <v>0</v>
          </cell>
          <cell r="C2339">
            <v>0</v>
          </cell>
        </row>
        <row r="2340">
          <cell r="A2340">
            <v>0</v>
          </cell>
          <cell r="B2340">
            <v>0</v>
          </cell>
          <cell r="C2340">
            <v>0</v>
          </cell>
        </row>
        <row r="2342">
          <cell r="B2342" t="str">
            <v>MANO DE OBRA</v>
          </cell>
        </row>
        <row r="2343">
          <cell r="B2343">
            <v>0</v>
          </cell>
          <cell r="C2343">
            <v>0</v>
          </cell>
        </row>
        <row r="2344">
          <cell r="A2344">
            <v>0</v>
          </cell>
          <cell r="B2344">
            <v>0</v>
          </cell>
          <cell r="C2344">
            <v>0</v>
          </cell>
        </row>
        <row r="2345">
          <cell r="A2345">
            <v>0</v>
          </cell>
          <cell r="B2345">
            <v>0</v>
          </cell>
          <cell r="C2345">
            <v>0</v>
          </cell>
        </row>
        <row r="2346">
          <cell r="A2346">
            <v>0</v>
          </cell>
          <cell r="B2346">
            <v>0</v>
          </cell>
          <cell r="C2346">
            <v>0</v>
          </cell>
        </row>
        <row r="2348">
          <cell r="B2348" t="str">
            <v>TRANSPORTE</v>
          </cell>
        </row>
        <row r="2350">
          <cell r="A2350">
            <v>0</v>
          </cell>
          <cell r="B2350">
            <v>0</v>
          </cell>
          <cell r="C2350">
            <v>0</v>
          </cell>
        </row>
        <row r="2351">
          <cell r="A2351">
            <v>0</v>
          </cell>
          <cell r="B2351">
            <v>0</v>
          </cell>
          <cell r="C2351">
            <v>0</v>
          </cell>
        </row>
        <row r="2352">
          <cell r="A2352">
            <v>0</v>
          </cell>
          <cell r="B2352">
            <v>0</v>
          </cell>
          <cell r="C2352">
            <v>0</v>
          </cell>
        </row>
        <row r="2357">
          <cell r="A2357" t="str">
            <v>CODIGO</v>
          </cell>
          <cell r="B2357" t="str">
            <v>ITEM</v>
          </cell>
          <cell r="C2357" t="str">
            <v>UNIDAD</v>
          </cell>
        </row>
        <row r="2358">
          <cell r="D2358">
            <v>0</v>
          </cell>
        </row>
        <row r="2359">
          <cell r="B2359" t="str">
            <v>CODIGO</v>
          </cell>
        </row>
        <row r="2360">
          <cell r="A2360" t="str">
            <v>CODIGO</v>
          </cell>
          <cell r="B2360" t="str">
            <v>RECURSOS</v>
          </cell>
          <cell r="C2360" t="str">
            <v>UNIDAD</v>
          </cell>
          <cell r="D2360" t="str">
            <v>CANT.</v>
          </cell>
        </row>
        <row r="2361">
          <cell r="B2361" t="str">
            <v>MATERIALES</v>
          </cell>
        </row>
        <row r="2362">
          <cell r="B2362">
            <v>0</v>
          </cell>
          <cell r="C2362">
            <v>0</v>
          </cell>
        </row>
        <row r="2363">
          <cell r="B2363">
            <v>0</v>
          </cell>
          <cell r="C2363">
            <v>0</v>
          </cell>
        </row>
        <row r="2364">
          <cell r="B2364">
            <v>0</v>
          </cell>
          <cell r="C2364">
            <v>0</v>
          </cell>
        </row>
        <row r="2365">
          <cell r="B2365">
            <v>0</v>
          </cell>
          <cell r="C2365">
            <v>0</v>
          </cell>
        </row>
        <row r="2367">
          <cell r="B2367" t="str">
            <v>EQUIPO</v>
          </cell>
        </row>
        <row r="2368">
          <cell r="B2368" t="str">
            <v>HTA MENOR (5% de M. de O.)</v>
          </cell>
        </row>
        <row r="2369">
          <cell r="A2369">
            <v>0</v>
          </cell>
          <cell r="B2369">
            <v>0</v>
          </cell>
          <cell r="C2369">
            <v>0</v>
          </cell>
        </row>
        <row r="2370">
          <cell r="A2370">
            <v>0</v>
          </cell>
          <cell r="B2370">
            <v>0</v>
          </cell>
          <cell r="C2370">
            <v>0</v>
          </cell>
        </row>
        <row r="2371">
          <cell r="A2371">
            <v>0</v>
          </cell>
          <cell r="B2371">
            <v>0</v>
          </cell>
          <cell r="C2371">
            <v>0</v>
          </cell>
        </row>
        <row r="2373">
          <cell r="B2373" t="str">
            <v>MANO DE OBRA</v>
          </cell>
        </row>
        <row r="2374">
          <cell r="B2374">
            <v>0</v>
          </cell>
          <cell r="C2374">
            <v>0</v>
          </cell>
        </row>
        <row r="2375">
          <cell r="A2375">
            <v>0</v>
          </cell>
          <cell r="B2375">
            <v>0</v>
          </cell>
          <cell r="C2375">
            <v>0</v>
          </cell>
        </row>
        <row r="2376">
          <cell r="A2376">
            <v>0</v>
          </cell>
          <cell r="B2376">
            <v>0</v>
          </cell>
          <cell r="C2376">
            <v>0</v>
          </cell>
        </row>
        <row r="2377">
          <cell r="A2377">
            <v>0</v>
          </cell>
          <cell r="B2377">
            <v>0</v>
          </cell>
          <cell r="C2377">
            <v>0</v>
          </cell>
        </row>
        <row r="2379">
          <cell r="B2379" t="str">
            <v>TRANSPORTE</v>
          </cell>
        </row>
        <row r="2381">
          <cell r="A2381">
            <v>0</v>
          </cell>
          <cell r="B2381">
            <v>0</v>
          </cell>
          <cell r="C2381">
            <v>0</v>
          </cell>
        </row>
        <row r="2382">
          <cell r="A2382">
            <v>0</v>
          </cell>
          <cell r="B2382">
            <v>0</v>
          </cell>
          <cell r="C2382">
            <v>0</v>
          </cell>
        </row>
        <row r="2383">
          <cell r="A2383">
            <v>0</v>
          </cell>
          <cell r="B2383">
            <v>0</v>
          </cell>
          <cell r="C2383">
            <v>0</v>
          </cell>
        </row>
        <row r="2388">
          <cell r="A2388" t="str">
            <v>CODIGO</v>
          </cell>
          <cell r="B2388" t="str">
            <v>ITEM</v>
          </cell>
          <cell r="C2388" t="str">
            <v>UNIDAD</v>
          </cell>
        </row>
        <row r="2389">
          <cell r="D2389">
            <v>0</v>
          </cell>
        </row>
        <row r="2390">
          <cell r="B2390" t="str">
            <v>CODIGO</v>
          </cell>
        </row>
        <row r="2391">
          <cell r="A2391" t="str">
            <v>CODIGO</v>
          </cell>
          <cell r="B2391" t="str">
            <v>RECURSOS</v>
          </cell>
          <cell r="C2391" t="str">
            <v>UNIDAD</v>
          </cell>
          <cell r="D2391" t="str">
            <v>CANT.</v>
          </cell>
        </row>
        <row r="2392">
          <cell r="B2392" t="str">
            <v>MATERIALES</v>
          </cell>
        </row>
        <row r="2393">
          <cell r="B2393">
            <v>0</v>
          </cell>
          <cell r="C2393">
            <v>0</v>
          </cell>
        </row>
        <row r="2394">
          <cell r="B2394">
            <v>0</v>
          </cell>
          <cell r="C2394">
            <v>0</v>
          </cell>
        </row>
        <row r="2395">
          <cell r="B2395">
            <v>0</v>
          </cell>
          <cell r="C2395">
            <v>0</v>
          </cell>
        </row>
        <row r="2396">
          <cell r="B2396">
            <v>0</v>
          </cell>
          <cell r="C2396">
            <v>0</v>
          </cell>
        </row>
        <row r="2398">
          <cell r="B2398" t="str">
            <v>EQUIPO</v>
          </cell>
        </row>
        <row r="2399">
          <cell r="B2399" t="str">
            <v>HTA MENOR (5% de M. de O.)</v>
          </cell>
        </row>
        <row r="2400">
          <cell r="A2400">
            <v>0</v>
          </cell>
          <cell r="B2400">
            <v>0</v>
          </cell>
          <cell r="C2400">
            <v>0</v>
          </cell>
        </row>
        <row r="2401">
          <cell r="A2401">
            <v>0</v>
          </cell>
          <cell r="B2401">
            <v>0</v>
          </cell>
          <cell r="C2401">
            <v>0</v>
          </cell>
        </row>
        <row r="2402">
          <cell r="A2402">
            <v>0</v>
          </cell>
          <cell r="B2402">
            <v>0</v>
          </cell>
          <cell r="C2402">
            <v>0</v>
          </cell>
        </row>
        <row r="2404">
          <cell r="B2404" t="str">
            <v>MANO DE OBRA</v>
          </cell>
        </row>
        <row r="2405">
          <cell r="B2405">
            <v>0</v>
          </cell>
          <cell r="C2405">
            <v>0</v>
          </cell>
        </row>
        <row r="2406">
          <cell r="A2406">
            <v>0</v>
          </cell>
          <cell r="B2406">
            <v>0</v>
          </cell>
          <cell r="C2406">
            <v>0</v>
          </cell>
        </row>
        <row r="2407">
          <cell r="A2407">
            <v>0</v>
          </cell>
          <cell r="B2407">
            <v>0</v>
          </cell>
          <cell r="C2407">
            <v>0</v>
          </cell>
        </row>
        <row r="2408">
          <cell r="A2408">
            <v>0</v>
          </cell>
          <cell r="B2408">
            <v>0</v>
          </cell>
          <cell r="C2408">
            <v>0</v>
          </cell>
        </row>
        <row r="2410">
          <cell r="B2410" t="str">
            <v>TRANSPORTE</v>
          </cell>
        </row>
        <row r="2412">
          <cell r="A2412">
            <v>0</v>
          </cell>
          <cell r="B2412">
            <v>0</v>
          </cell>
          <cell r="C2412">
            <v>0</v>
          </cell>
        </row>
        <row r="2413">
          <cell r="A2413">
            <v>0</v>
          </cell>
          <cell r="B2413">
            <v>0</v>
          </cell>
          <cell r="C2413">
            <v>0</v>
          </cell>
        </row>
        <row r="2414">
          <cell r="A2414">
            <v>0</v>
          </cell>
          <cell r="B2414">
            <v>0</v>
          </cell>
          <cell r="C2414">
            <v>0</v>
          </cell>
        </row>
        <row r="2419">
          <cell r="A2419" t="str">
            <v>CODIGO</v>
          </cell>
          <cell r="B2419" t="str">
            <v>ITEM</v>
          </cell>
          <cell r="C2419" t="str">
            <v>UNIDAD</v>
          </cell>
        </row>
        <row r="2420">
          <cell r="D2420">
            <v>0</v>
          </cell>
        </row>
        <row r="2421">
          <cell r="B2421" t="str">
            <v>CODIGO</v>
          </cell>
        </row>
        <row r="2422">
          <cell r="A2422" t="str">
            <v>CODIGO</v>
          </cell>
          <cell r="B2422" t="str">
            <v>RECURSOS</v>
          </cell>
          <cell r="C2422" t="str">
            <v>UNIDAD</v>
          </cell>
          <cell r="D2422" t="str">
            <v>CANT.</v>
          </cell>
        </row>
        <row r="2423">
          <cell r="B2423" t="str">
            <v>MATERIALES</v>
          </cell>
        </row>
        <row r="2424">
          <cell r="B2424">
            <v>0</v>
          </cell>
          <cell r="C2424">
            <v>0</v>
          </cell>
        </row>
        <row r="2425">
          <cell r="B2425">
            <v>0</v>
          </cell>
          <cell r="C2425">
            <v>0</v>
          </cell>
        </row>
        <row r="2426">
          <cell r="B2426">
            <v>0</v>
          </cell>
          <cell r="C2426">
            <v>0</v>
          </cell>
        </row>
        <row r="2427">
          <cell r="B2427">
            <v>0</v>
          </cell>
          <cell r="C2427">
            <v>0</v>
          </cell>
        </row>
        <row r="2429">
          <cell r="B2429" t="str">
            <v>EQUIPO</v>
          </cell>
        </row>
        <row r="2430">
          <cell r="B2430" t="str">
            <v>HTA MENOR (5% de M. de O.)</v>
          </cell>
        </row>
        <row r="2431">
          <cell r="A2431">
            <v>0</v>
          </cell>
          <cell r="B2431">
            <v>0</v>
          </cell>
          <cell r="C2431">
            <v>0</v>
          </cell>
        </row>
        <row r="2432">
          <cell r="A2432">
            <v>0</v>
          </cell>
          <cell r="B2432">
            <v>0</v>
          </cell>
          <cell r="C2432">
            <v>0</v>
          </cell>
        </row>
        <row r="2433">
          <cell r="A2433">
            <v>0</v>
          </cell>
          <cell r="B2433">
            <v>0</v>
          </cell>
          <cell r="C2433">
            <v>0</v>
          </cell>
        </row>
        <row r="2435">
          <cell r="B2435" t="str">
            <v>MANO DE OBRA</v>
          </cell>
        </row>
        <row r="2436">
          <cell r="B2436">
            <v>0</v>
          </cell>
          <cell r="C2436">
            <v>0</v>
          </cell>
        </row>
        <row r="2437">
          <cell r="A2437">
            <v>0</v>
          </cell>
          <cell r="B2437">
            <v>0</v>
          </cell>
          <cell r="C2437">
            <v>0</v>
          </cell>
        </row>
        <row r="2438">
          <cell r="A2438">
            <v>0</v>
          </cell>
          <cell r="B2438">
            <v>0</v>
          </cell>
          <cell r="C2438">
            <v>0</v>
          </cell>
        </row>
        <row r="2439">
          <cell r="A2439">
            <v>0</v>
          </cell>
          <cell r="B2439">
            <v>0</v>
          </cell>
          <cell r="C2439">
            <v>0</v>
          </cell>
        </row>
        <row r="2441">
          <cell r="B2441" t="str">
            <v>TRANSPORTE</v>
          </cell>
        </row>
        <row r="2443">
          <cell r="A2443">
            <v>0</v>
          </cell>
          <cell r="B2443">
            <v>0</v>
          </cell>
          <cell r="C2443">
            <v>0</v>
          </cell>
        </row>
        <row r="2444">
          <cell r="A2444">
            <v>0</v>
          </cell>
          <cell r="B2444">
            <v>0</v>
          </cell>
          <cell r="C2444">
            <v>0</v>
          </cell>
        </row>
        <row r="2445">
          <cell r="A2445">
            <v>0</v>
          </cell>
          <cell r="B2445">
            <v>0</v>
          </cell>
          <cell r="C2445">
            <v>0</v>
          </cell>
        </row>
        <row r="2451">
          <cell r="A2451" t="str">
            <v>CODIGO</v>
          </cell>
          <cell r="B2451" t="str">
            <v>ITEM</v>
          </cell>
          <cell r="C2451" t="str">
            <v>UNIDAD</v>
          </cell>
        </row>
        <row r="2452">
          <cell r="D2452">
            <v>0</v>
          </cell>
        </row>
        <row r="2453">
          <cell r="B2453" t="str">
            <v>CODIGO</v>
          </cell>
        </row>
        <row r="2454">
          <cell r="A2454" t="str">
            <v>CODIGO</v>
          </cell>
          <cell r="B2454" t="str">
            <v>RECURSOS</v>
          </cell>
          <cell r="C2454" t="str">
            <v>UNIDAD</v>
          </cell>
          <cell r="D2454" t="str">
            <v>CANT.</v>
          </cell>
        </row>
        <row r="2455">
          <cell r="B2455" t="str">
            <v>MATERIALES</v>
          </cell>
        </row>
        <row r="2456">
          <cell r="B2456">
            <v>0</v>
          </cell>
          <cell r="C2456">
            <v>0</v>
          </cell>
        </row>
        <row r="2457">
          <cell r="B2457">
            <v>0</v>
          </cell>
          <cell r="C2457">
            <v>0</v>
          </cell>
        </row>
        <row r="2458">
          <cell r="B2458">
            <v>0</v>
          </cell>
          <cell r="C2458">
            <v>0</v>
          </cell>
        </row>
        <row r="2459">
          <cell r="B2459">
            <v>0</v>
          </cell>
          <cell r="C2459">
            <v>0</v>
          </cell>
        </row>
        <row r="2461">
          <cell r="B2461" t="str">
            <v>EQUIPO</v>
          </cell>
        </row>
        <row r="2462">
          <cell r="B2462" t="str">
            <v>HTA MENOR (5% de M. de O.)</v>
          </cell>
        </row>
        <row r="2463">
          <cell r="A2463">
            <v>0</v>
          </cell>
          <cell r="B2463">
            <v>0</v>
          </cell>
          <cell r="C2463">
            <v>0</v>
          </cell>
        </row>
        <row r="2464">
          <cell r="A2464">
            <v>0</v>
          </cell>
          <cell r="B2464">
            <v>0</v>
          </cell>
          <cell r="C2464">
            <v>0</v>
          </cell>
        </row>
        <row r="2465">
          <cell r="A2465">
            <v>0</v>
          </cell>
          <cell r="B2465">
            <v>0</v>
          </cell>
          <cell r="C2465">
            <v>0</v>
          </cell>
        </row>
        <row r="2467">
          <cell r="B2467" t="str">
            <v>MANO DE OBRA</v>
          </cell>
        </row>
        <row r="2468">
          <cell r="B2468">
            <v>0</v>
          </cell>
          <cell r="C2468">
            <v>0</v>
          </cell>
        </row>
        <row r="2469">
          <cell r="A2469">
            <v>0</v>
          </cell>
          <cell r="B2469">
            <v>0</v>
          </cell>
          <cell r="C2469">
            <v>0</v>
          </cell>
        </row>
        <row r="2470">
          <cell r="A2470">
            <v>0</v>
          </cell>
          <cell r="B2470">
            <v>0</v>
          </cell>
          <cell r="C2470">
            <v>0</v>
          </cell>
        </row>
        <row r="2471">
          <cell r="A2471">
            <v>0</v>
          </cell>
          <cell r="B2471">
            <v>0</v>
          </cell>
          <cell r="C2471">
            <v>0</v>
          </cell>
        </row>
        <row r="2473">
          <cell r="B2473" t="str">
            <v>TRANSPORTE</v>
          </cell>
        </row>
        <row r="2475">
          <cell r="A2475">
            <v>0</v>
          </cell>
          <cell r="B2475">
            <v>0</v>
          </cell>
          <cell r="C2475">
            <v>0</v>
          </cell>
        </row>
        <row r="2476">
          <cell r="A2476">
            <v>0</v>
          </cell>
          <cell r="B2476">
            <v>0</v>
          </cell>
          <cell r="C2476">
            <v>0</v>
          </cell>
        </row>
        <row r="2477">
          <cell r="A2477">
            <v>0</v>
          </cell>
          <cell r="B2477">
            <v>0</v>
          </cell>
          <cell r="C2477">
            <v>0</v>
          </cell>
        </row>
        <row r="2482">
          <cell r="A2482" t="str">
            <v>CODIGO</v>
          </cell>
          <cell r="B2482" t="str">
            <v>ITEM</v>
          </cell>
          <cell r="C2482" t="str">
            <v>UNIDAD</v>
          </cell>
        </row>
        <row r="2483">
          <cell r="D2483">
            <v>0</v>
          </cell>
        </row>
        <row r="2484">
          <cell r="B2484" t="str">
            <v>CODIGO</v>
          </cell>
        </row>
        <row r="2485">
          <cell r="A2485" t="str">
            <v>CODIGO</v>
          </cell>
          <cell r="B2485" t="str">
            <v>RECURSOS</v>
          </cell>
          <cell r="C2485" t="str">
            <v>UNIDAD</v>
          </cell>
          <cell r="D2485" t="str">
            <v>CANT.</v>
          </cell>
        </row>
        <row r="2486">
          <cell r="B2486" t="str">
            <v>MATERIALES</v>
          </cell>
        </row>
        <row r="2487">
          <cell r="B2487">
            <v>0</v>
          </cell>
          <cell r="C2487">
            <v>0</v>
          </cell>
        </row>
        <row r="2488">
          <cell r="B2488">
            <v>0</v>
          </cell>
          <cell r="C2488">
            <v>0</v>
          </cell>
        </row>
        <row r="2489">
          <cell r="B2489">
            <v>0</v>
          </cell>
          <cell r="C2489">
            <v>0</v>
          </cell>
        </row>
        <row r="2490">
          <cell r="B2490">
            <v>0</v>
          </cell>
          <cell r="C2490">
            <v>0</v>
          </cell>
        </row>
        <row r="2492">
          <cell r="B2492" t="str">
            <v>EQUIPO</v>
          </cell>
        </row>
        <row r="2493">
          <cell r="B2493" t="str">
            <v>HTA MENOR (5% de M. de O.)</v>
          </cell>
        </row>
        <row r="2494">
          <cell r="A2494">
            <v>0</v>
          </cell>
          <cell r="B2494">
            <v>0</v>
          </cell>
          <cell r="C2494">
            <v>0</v>
          </cell>
        </row>
        <row r="2495">
          <cell r="A2495">
            <v>0</v>
          </cell>
          <cell r="B2495">
            <v>0</v>
          </cell>
          <cell r="C2495">
            <v>0</v>
          </cell>
        </row>
        <row r="2496">
          <cell r="A2496">
            <v>0</v>
          </cell>
          <cell r="B2496">
            <v>0</v>
          </cell>
          <cell r="C2496">
            <v>0</v>
          </cell>
        </row>
        <row r="2498">
          <cell r="B2498" t="str">
            <v>MANO DE OBRA</v>
          </cell>
        </row>
        <row r="2499">
          <cell r="B2499">
            <v>0</v>
          </cell>
          <cell r="C2499">
            <v>0</v>
          </cell>
        </row>
        <row r="2500">
          <cell r="A2500">
            <v>0</v>
          </cell>
          <cell r="B2500">
            <v>0</v>
          </cell>
          <cell r="C2500">
            <v>0</v>
          </cell>
        </row>
        <row r="2501">
          <cell r="A2501">
            <v>0</v>
          </cell>
          <cell r="B2501">
            <v>0</v>
          </cell>
          <cell r="C2501">
            <v>0</v>
          </cell>
        </row>
        <row r="2502">
          <cell r="A2502">
            <v>0</v>
          </cell>
          <cell r="B2502">
            <v>0</v>
          </cell>
          <cell r="C2502">
            <v>0</v>
          </cell>
        </row>
        <row r="2504">
          <cell r="B2504" t="str">
            <v>TRANSPORTE</v>
          </cell>
        </row>
        <row r="2506">
          <cell r="A2506">
            <v>0</v>
          </cell>
          <cell r="B2506">
            <v>0</v>
          </cell>
          <cell r="C2506">
            <v>0</v>
          </cell>
        </row>
        <row r="2507">
          <cell r="A2507">
            <v>0</v>
          </cell>
          <cell r="B2507">
            <v>0</v>
          </cell>
          <cell r="C2507">
            <v>0</v>
          </cell>
        </row>
        <row r="2508">
          <cell r="A2508">
            <v>0</v>
          </cell>
          <cell r="B2508">
            <v>0</v>
          </cell>
          <cell r="C2508">
            <v>0</v>
          </cell>
        </row>
        <row r="2513">
          <cell r="A2513" t="str">
            <v>CODIGO</v>
          </cell>
          <cell r="B2513" t="str">
            <v>ITEM</v>
          </cell>
          <cell r="C2513" t="str">
            <v>UNIDAD</v>
          </cell>
        </row>
        <row r="2514">
          <cell r="D2514">
            <v>0</v>
          </cell>
        </row>
        <row r="2515">
          <cell r="B2515" t="str">
            <v>CODIGO</v>
          </cell>
        </row>
        <row r="2516">
          <cell r="A2516" t="str">
            <v>CODIGO</v>
          </cell>
          <cell r="B2516" t="str">
            <v>RECURSOS</v>
          </cell>
          <cell r="C2516" t="str">
            <v>UNIDAD</v>
          </cell>
          <cell r="D2516" t="str">
            <v>CANT.</v>
          </cell>
        </row>
        <row r="2517">
          <cell r="B2517" t="str">
            <v>MATERIALES</v>
          </cell>
        </row>
        <row r="2518">
          <cell r="B2518">
            <v>0</v>
          </cell>
          <cell r="C2518">
            <v>0</v>
          </cell>
        </row>
        <row r="2519">
          <cell r="B2519">
            <v>0</v>
          </cell>
          <cell r="C2519">
            <v>0</v>
          </cell>
        </row>
        <row r="2520">
          <cell r="B2520">
            <v>0</v>
          </cell>
          <cell r="C2520">
            <v>0</v>
          </cell>
        </row>
        <row r="2521">
          <cell r="B2521">
            <v>0</v>
          </cell>
          <cell r="C2521">
            <v>0</v>
          </cell>
        </row>
        <row r="2523">
          <cell r="B2523" t="str">
            <v>EQUIPO</v>
          </cell>
        </row>
        <row r="2524">
          <cell r="B2524" t="str">
            <v>HTA MENOR (5% de M. de O.)</v>
          </cell>
        </row>
        <row r="2525">
          <cell r="A2525">
            <v>0</v>
          </cell>
          <cell r="B2525">
            <v>0</v>
          </cell>
          <cell r="C2525">
            <v>0</v>
          </cell>
        </row>
        <row r="2526">
          <cell r="A2526">
            <v>0</v>
          </cell>
          <cell r="B2526">
            <v>0</v>
          </cell>
          <cell r="C2526">
            <v>0</v>
          </cell>
        </row>
        <row r="2527">
          <cell r="A2527">
            <v>0</v>
          </cell>
          <cell r="B2527">
            <v>0</v>
          </cell>
          <cell r="C2527">
            <v>0</v>
          </cell>
        </row>
        <row r="2529">
          <cell r="B2529" t="str">
            <v>MANO DE OBRA</v>
          </cell>
        </row>
        <row r="2530">
          <cell r="B2530">
            <v>0</v>
          </cell>
          <cell r="C2530">
            <v>0</v>
          </cell>
        </row>
        <row r="2531">
          <cell r="A2531">
            <v>0</v>
          </cell>
          <cell r="B2531">
            <v>0</v>
          </cell>
          <cell r="C2531">
            <v>0</v>
          </cell>
        </row>
        <row r="2532">
          <cell r="A2532">
            <v>0</v>
          </cell>
          <cell r="B2532">
            <v>0</v>
          </cell>
          <cell r="C2532">
            <v>0</v>
          </cell>
        </row>
        <row r="2533">
          <cell r="A2533">
            <v>0</v>
          </cell>
          <cell r="B2533">
            <v>0</v>
          </cell>
          <cell r="C2533">
            <v>0</v>
          </cell>
        </row>
        <row r="2535">
          <cell r="B2535" t="str">
            <v>TRANSPORTE</v>
          </cell>
        </row>
        <row r="2537">
          <cell r="A2537">
            <v>0</v>
          </cell>
          <cell r="B2537">
            <v>0</v>
          </cell>
          <cell r="C2537">
            <v>0</v>
          </cell>
        </row>
        <row r="2538">
          <cell r="A2538">
            <v>0</v>
          </cell>
          <cell r="B2538">
            <v>0</v>
          </cell>
          <cell r="C2538">
            <v>0</v>
          </cell>
        </row>
        <row r="2539">
          <cell r="A2539">
            <v>0</v>
          </cell>
          <cell r="B2539">
            <v>0</v>
          </cell>
          <cell r="C2539">
            <v>0</v>
          </cell>
        </row>
        <row r="2544">
          <cell r="A2544" t="str">
            <v>CODIGO</v>
          </cell>
          <cell r="B2544" t="str">
            <v>ITEM</v>
          </cell>
          <cell r="C2544" t="str">
            <v>UNIDAD</v>
          </cell>
        </row>
        <row r="2545">
          <cell r="D2545">
            <v>0</v>
          </cell>
        </row>
        <row r="2546">
          <cell r="B2546" t="str">
            <v>CODIGO</v>
          </cell>
        </row>
        <row r="2547">
          <cell r="A2547" t="str">
            <v>CODIGO</v>
          </cell>
          <cell r="B2547" t="str">
            <v>RECURSOS</v>
          </cell>
          <cell r="C2547" t="str">
            <v>UNIDAD</v>
          </cell>
          <cell r="D2547" t="str">
            <v>CANT.</v>
          </cell>
        </row>
        <row r="2548">
          <cell r="B2548" t="str">
            <v>MATERIALES</v>
          </cell>
        </row>
        <row r="2549">
          <cell r="B2549">
            <v>0</v>
          </cell>
          <cell r="C2549">
            <v>0</v>
          </cell>
        </row>
        <row r="2550">
          <cell r="B2550">
            <v>0</v>
          </cell>
          <cell r="C2550">
            <v>0</v>
          </cell>
        </row>
        <row r="2551">
          <cell r="B2551">
            <v>0</v>
          </cell>
          <cell r="C2551">
            <v>0</v>
          </cell>
        </row>
        <row r="2552">
          <cell r="B2552">
            <v>0</v>
          </cell>
          <cell r="C2552">
            <v>0</v>
          </cell>
        </row>
        <row r="2554">
          <cell r="B2554" t="str">
            <v>EQUIPO</v>
          </cell>
        </row>
        <row r="2555">
          <cell r="B2555" t="str">
            <v>HTA MENOR (5% de M. de O.)</v>
          </cell>
        </row>
        <row r="2556">
          <cell r="A2556">
            <v>0</v>
          </cell>
          <cell r="B2556">
            <v>0</v>
          </cell>
          <cell r="C2556">
            <v>0</v>
          </cell>
        </row>
        <row r="2557">
          <cell r="A2557">
            <v>0</v>
          </cell>
          <cell r="B2557">
            <v>0</v>
          </cell>
          <cell r="C2557">
            <v>0</v>
          </cell>
        </row>
        <row r="2558">
          <cell r="A2558">
            <v>0</v>
          </cell>
          <cell r="B2558">
            <v>0</v>
          </cell>
          <cell r="C2558">
            <v>0</v>
          </cell>
        </row>
        <row r="2560">
          <cell r="B2560" t="str">
            <v>MANO DE OBRA</v>
          </cell>
        </row>
        <row r="2561">
          <cell r="B2561">
            <v>0</v>
          </cell>
          <cell r="C2561">
            <v>0</v>
          </cell>
        </row>
        <row r="2562">
          <cell r="A2562">
            <v>0</v>
          </cell>
          <cell r="B2562">
            <v>0</v>
          </cell>
          <cell r="C2562">
            <v>0</v>
          </cell>
        </row>
        <row r="2563">
          <cell r="A2563">
            <v>0</v>
          </cell>
          <cell r="B2563">
            <v>0</v>
          </cell>
          <cell r="C2563">
            <v>0</v>
          </cell>
        </row>
        <row r="2564">
          <cell r="A2564">
            <v>0</v>
          </cell>
          <cell r="B2564">
            <v>0</v>
          </cell>
          <cell r="C2564">
            <v>0</v>
          </cell>
        </row>
        <row r="2566">
          <cell r="B2566" t="str">
            <v>TRANSPORTE</v>
          </cell>
        </row>
        <row r="2568">
          <cell r="A2568">
            <v>0</v>
          </cell>
          <cell r="B2568">
            <v>0</v>
          </cell>
          <cell r="C2568">
            <v>0</v>
          </cell>
        </row>
        <row r="2569">
          <cell r="A2569">
            <v>0</v>
          </cell>
          <cell r="B2569">
            <v>0</v>
          </cell>
          <cell r="C2569">
            <v>0</v>
          </cell>
        </row>
        <row r="2570">
          <cell r="A2570">
            <v>0</v>
          </cell>
          <cell r="B2570">
            <v>0</v>
          </cell>
          <cell r="C2570">
            <v>0</v>
          </cell>
        </row>
        <row r="2575">
          <cell r="A2575" t="str">
            <v>CODIGO</v>
          </cell>
          <cell r="B2575" t="str">
            <v>ITEM</v>
          </cell>
          <cell r="C2575" t="str">
            <v>UNIDAD</v>
          </cell>
        </row>
        <row r="2576">
          <cell r="D2576">
            <v>0</v>
          </cell>
        </row>
        <row r="2577">
          <cell r="B2577" t="str">
            <v>CODIGO</v>
          </cell>
        </row>
        <row r="2578">
          <cell r="A2578" t="str">
            <v>CODIGO</v>
          </cell>
          <cell r="B2578" t="str">
            <v>RECURSOS</v>
          </cell>
          <cell r="C2578" t="str">
            <v>UNIDAD</v>
          </cell>
          <cell r="D2578" t="str">
            <v>CANT.</v>
          </cell>
        </row>
        <row r="2579">
          <cell r="B2579" t="str">
            <v>MATERIALES</v>
          </cell>
        </row>
        <row r="2580">
          <cell r="B2580">
            <v>0</v>
          </cell>
          <cell r="C2580">
            <v>0</v>
          </cell>
        </row>
        <row r="2581">
          <cell r="B2581">
            <v>0</v>
          </cell>
          <cell r="C2581">
            <v>0</v>
          </cell>
        </row>
        <row r="2582">
          <cell r="B2582">
            <v>0</v>
          </cell>
          <cell r="C2582">
            <v>0</v>
          </cell>
        </row>
        <row r="2583">
          <cell r="B2583">
            <v>0</v>
          </cell>
          <cell r="C2583">
            <v>0</v>
          </cell>
        </row>
        <row r="2585">
          <cell r="B2585" t="str">
            <v>EQUIPO</v>
          </cell>
        </row>
        <row r="2586">
          <cell r="B2586" t="str">
            <v>HTA MENOR (5% de M. de O.)</v>
          </cell>
        </row>
        <row r="2587">
          <cell r="A2587">
            <v>0</v>
          </cell>
          <cell r="B2587">
            <v>0</v>
          </cell>
          <cell r="C2587">
            <v>0</v>
          </cell>
        </row>
        <row r="2588">
          <cell r="A2588">
            <v>0</v>
          </cell>
          <cell r="B2588">
            <v>0</v>
          </cell>
          <cell r="C2588">
            <v>0</v>
          </cell>
        </row>
        <row r="2589">
          <cell r="A2589">
            <v>0</v>
          </cell>
          <cell r="B2589">
            <v>0</v>
          </cell>
          <cell r="C2589">
            <v>0</v>
          </cell>
        </row>
        <row r="2591">
          <cell r="B2591" t="str">
            <v>MANO DE OBRA</v>
          </cell>
        </row>
        <row r="2592">
          <cell r="B2592">
            <v>0</v>
          </cell>
          <cell r="C2592">
            <v>0</v>
          </cell>
        </row>
        <row r="2593">
          <cell r="A2593">
            <v>0</v>
          </cell>
          <cell r="B2593">
            <v>0</v>
          </cell>
          <cell r="C2593">
            <v>0</v>
          </cell>
        </row>
        <row r="2594">
          <cell r="A2594">
            <v>0</v>
          </cell>
          <cell r="B2594">
            <v>0</v>
          </cell>
          <cell r="C2594">
            <v>0</v>
          </cell>
        </row>
        <row r="2595">
          <cell r="A2595">
            <v>0</v>
          </cell>
          <cell r="B2595">
            <v>0</v>
          </cell>
          <cell r="C2595">
            <v>0</v>
          </cell>
        </row>
        <row r="2597">
          <cell r="B2597" t="str">
            <v>TRANSPORTE</v>
          </cell>
        </row>
        <row r="2599">
          <cell r="A2599">
            <v>0</v>
          </cell>
          <cell r="B2599">
            <v>0</v>
          </cell>
          <cell r="C2599">
            <v>0</v>
          </cell>
        </row>
        <row r="2600">
          <cell r="A2600">
            <v>0</v>
          </cell>
          <cell r="B2600">
            <v>0</v>
          </cell>
          <cell r="C2600">
            <v>0</v>
          </cell>
        </row>
        <row r="2601">
          <cell r="A2601">
            <v>0</v>
          </cell>
          <cell r="B2601">
            <v>0</v>
          </cell>
          <cell r="C2601">
            <v>0</v>
          </cell>
        </row>
        <row r="2606">
          <cell r="A2606" t="str">
            <v>CODIGO</v>
          </cell>
          <cell r="B2606" t="str">
            <v>ITEM</v>
          </cell>
          <cell r="C2606" t="str">
            <v>UNIDAD</v>
          </cell>
        </row>
        <row r="2607">
          <cell r="D2607">
            <v>0</v>
          </cell>
        </row>
        <row r="2608">
          <cell r="B2608" t="str">
            <v>CODIGO</v>
          </cell>
        </row>
        <row r="2609">
          <cell r="A2609" t="str">
            <v>CODIGO</v>
          </cell>
          <cell r="B2609" t="str">
            <v>RECURSOS</v>
          </cell>
          <cell r="C2609" t="str">
            <v>UNIDAD</v>
          </cell>
          <cell r="D2609" t="str">
            <v>CANT.</v>
          </cell>
        </row>
        <row r="2610">
          <cell r="B2610" t="str">
            <v>MATERIALES</v>
          </cell>
        </row>
        <row r="2611">
          <cell r="B2611">
            <v>0</v>
          </cell>
          <cell r="C2611">
            <v>0</v>
          </cell>
        </row>
        <row r="2612">
          <cell r="B2612">
            <v>0</v>
          </cell>
          <cell r="C2612">
            <v>0</v>
          </cell>
        </row>
        <row r="2613">
          <cell r="B2613">
            <v>0</v>
          </cell>
          <cell r="C2613">
            <v>0</v>
          </cell>
        </row>
        <row r="2614">
          <cell r="B2614">
            <v>0</v>
          </cell>
          <cell r="C2614">
            <v>0</v>
          </cell>
        </row>
        <row r="2616">
          <cell r="B2616" t="str">
            <v>EQUIPO</v>
          </cell>
        </row>
        <row r="2617">
          <cell r="B2617" t="str">
            <v>HTA MENOR (5% de M. de O.)</v>
          </cell>
        </row>
        <row r="2618">
          <cell r="A2618">
            <v>0</v>
          </cell>
          <cell r="B2618">
            <v>0</v>
          </cell>
          <cell r="C2618">
            <v>0</v>
          </cell>
        </row>
        <row r="2619">
          <cell r="A2619">
            <v>0</v>
          </cell>
          <cell r="B2619">
            <v>0</v>
          </cell>
          <cell r="C2619">
            <v>0</v>
          </cell>
        </row>
        <row r="2620">
          <cell r="A2620">
            <v>0</v>
          </cell>
          <cell r="B2620">
            <v>0</v>
          </cell>
          <cell r="C2620">
            <v>0</v>
          </cell>
        </row>
        <row r="2622">
          <cell r="B2622" t="str">
            <v>MANO DE OBRA</v>
          </cell>
        </row>
        <row r="2623">
          <cell r="B2623">
            <v>0</v>
          </cell>
          <cell r="C2623">
            <v>0</v>
          </cell>
        </row>
        <row r="2624">
          <cell r="A2624">
            <v>0</v>
          </cell>
          <cell r="B2624">
            <v>0</v>
          </cell>
          <cell r="C2624">
            <v>0</v>
          </cell>
        </row>
        <row r="2625">
          <cell r="A2625">
            <v>0</v>
          </cell>
          <cell r="B2625">
            <v>0</v>
          </cell>
          <cell r="C2625">
            <v>0</v>
          </cell>
        </row>
        <row r="2626">
          <cell r="A2626">
            <v>0</v>
          </cell>
          <cell r="B2626">
            <v>0</v>
          </cell>
          <cell r="C2626">
            <v>0</v>
          </cell>
        </row>
        <row r="2628">
          <cell r="B2628" t="str">
            <v>TRANSPORTE</v>
          </cell>
        </row>
        <row r="2630">
          <cell r="A2630">
            <v>0</v>
          </cell>
          <cell r="B2630">
            <v>0</v>
          </cell>
          <cell r="C2630">
            <v>0</v>
          </cell>
        </row>
        <row r="2631">
          <cell r="A2631">
            <v>0</v>
          </cell>
          <cell r="B2631">
            <v>0</v>
          </cell>
          <cell r="C2631">
            <v>0</v>
          </cell>
        </row>
        <row r="2632">
          <cell r="A2632">
            <v>0</v>
          </cell>
          <cell r="B2632">
            <v>0</v>
          </cell>
          <cell r="C2632">
            <v>0</v>
          </cell>
        </row>
        <row r="2637">
          <cell r="A2637" t="str">
            <v>CODIGO</v>
          </cell>
          <cell r="B2637" t="str">
            <v>ITEM</v>
          </cell>
          <cell r="C2637" t="str">
            <v>UNIDAD</v>
          </cell>
        </row>
        <row r="2638">
          <cell r="D2638">
            <v>0</v>
          </cell>
        </row>
        <row r="2639">
          <cell r="B2639" t="str">
            <v>CODIGO</v>
          </cell>
        </row>
        <row r="2640">
          <cell r="A2640" t="str">
            <v>CODIGO</v>
          </cell>
          <cell r="B2640" t="str">
            <v>RECURSOS</v>
          </cell>
          <cell r="C2640" t="str">
            <v>UNIDAD</v>
          </cell>
          <cell r="D2640" t="str">
            <v>CANT.</v>
          </cell>
        </row>
        <row r="2641">
          <cell r="B2641" t="str">
            <v>MATERIALES</v>
          </cell>
        </row>
        <row r="2642">
          <cell r="B2642">
            <v>0</v>
          </cell>
          <cell r="C2642">
            <v>0</v>
          </cell>
        </row>
        <row r="2643">
          <cell r="B2643">
            <v>0</v>
          </cell>
          <cell r="C2643">
            <v>0</v>
          </cell>
        </row>
        <row r="2644">
          <cell r="B2644">
            <v>0</v>
          </cell>
          <cell r="C2644">
            <v>0</v>
          </cell>
        </row>
        <row r="2645">
          <cell r="B2645">
            <v>0</v>
          </cell>
          <cell r="C2645">
            <v>0</v>
          </cell>
        </row>
        <row r="2647">
          <cell r="B2647" t="str">
            <v>EQUIPO</v>
          </cell>
        </row>
        <row r="2648">
          <cell r="B2648" t="str">
            <v>HTA MENOR (5% de M. de O.)</v>
          </cell>
        </row>
        <row r="2649">
          <cell r="A2649">
            <v>0</v>
          </cell>
          <cell r="B2649">
            <v>0</v>
          </cell>
          <cell r="C2649">
            <v>0</v>
          </cell>
        </row>
        <row r="2650">
          <cell r="A2650">
            <v>0</v>
          </cell>
          <cell r="B2650">
            <v>0</v>
          </cell>
          <cell r="C2650">
            <v>0</v>
          </cell>
        </row>
        <row r="2651">
          <cell r="A2651">
            <v>0</v>
          </cell>
          <cell r="B2651">
            <v>0</v>
          </cell>
          <cell r="C2651">
            <v>0</v>
          </cell>
        </row>
        <row r="2653">
          <cell r="B2653" t="str">
            <v>MANO DE OBRA</v>
          </cell>
        </row>
        <row r="2654">
          <cell r="B2654">
            <v>0</v>
          </cell>
          <cell r="C2654">
            <v>0</v>
          </cell>
        </row>
        <row r="2655">
          <cell r="A2655">
            <v>0</v>
          </cell>
          <cell r="B2655">
            <v>0</v>
          </cell>
          <cell r="C2655">
            <v>0</v>
          </cell>
        </row>
        <row r="2656">
          <cell r="A2656">
            <v>0</v>
          </cell>
          <cell r="B2656">
            <v>0</v>
          </cell>
          <cell r="C2656">
            <v>0</v>
          </cell>
        </row>
        <row r="2657">
          <cell r="A2657">
            <v>0</v>
          </cell>
          <cell r="B2657">
            <v>0</v>
          </cell>
          <cell r="C2657">
            <v>0</v>
          </cell>
        </row>
        <row r="2659">
          <cell r="B2659" t="str">
            <v>TRANSPORTE</v>
          </cell>
        </row>
        <row r="2661">
          <cell r="A2661">
            <v>0</v>
          </cell>
          <cell r="B2661">
            <v>0</v>
          </cell>
          <cell r="C2661">
            <v>0</v>
          </cell>
        </row>
        <row r="2662">
          <cell r="A2662">
            <v>0</v>
          </cell>
          <cell r="B2662">
            <v>0</v>
          </cell>
          <cell r="C2662">
            <v>0</v>
          </cell>
        </row>
        <row r="2663">
          <cell r="A2663">
            <v>0</v>
          </cell>
          <cell r="B2663">
            <v>0</v>
          </cell>
          <cell r="C2663">
            <v>0</v>
          </cell>
        </row>
        <row r="2668">
          <cell r="A2668" t="str">
            <v>CODIGO</v>
          </cell>
          <cell r="B2668" t="str">
            <v>ITEM</v>
          </cell>
          <cell r="C2668" t="str">
            <v>UNIDAD</v>
          </cell>
        </row>
        <row r="2669">
          <cell r="D2669">
            <v>0</v>
          </cell>
        </row>
        <row r="2670">
          <cell r="B2670" t="str">
            <v>CODIGO</v>
          </cell>
        </row>
        <row r="2671">
          <cell r="A2671" t="str">
            <v>CODIGO</v>
          </cell>
          <cell r="B2671" t="str">
            <v>RECURSOS</v>
          </cell>
          <cell r="C2671" t="str">
            <v>UNIDAD</v>
          </cell>
          <cell r="D2671" t="str">
            <v>CANT.</v>
          </cell>
        </row>
        <row r="2672">
          <cell r="B2672" t="str">
            <v>MATERIALES</v>
          </cell>
        </row>
        <row r="2673">
          <cell r="B2673">
            <v>0</v>
          </cell>
          <cell r="C2673">
            <v>0</v>
          </cell>
        </row>
        <row r="2674">
          <cell r="B2674">
            <v>0</v>
          </cell>
          <cell r="C2674">
            <v>0</v>
          </cell>
        </row>
        <row r="2675">
          <cell r="B2675">
            <v>0</v>
          </cell>
          <cell r="C2675">
            <v>0</v>
          </cell>
        </row>
        <row r="2676">
          <cell r="B2676">
            <v>0</v>
          </cell>
          <cell r="C2676">
            <v>0</v>
          </cell>
        </row>
        <row r="2678">
          <cell r="B2678" t="str">
            <v>EQUIPO</v>
          </cell>
        </row>
        <row r="2679">
          <cell r="B2679" t="str">
            <v>HTA MENOR (5% de M. de O.)</v>
          </cell>
        </row>
        <row r="2680">
          <cell r="A2680">
            <v>0</v>
          </cell>
          <cell r="B2680">
            <v>0</v>
          </cell>
          <cell r="C2680">
            <v>0</v>
          </cell>
        </row>
        <row r="2681">
          <cell r="A2681">
            <v>0</v>
          </cell>
          <cell r="B2681">
            <v>0</v>
          </cell>
          <cell r="C2681">
            <v>0</v>
          </cell>
        </row>
        <row r="2682">
          <cell r="A2682">
            <v>0</v>
          </cell>
          <cell r="B2682">
            <v>0</v>
          </cell>
          <cell r="C2682">
            <v>0</v>
          </cell>
        </row>
        <row r="2684">
          <cell r="B2684" t="str">
            <v>MANO DE OBRA</v>
          </cell>
        </row>
        <row r="2685">
          <cell r="B2685">
            <v>0</v>
          </cell>
          <cell r="C2685">
            <v>0</v>
          </cell>
        </row>
        <row r="2686">
          <cell r="A2686">
            <v>0</v>
          </cell>
          <cell r="B2686">
            <v>0</v>
          </cell>
          <cell r="C2686">
            <v>0</v>
          </cell>
        </row>
        <row r="2687">
          <cell r="A2687">
            <v>0</v>
          </cell>
          <cell r="B2687">
            <v>0</v>
          </cell>
          <cell r="C2687">
            <v>0</v>
          </cell>
        </row>
        <row r="2688">
          <cell r="A2688">
            <v>0</v>
          </cell>
          <cell r="B2688">
            <v>0</v>
          </cell>
          <cell r="C2688">
            <v>0</v>
          </cell>
        </row>
        <row r="2690">
          <cell r="B2690" t="str">
            <v>TRANSPORTE</v>
          </cell>
        </row>
        <row r="2692">
          <cell r="A2692">
            <v>0</v>
          </cell>
          <cell r="B2692">
            <v>0</v>
          </cell>
          <cell r="C2692">
            <v>0</v>
          </cell>
        </row>
        <row r="2693">
          <cell r="A2693">
            <v>0</v>
          </cell>
          <cell r="B2693">
            <v>0</v>
          </cell>
          <cell r="C2693">
            <v>0</v>
          </cell>
        </row>
        <row r="2694">
          <cell r="A2694">
            <v>0</v>
          </cell>
          <cell r="B2694">
            <v>0</v>
          </cell>
          <cell r="C2694">
            <v>0</v>
          </cell>
        </row>
        <row r="2699">
          <cell r="A2699" t="str">
            <v>CODIGO</v>
          </cell>
          <cell r="B2699" t="str">
            <v>ITEM</v>
          </cell>
          <cell r="C2699" t="str">
            <v>UNIDAD</v>
          </cell>
        </row>
        <row r="2700">
          <cell r="D2700">
            <v>0</v>
          </cell>
        </row>
        <row r="2701">
          <cell r="B2701" t="str">
            <v>CODIGO</v>
          </cell>
        </row>
        <row r="2702">
          <cell r="A2702" t="str">
            <v>CODIGO</v>
          </cell>
          <cell r="B2702" t="str">
            <v>RECURSOS</v>
          </cell>
          <cell r="C2702" t="str">
            <v>UNIDAD</v>
          </cell>
          <cell r="D2702" t="str">
            <v>CANT.</v>
          </cell>
        </row>
        <row r="2703">
          <cell r="B2703" t="str">
            <v>MATERIALES</v>
          </cell>
        </row>
        <row r="2704">
          <cell r="B2704">
            <v>0</v>
          </cell>
          <cell r="C2704">
            <v>0</v>
          </cell>
        </row>
        <row r="2705">
          <cell r="B2705">
            <v>0</v>
          </cell>
          <cell r="C2705">
            <v>0</v>
          </cell>
        </row>
        <row r="2706">
          <cell r="B2706">
            <v>0</v>
          </cell>
          <cell r="C2706">
            <v>0</v>
          </cell>
        </row>
        <row r="2707">
          <cell r="B2707">
            <v>0</v>
          </cell>
          <cell r="C2707">
            <v>0</v>
          </cell>
        </row>
        <row r="2709">
          <cell r="B2709" t="str">
            <v>EQUIPO</v>
          </cell>
        </row>
        <row r="2710">
          <cell r="B2710" t="str">
            <v>HTA MENOR (5% de M. de O.)</v>
          </cell>
        </row>
        <row r="2711">
          <cell r="A2711">
            <v>0</v>
          </cell>
          <cell r="B2711">
            <v>0</v>
          </cell>
          <cell r="C2711">
            <v>0</v>
          </cell>
        </row>
        <row r="2712">
          <cell r="A2712">
            <v>0</v>
          </cell>
          <cell r="B2712">
            <v>0</v>
          </cell>
          <cell r="C2712">
            <v>0</v>
          </cell>
        </row>
        <row r="2713">
          <cell r="A2713">
            <v>0</v>
          </cell>
          <cell r="B2713">
            <v>0</v>
          </cell>
          <cell r="C2713">
            <v>0</v>
          </cell>
        </row>
        <row r="2715">
          <cell r="B2715" t="str">
            <v>MANO DE OBRA</v>
          </cell>
        </row>
        <row r="2716">
          <cell r="B2716">
            <v>0</v>
          </cell>
          <cell r="C2716">
            <v>0</v>
          </cell>
        </row>
        <row r="2717">
          <cell r="A2717">
            <v>0</v>
          </cell>
          <cell r="B2717">
            <v>0</v>
          </cell>
          <cell r="C2717">
            <v>0</v>
          </cell>
        </row>
        <row r="2718">
          <cell r="A2718">
            <v>0</v>
          </cell>
          <cell r="B2718">
            <v>0</v>
          </cell>
          <cell r="C2718">
            <v>0</v>
          </cell>
        </row>
        <row r="2719">
          <cell r="A2719">
            <v>0</v>
          </cell>
          <cell r="B2719">
            <v>0</v>
          </cell>
          <cell r="C2719">
            <v>0</v>
          </cell>
        </row>
        <row r="2721">
          <cell r="B2721" t="str">
            <v>TRANSPORTE</v>
          </cell>
        </row>
        <row r="2723">
          <cell r="A2723">
            <v>0</v>
          </cell>
          <cell r="B2723">
            <v>0</v>
          </cell>
          <cell r="C2723">
            <v>0</v>
          </cell>
        </row>
        <row r="2724">
          <cell r="A2724">
            <v>0</v>
          </cell>
          <cell r="B2724">
            <v>0</v>
          </cell>
          <cell r="C2724">
            <v>0</v>
          </cell>
        </row>
        <row r="2725">
          <cell r="A2725">
            <v>0</v>
          </cell>
          <cell r="B2725">
            <v>0</v>
          </cell>
          <cell r="C2725">
            <v>0</v>
          </cell>
        </row>
        <row r="2730">
          <cell r="A2730" t="str">
            <v>CODIGO</v>
          </cell>
          <cell r="B2730" t="str">
            <v>ITEM</v>
          </cell>
          <cell r="C2730" t="str">
            <v>UNIDAD</v>
          </cell>
        </row>
        <row r="2731">
          <cell r="D2731">
            <v>0</v>
          </cell>
        </row>
        <row r="2732">
          <cell r="B2732" t="str">
            <v>CODIGO</v>
          </cell>
        </row>
        <row r="2733">
          <cell r="A2733" t="str">
            <v>CODIGO</v>
          </cell>
          <cell r="B2733" t="str">
            <v>RECURSOS</v>
          </cell>
          <cell r="C2733" t="str">
            <v>UNIDAD</v>
          </cell>
          <cell r="D2733" t="str">
            <v>CANT.</v>
          </cell>
        </row>
        <row r="2734">
          <cell r="B2734" t="str">
            <v>MATERIALES</v>
          </cell>
        </row>
        <row r="2735">
          <cell r="B2735">
            <v>0</v>
          </cell>
          <cell r="C2735">
            <v>0</v>
          </cell>
        </row>
        <row r="2736">
          <cell r="B2736">
            <v>0</v>
          </cell>
          <cell r="C2736">
            <v>0</v>
          </cell>
        </row>
        <row r="2737">
          <cell r="B2737">
            <v>0</v>
          </cell>
          <cell r="C2737">
            <v>0</v>
          </cell>
        </row>
        <row r="2738">
          <cell r="B2738">
            <v>0</v>
          </cell>
          <cell r="C2738">
            <v>0</v>
          </cell>
        </row>
        <row r="2740">
          <cell r="B2740" t="str">
            <v>EQUIPO</v>
          </cell>
        </row>
        <row r="2741">
          <cell r="B2741" t="str">
            <v>HTA MENOR (5% de M. de O.)</v>
          </cell>
        </row>
        <row r="2742">
          <cell r="A2742">
            <v>0</v>
          </cell>
          <cell r="B2742">
            <v>0</v>
          </cell>
          <cell r="C2742">
            <v>0</v>
          </cell>
        </row>
        <row r="2743">
          <cell r="A2743">
            <v>0</v>
          </cell>
          <cell r="B2743">
            <v>0</v>
          </cell>
          <cell r="C2743">
            <v>0</v>
          </cell>
        </row>
        <row r="2744">
          <cell r="A2744">
            <v>0</v>
          </cell>
          <cell r="B2744">
            <v>0</v>
          </cell>
          <cell r="C2744">
            <v>0</v>
          </cell>
        </row>
        <row r="2746">
          <cell r="B2746" t="str">
            <v>MANO DE OBRA</v>
          </cell>
        </row>
        <row r="2747">
          <cell r="B2747">
            <v>0</v>
          </cell>
          <cell r="C2747">
            <v>0</v>
          </cell>
        </row>
        <row r="2748">
          <cell r="A2748">
            <v>0</v>
          </cell>
          <cell r="B2748">
            <v>0</v>
          </cell>
          <cell r="C2748">
            <v>0</v>
          </cell>
        </row>
        <row r="2749">
          <cell r="A2749">
            <v>0</v>
          </cell>
          <cell r="B2749">
            <v>0</v>
          </cell>
          <cell r="C2749">
            <v>0</v>
          </cell>
        </row>
        <row r="2750">
          <cell r="A2750">
            <v>0</v>
          </cell>
          <cell r="B2750">
            <v>0</v>
          </cell>
          <cell r="C2750">
            <v>0</v>
          </cell>
        </row>
        <row r="2752">
          <cell r="B2752" t="str">
            <v>TRANSPORTE</v>
          </cell>
        </row>
        <row r="2754">
          <cell r="A2754">
            <v>0</v>
          </cell>
          <cell r="B2754">
            <v>0</v>
          </cell>
          <cell r="C2754">
            <v>0</v>
          </cell>
        </row>
        <row r="2755">
          <cell r="A2755">
            <v>0</v>
          </cell>
          <cell r="B2755">
            <v>0</v>
          </cell>
          <cell r="C2755">
            <v>0</v>
          </cell>
        </row>
        <row r="2756">
          <cell r="A2756">
            <v>0</v>
          </cell>
          <cell r="B2756">
            <v>0</v>
          </cell>
          <cell r="C2756">
            <v>0</v>
          </cell>
        </row>
        <row r="2761">
          <cell r="A2761" t="str">
            <v>CODIGO</v>
          </cell>
          <cell r="B2761" t="str">
            <v>ITEM</v>
          </cell>
          <cell r="C2761" t="str">
            <v>UNIDAD</v>
          </cell>
        </row>
        <row r="2762">
          <cell r="D2762">
            <v>0</v>
          </cell>
        </row>
        <row r="2763">
          <cell r="B2763" t="str">
            <v>CODIGO</v>
          </cell>
        </row>
        <row r="2764">
          <cell r="A2764" t="str">
            <v>CODIGO</v>
          </cell>
          <cell r="B2764" t="str">
            <v>RECURSOS</v>
          </cell>
          <cell r="C2764" t="str">
            <v>UNIDAD</v>
          </cell>
          <cell r="D2764" t="str">
            <v>CANT.</v>
          </cell>
        </row>
        <row r="2765">
          <cell r="B2765" t="str">
            <v>MATERIALES</v>
          </cell>
        </row>
        <row r="2766">
          <cell r="B2766">
            <v>0</v>
          </cell>
          <cell r="C2766">
            <v>0</v>
          </cell>
        </row>
        <row r="2767">
          <cell r="B2767">
            <v>0</v>
          </cell>
          <cell r="C2767">
            <v>0</v>
          </cell>
        </row>
        <row r="2768">
          <cell r="B2768">
            <v>0</v>
          </cell>
          <cell r="C2768">
            <v>0</v>
          </cell>
        </row>
        <row r="2769">
          <cell r="B2769">
            <v>0</v>
          </cell>
          <cell r="C2769">
            <v>0</v>
          </cell>
        </row>
        <row r="2771">
          <cell r="B2771" t="str">
            <v>EQUIPO</v>
          </cell>
        </row>
        <row r="2772">
          <cell r="B2772" t="str">
            <v>HTA MENOR (5% de M. de O.)</v>
          </cell>
        </row>
        <row r="2773">
          <cell r="A2773">
            <v>0</v>
          </cell>
          <cell r="B2773">
            <v>0</v>
          </cell>
          <cell r="C2773">
            <v>0</v>
          </cell>
        </row>
        <row r="2774">
          <cell r="A2774">
            <v>0</v>
          </cell>
          <cell r="B2774">
            <v>0</v>
          </cell>
          <cell r="C2774">
            <v>0</v>
          </cell>
        </row>
        <row r="2775">
          <cell r="A2775">
            <v>0</v>
          </cell>
          <cell r="B2775">
            <v>0</v>
          </cell>
          <cell r="C2775">
            <v>0</v>
          </cell>
        </row>
        <row r="2777">
          <cell r="B2777" t="str">
            <v>MANO DE OBRA</v>
          </cell>
        </row>
        <row r="2778">
          <cell r="B2778">
            <v>0</v>
          </cell>
          <cell r="C2778">
            <v>0</v>
          </cell>
        </row>
        <row r="2779">
          <cell r="A2779">
            <v>0</v>
          </cell>
          <cell r="B2779">
            <v>0</v>
          </cell>
          <cell r="C2779">
            <v>0</v>
          </cell>
        </row>
        <row r="2780">
          <cell r="A2780">
            <v>0</v>
          </cell>
          <cell r="B2780">
            <v>0</v>
          </cell>
          <cell r="C2780">
            <v>0</v>
          </cell>
        </row>
        <row r="2781">
          <cell r="A2781">
            <v>0</v>
          </cell>
          <cell r="B2781">
            <v>0</v>
          </cell>
          <cell r="C2781">
            <v>0</v>
          </cell>
        </row>
        <row r="2783">
          <cell r="B2783" t="str">
            <v>TRANSPORTE</v>
          </cell>
        </row>
        <row r="2785">
          <cell r="A2785">
            <v>0</v>
          </cell>
          <cell r="B2785">
            <v>0</v>
          </cell>
          <cell r="C2785">
            <v>0</v>
          </cell>
        </row>
        <row r="2786">
          <cell r="A2786">
            <v>0</v>
          </cell>
          <cell r="B2786">
            <v>0</v>
          </cell>
          <cell r="C2786">
            <v>0</v>
          </cell>
        </row>
        <row r="2787">
          <cell r="A2787">
            <v>0</v>
          </cell>
          <cell r="B2787">
            <v>0</v>
          </cell>
          <cell r="C2787">
            <v>0</v>
          </cell>
        </row>
        <row r="2792">
          <cell r="A2792" t="str">
            <v>CODIGO</v>
          </cell>
          <cell r="B2792" t="str">
            <v>ITEM</v>
          </cell>
          <cell r="C2792" t="str">
            <v>UNIDAD</v>
          </cell>
        </row>
        <row r="2793">
          <cell r="D2793">
            <v>0</v>
          </cell>
        </row>
        <row r="2794">
          <cell r="B2794" t="str">
            <v>CODIGO</v>
          </cell>
        </row>
        <row r="2795">
          <cell r="A2795" t="str">
            <v>CODIGO</v>
          </cell>
          <cell r="B2795" t="str">
            <v>RECURSOS</v>
          </cell>
          <cell r="C2795" t="str">
            <v>UNIDAD</v>
          </cell>
          <cell r="D2795" t="str">
            <v>CANT.</v>
          </cell>
        </row>
        <row r="2796">
          <cell r="B2796" t="str">
            <v>MATERIALES</v>
          </cell>
        </row>
        <row r="2797">
          <cell r="B2797">
            <v>0</v>
          </cell>
          <cell r="C2797">
            <v>0</v>
          </cell>
        </row>
        <row r="2798">
          <cell r="B2798">
            <v>0</v>
          </cell>
          <cell r="C2798">
            <v>0</v>
          </cell>
        </row>
        <row r="2799">
          <cell r="B2799">
            <v>0</v>
          </cell>
          <cell r="C2799">
            <v>0</v>
          </cell>
        </row>
        <row r="2800">
          <cell r="B2800">
            <v>0</v>
          </cell>
          <cell r="C2800">
            <v>0</v>
          </cell>
        </row>
        <row r="2802">
          <cell r="B2802" t="str">
            <v>EQUIPO</v>
          </cell>
        </row>
        <row r="2803">
          <cell r="B2803" t="str">
            <v>HTA MENOR (5% de M. de O.)</v>
          </cell>
        </row>
        <row r="2804">
          <cell r="A2804">
            <v>0</v>
          </cell>
          <cell r="B2804">
            <v>0</v>
          </cell>
          <cell r="C2804">
            <v>0</v>
          </cell>
        </row>
        <row r="2805">
          <cell r="A2805">
            <v>0</v>
          </cell>
          <cell r="B2805">
            <v>0</v>
          </cell>
          <cell r="C2805">
            <v>0</v>
          </cell>
        </row>
        <row r="2806">
          <cell r="A2806">
            <v>0</v>
          </cell>
          <cell r="B2806">
            <v>0</v>
          </cell>
          <cell r="C2806">
            <v>0</v>
          </cell>
        </row>
        <row r="2808">
          <cell r="B2808" t="str">
            <v>MANO DE OBRA</v>
          </cell>
        </row>
        <row r="2809">
          <cell r="B2809">
            <v>0</v>
          </cell>
          <cell r="C2809">
            <v>0</v>
          </cell>
        </row>
        <row r="2810">
          <cell r="A2810">
            <v>0</v>
          </cell>
          <cell r="B2810">
            <v>0</v>
          </cell>
          <cell r="C2810">
            <v>0</v>
          </cell>
        </row>
        <row r="2811">
          <cell r="A2811">
            <v>0</v>
          </cell>
          <cell r="B2811">
            <v>0</v>
          </cell>
          <cell r="C2811">
            <v>0</v>
          </cell>
        </row>
        <row r="2812">
          <cell r="A2812">
            <v>0</v>
          </cell>
          <cell r="B2812">
            <v>0</v>
          </cell>
          <cell r="C2812">
            <v>0</v>
          </cell>
        </row>
        <row r="2814">
          <cell r="B2814" t="str">
            <v>TRANSPORTE</v>
          </cell>
        </row>
        <row r="2816">
          <cell r="A2816">
            <v>0</v>
          </cell>
          <cell r="B2816">
            <v>0</v>
          </cell>
          <cell r="C2816">
            <v>0</v>
          </cell>
        </row>
        <row r="2817">
          <cell r="A2817">
            <v>0</v>
          </cell>
          <cell r="B2817">
            <v>0</v>
          </cell>
          <cell r="C2817">
            <v>0</v>
          </cell>
        </row>
        <row r="2818">
          <cell r="A2818">
            <v>0</v>
          </cell>
          <cell r="B2818">
            <v>0</v>
          </cell>
          <cell r="C2818">
            <v>0</v>
          </cell>
        </row>
        <row r="2824">
          <cell r="A2824" t="str">
            <v>CODIGO</v>
          </cell>
          <cell r="B2824" t="str">
            <v>ITEM</v>
          </cell>
          <cell r="C2824" t="str">
            <v>UNIDAD</v>
          </cell>
        </row>
        <row r="2825">
          <cell r="D2825">
            <v>0</v>
          </cell>
        </row>
        <row r="2826">
          <cell r="B2826" t="str">
            <v>CODIGO</v>
          </cell>
        </row>
        <row r="2827">
          <cell r="A2827" t="str">
            <v>CODIGO</v>
          </cell>
          <cell r="B2827" t="str">
            <v>RECURSOS</v>
          </cell>
          <cell r="C2827" t="str">
            <v>UNIDAD</v>
          </cell>
          <cell r="D2827" t="str">
            <v>CANT.</v>
          </cell>
        </row>
        <row r="2828">
          <cell r="B2828" t="str">
            <v>MATERIALES</v>
          </cell>
        </row>
        <row r="2829">
          <cell r="B2829">
            <v>0</v>
          </cell>
          <cell r="C2829">
            <v>0</v>
          </cell>
        </row>
        <row r="2830">
          <cell r="B2830">
            <v>0</v>
          </cell>
          <cell r="C2830">
            <v>0</v>
          </cell>
        </row>
        <row r="2831">
          <cell r="B2831">
            <v>0</v>
          </cell>
          <cell r="C2831">
            <v>0</v>
          </cell>
        </row>
        <row r="2832">
          <cell r="B2832">
            <v>0</v>
          </cell>
          <cell r="C2832">
            <v>0</v>
          </cell>
        </row>
        <row r="2834">
          <cell r="B2834" t="str">
            <v>EQUIPO</v>
          </cell>
        </row>
        <row r="2835">
          <cell r="B2835" t="str">
            <v>HTA MENOR (5% de M. de O.)</v>
          </cell>
        </row>
        <row r="2836">
          <cell r="A2836">
            <v>0</v>
          </cell>
          <cell r="B2836">
            <v>0</v>
          </cell>
          <cell r="C2836">
            <v>0</v>
          </cell>
        </row>
        <row r="2837">
          <cell r="A2837">
            <v>0</v>
          </cell>
          <cell r="B2837">
            <v>0</v>
          </cell>
          <cell r="C2837">
            <v>0</v>
          </cell>
        </row>
        <row r="2838">
          <cell r="A2838">
            <v>0</v>
          </cell>
          <cell r="B2838">
            <v>0</v>
          </cell>
          <cell r="C2838">
            <v>0</v>
          </cell>
        </row>
        <row r="2840">
          <cell r="B2840" t="str">
            <v>MANO DE OBRA</v>
          </cell>
        </row>
        <row r="2841">
          <cell r="B2841">
            <v>0</v>
          </cell>
          <cell r="C2841">
            <v>0</v>
          </cell>
        </row>
        <row r="2842">
          <cell r="A2842">
            <v>0</v>
          </cell>
          <cell r="B2842">
            <v>0</v>
          </cell>
          <cell r="C2842">
            <v>0</v>
          </cell>
        </row>
        <row r="2843">
          <cell r="A2843">
            <v>0</v>
          </cell>
          <cell r="B2843">
            <v>0</v>
          </cell>
          <cell r="C2843">
            <v>0</v>
          </cell>
        </row>
        <row r="2844">
          <cell r="A2844">
            <v>0</v>
          </cell>
          <cell r="B2844">
            <v>0</v>
          </cell>
          <cell r="C2844">
            <v>0</v>
          </cell>
        </row>
        <row r="2846">
          <cell r="B2846" t="str">
            <v>TRANSPORTE</v>
          </cell>
        </row>
        <row r="2848">
          <cell r="A2848">
            <v>0</v>
          </cell>
          <cell r="B2848">
            <v>0</v>
          </cell>
          <cell r="C2848">
            <v>0</v>
          </cell>
        </row>
        <row r="2849">
          <cell r="A2849">
            <v>0</v>
          </cell>
          <cell r="B2849">
            <v>0</v>
          </cell>
          <cell r="C2849">
            <v>0</v>
          </cell>
        </row>
        <row r="2850">
          <cell r="A2850">
            <v>0</v>
          </cell>
          <cell r="B2850">
            <v>0</v>
          </cell>
          <cell r="C2850">
            <v>0</v>
          </cell>
        </row>
        <row r="2855">
          <cell r="A2855" t="str">
            <v>CODIGO</v>
          </cell>
          <cell r="B2855" t="str">
            <v>ITEM</v>
          </cell>
          <cell r="C2855" t="str">
            <v>UNIDAD</v>
          </cell>
        </row>
        <row r="2856">
          <cell r="D2856">
            <v>0</v>
          </cell>
        </row>
        <row r="2857">
          <cell r="B2857" t="str">
            <v>CODIGO</v>
          </cell>
        </row>
        <row r="2858">
          <cell r="A2858" t="str">
            <v>CODIGO</v>
          </cell>
          <cell r="B2858" t="str">
            <v>RECURSOS</v>
          </cell>
          <cell r="C2858" t="str">
            <v>UNIDAD</v>
          </cell>
          <cell r="D2858" t="str">
            <v>CANT.</v>
          </cell>
        </row>
        <row r="2859">
          <cell r="B2859" t="str">
            <v>MATERIALES</v>
          </cell>
        </row>
        <row r="2860">
          <cell r="B2860">
            <v>0</v>
          </cell>
          <cell r="C2860">
            <v>0</v>
          </cell>
        </row>
        <row r="2861">
          <cell r="B2861">
            <v>0</v>
          </cell>
          <cell r="C2861">
            <v>0</v>
          </cell>
        </row>
        <row r="2862">
          <cell r="B2862">
            <v>0</v>
          </cell>
          <cell r="C2862">
            <v>0</v>
          </cell>
        </row>
        <row r="2863">
          <cell r="B2863">
            <v>0</v>
          </cell>
          <cell r="C2863">
            <v>0</v>
          </cell>
        </row>
        <row r="2865">
          <cell r="B2865" t="str">
            <v>EQUIPO</v>
          </cell>
        </row>
        <row r="2866">
          <cell r="B2866" t="str">
            <v>HTA MENOR (5% de M. de O.)</v>
          </cell>
        </row>
        <row r="2867">
          <cell r="A2867">
            <v>0</v>
          </cell>
          <cell r="B2867">
            <v>0</v>
          </cell>
          <cell r="C2867">
            <v>0</v>
          </cell>
        </row>
        <row r="2868">
          <cell r="A2868">
            <v>0</v>
          </cell>
          <cell r="B2868">
            <v>0</v>
          </cell>
          <cell r="C2868">
            <v>0</v>
          </cell>
        </row>
        <row r="2869">
          <cell r="A2869">
            <v>0</v>
          </cell>
          <cell r="B2869">
            <v>0</v>
          </cell>
          <cell r="C2869">
            <v>0</v>
          </cell>
        </row>
        <row r="2871">
          <cell r="B2871" t="str">
            <v>MANO DE OBRA</v>
          </cell>
        </row>
        <row r="2872">
          <cell r="B2872">
            <v>0</v>
          </cell>
          <cell r="C2872">
            <v>0</v>
          </cell>
        </row>
        <row r="2873">
          <cell r="A2873">
            <v>0</v>
          </cell>
          <cell r="B2873">
            <v>0</v>
          </cell>
          <cell r="C2873">
            <v>0</v>
          </cell>
        </row>
        <row r="2874">
          <cell r="A2874">
            <v>0</v>
          </cell>
          <cell r="B2874">
            <v>0</v>
          </cell>
          <cell r="C2874">
            <v>0</v>
          </cell>
        </row>
        <row r="2875">
          <cell r="A2875">
            <v>0</v>
          </cell>
          <cell r="B2875">
            <v>0</v>
          </cell>
          <cell r="C2875">
            <v>0</v>
          </cell>
        </row>
        <row r="2877">
          <cell r="B2877" t="str">
            <v>TRANSPORTE</v>
          </cell>
        </row>
        <row r="2879">
          <cell r="A2879">
            <v>0</v>
          </cell>
          <cell r="B2879">
            <v>0</v>
          </cell>
          <cell r="C2879">
            <v>0</v>
          </cell>
        </row>
        <row r="2880">
          <cell r="A2880">
            <v>0</v>
          </cell>
          <cell r="B2880">
            <v>0</v>
          </cell>
          <cell r="C2880">
            <v>0</v>
          </cell>
        </row>
        <row r="2881">
          <cell r="A2881">
            <v>0</v>
          </cell>
          <cell r="B2881">
            <v>0</v>
          </cell>
          <cell r="C2881">
            <v>0</v>
          </cell>
        </row>
        <row r="2886">
          <cell r="A2886" t="str">
            <v>CODIGO</v>
          </cell>
          <cell r="B2886" t="str">
            <v>ITEM</v>
          </cell>
          <cell r="C2886" t="str">
            <v>UNIDAD</v>
          </cell>
        </row>
        <row r="2887">
          <cell r="D2887">
            <v>0</v>
          </cell>
        </row>
        <row r="2888">
          <cell r="B2888" t="str">
            <v>CODIGO</v>
          </cell>
        </row>
        <row r="2889">
          <cell r="A2889" t="str">
            <v>CODIGO</v>
          </cell>
          <cell r="B2889" t="str">
            <v>RECURSOS</v>
          </cell>
          <cell r="C2889" t="str">
            <v>UNIDAD</v>
          </cell>
          <cell r="D2889" t="str">
            <v>CANT.</v>
          </cell>
        </row>
        <row r="2890">
          <cell r="B2890" t="str">
            <v>MATERIALES</v>
          </cell>
        </row>
        <row r="2891">
          <cell r="B2891">
            <v>0</v>
          </cell>
          <cell r="C2891">
            <v>0</v>
          </cell>
        </row>
        <row r="2892">
          <cell r="B2892">
            <v>0</v>
          </cell>
          <cell r="C2892">
            <v>0</v>
          </cell>
        </row>
        <row r="2893">
          <cell r="B2893">
            <v>0</v>
          </cell>
          <cell r="C2893">
            <v>0</v>
          </cell>
        </row>
        <row r="2894">
          <cell r="B2894">
            <v>0</v>
          </cell>
          <cell r="C2894">
            <v>0</v>
          </cell>
        </row>
        <row r="2896">
          <cell r="B2896" t="str">
            <v>EQUIPO</v>
          </cell>
        </row>
        <row r="2897">
          <cell r="B2897" t="str">
            <v>HTA MENOR (5% de M. de O.)</v>
          </cell>
        </row>
        <row r="2898">
          <cell r="A2898">
            <v>0</v>
          </cell>
          <cell r="B2898">
            <v>0</v>
          </cell>
          <cell r="C2898">
            <v>0</v>
          </cell>
        </row>
        <row r="2899">
          <cell r="A2899">
            <v>0</v>
          </cell>
          <cell r="B2899">
            <v>0</v>
          </cell>
          <cell r="C2899">
            <v>0</v>
          </cell>
        </row>
        <row r="2900">
          <cell r="A2900">
            <v>0</v>
          </cell>
          <cell r="B2900">
            <v>0</v>
          </cell>
          <cell r="C2900">
            <v>0</v>
          </cell>
        </row>
        <row r="2902">
          <cell r="B2902" t="str">
            <v>MANO DE OBRA</v>
          </cell>
        </row>
        <row r="2903">
          <cell r="B2903">
            <v>0</v>
          </cell>
          <cell r="C2903">
            <v>0</v>
          </cell>
        </row>
        <row r="2904">
          <cell r="A2904">
            <v>0</v>
          </cell>
          <cell r="B2904">
            <v>0</v>
          </cell>
          <cell r="C2904">
            <v>0</v>
          </cell>
        </row>
        <row r="2905">
          <cell r="A2905">
            <v>0</v>
          </cell>
          <cell r="B2905">
            <v>0</v>
          </cell>
          <cell r="C2905">
            <v>0</v>
          </cell>
        </row>
        <row r="2906">
          <cell r="A2906">
            <v>0</v>
          </cell>
          <cell r="B2906">
            <v>0</v>
          </cell>
          <cell r="C2906">
            <v>0</v>
          </cell>
        </row>
        <row r="2908">
          <cell r="B2908" t="str">
            <v>TRANSPORTE</v>
          </cell>
        </row>
        <row r="2910">
          <cell r="A2910">
            <v>0</v>
          </cell>
          <cell r="B2910">
            <v>0</v>
          </cell>
          <cell r="C2910">
            <v>0</v>
          </cell>
        </row>
        <row r="2911">
          <cell r="A2911">
            <v>0</v>
          </cell>
          <cell r="B2911">
            <v>0</v>
          </cell>
          <cell r="C2911">
            <v>0</v>
          </cell>
        </row>
        <row r="2912">
          <cell r="A2912">
            <v>0</v>
          </cell>
          <cell r="B2912">
            <v>0</v>
          </cell>
          <cell r="C2912">
            <v>0</v>
          </cell>
        </row>
        <row r="2917">
          <cell r="A2917" t="str">
            <v>CODIGO</v>
          </cell>
          <cell r="B2917" t="str">
            <v>ITEM</v>
          </cell>
          <cell r="C2917" t="str">
            <v>UNIDAD</v>
          </cell>
        </row>
        <row r="2918">
          <cell r="D2918">
            <v>0</v>
          </cell>
        </row>
        <row r="2919">
          <cell r="B2919" t="str">
            <v>CODIGO</v>
          </cell>
        </row>
        <row r="2920">
          <cell r="A2920" t="str">
            <v>CODIGO</v>
          </cell>
          <cell r="B2920" t="str">
            <v>RECURSOS</v>
          </cell>
          <cell r="C2920" t="str">
            <v>UNIDAD</v>
          </cell>
          <cell r="D2920" t="str">
            <v>CANT.</v>
          </cell>
        </row>
        <row r="2921">
          <cell r="B2921" t="str">
            <v>MATERIALES</v>
          </cell>
        </row>
        <row r="2922">
          <cell r="B2922">
            <v>0</v>
          </cell>
          <cell r="C2922">
            <v>0</v>
          </cell>
        </row>
        <row r="2923">
          <cell r="B2923">
            <v>0</v>
          </cell>
          <cell r="C2923">
            <v>0</v>
          </cell>
        </row>
        <row r="2924">
          <cell r="B2924">
            <v>0</v>
          </cell>
          <cell r="C2924">
            <v>0</v>
          </cell>
        </row>
        <row r="2925">
          <cell r="B2925">
            <v>0</v>
          </cell>
          <cell r="C2925">
            <v>0</v>
          </cell>
        </row>
        <row r="2927">
          <cell r="B2927" t="str">
            <v>EQUIPO</v>
          </cell>
        </row>
        <row r="2928">
          <cell r="B2928" t="str">
            <v>HTA MENOR (5% de M. de O.)</v>
          </cell>
        </row>
        <row r="2929">
          <cell r="A2929">
            <v>0</v>
          </cell>
          <cell r="B2929">
            <v>0</v>
          </cell>
          <cell r="C2929">
            <v>0</v>
          </cell>
        </row>
        <row r="2930">
          <cell r="A2930">
            <v>0</v>
          </cell>
          <cell r="B2930">
            <v>0</v>
          </cell>
          <cell r="C2930">
            <v>0</v>
          </cell>
        </row>
        <row r="2931">
          <cell r="A2931">
            <v>0</v>
          </cell>
          <cell r="B2931">
            <v>0</v>
          </cell>
          <cell r="C2931">
            <v>0</v>
          </cell>
        </row>
        <row r="2933">
          <cell r="B2933" t="str">
            <v>MANO DE OBRA</v>
          </cell>
        </row>
        <row r="2934">
          <cell r="B2934">
            <v>0</v>
          </cell>
          <cell r="C2934">
            <v>0</v>
          </cell>
        </row>
        <row r="2935">
          <cell r="A2935">
            <v>0</v>
          </cell>
          <cell r="B2935">
            <v>0</v>
          </cell>
          <cell r="C2935">
            <v>0</v>
          </cell>
        </row>
        <row r="2936">
          <cell r="A2936">
            <v>0</v>
          </cell>
          <cell r="B2936">
            <v>0</v>
          </cell>
          <cell r="C2936">
            <v>0</v>
          </cell>
        </row>
        <row r="2937">
          <cell r="A2937">
            <v>0</v>
          </cell>
          <cell r="B2937">
            <v>0</v>
          </cell>
          <cell r="C2937">
            <v>0</v>
          </cell>
        </row>
        <row r="2939">
          <cell r="B2939" t="str">
            <v>TRANSPORTE</v>
          </cell>
        </row>
        <row r="2941">
          <cell r="A2941">
            <v>0</v>
          </cell>
          <cell r="B2941">
            <v>0</v>
          </cell>
          <cell r="C2941">
            <v>0</v>
          </cell>
        </row>
        <row r="2942">
          <cell r="A2942">
            <v>0</v>
          </cell>
          <cell r="B2942">
            <v>0</v>
          </cell>
          <cell r="C2942">
            <v>0</v>
          </cell>
        </row>
        <row r="2943">
          <cell r="A2943">
            <v>0</v>
          </cell>
          <cell r="B2943">
            <v>0</v>
          </cell>
          <cell r="C2943">
            <v>0</v>
          </cell>
        </row>
        <row r="2948">
          <cell r="A2948" t="str">
            <v>CODIGO</v>
          </cell>
          <cell r="B2948" t="str">
            <v>ITEM</v>
          </cell>
          <cell r="C2948" t="str">
            <v>UNIDAD</v>
          </cell>
        </row>
        <row r="2949">
          <cell r="D2949">
            <v>0</v>
          </cell>
        </row>
        <row r="2950">
          <cell r="B2950" t="str">
            <v>CODIGO</v>
          </cell>
        </row>
        <row r="2951">
          <cell r="A2951" t="str">
            <v>CODIGO</v>
          </cell>
          <cell r="B2951" t="str">
            <v>RECURSOS</v>
          </cell>
          <cell r="C2951" t="str">
            <v>UNIDAD</v>
          </cell>
          <cell r="D2951" t="str">
            <v>CANT.</v>
          </cell>
        </row>
        <row r="2952">
          <cell r="B2952" t="str">
            <v>MATERIALES</v>
          </cell>
        </row>
        <row r="2953">
          <cell r="B2953">
            <v>0</v>
          </cell>
          <cell r="C2953">
            <v>0</v>
          </cell>
        </row>
        <row r="2954">
          <cell r="B2954">
            <v>0</v>
          </cell>
          <cell r="C2954">
            <v>0</v>
          </cell>
        </row>
        <row r="2955">
          <cell r="B2955">
            <v>0</v>
          </cell>
          <cell r="C2955">
            <v>0</v>
          </cell>
        </row>
        <row r="2956">
          <cell r="B2956">
            <v>0</v>
          </cell>
          <cell r="C2956">
            <v>0</v>
          </cell>
        </row>
        <row r="2958">
          <cell r="B2958" t="str">
            <v>EQUIPO</v>
          </cell>
        </row>
        <row r="2959">
          <cell r="B2959" t="str">
            <v>HTA MENOR (5% de M. de O.)</v>
          </cell>
        </row>
        <row r="2960">
          <cell r="A2960">
            <v>0</v>
          </cell>
          <cell r="B2960">
            <v>0</v>
          </cell>
          <cell r="C2960">
            <v>0</v>
          </cell>
        </row>
        <row r="2961">
          <cell r="A2961">
            <v>0</v>
          </cell>
          <cell r="B2961">
            <v>0</v>
          </cell>
          <cell r="C2961">
            <v>0</v>
          </cell>
        </row>
        <row r="2962">
          <cell r="A2962">
            <v>0</v>
          </cell>
          <cell r="B2962">
            <v>0</v>
          </cell>
          <cell r="C2962">
            <v>0</v>
          </cell>
        </row>
        <row r="2964">
          <cell r="B2964" t="str">
            <v>MANO DE OBRA</v>
          </cell>
        </row>
        <row r="2965">
          <cell r="B2965">
            <v>0</v>
          </cell>
          <cell r="C2965">
            <v>0</v>
          </cell>
        </row>
        <row r="2966">
          <cell r="A2966">
            <v>0</v>
          </cell>
          <cell r="B2966">
            <v>0</v>
          </cell>
          <cell r="C2966">
            <v>0</v>
          </cell>
        </row>
        <row r="2967">
          <cell r="A2967">
            <v>0</v>
          </cell>
          <cell r="B2967">
            <v>0</v>
          </cell>
          <cell r="C2967">
            <v>0</v>
          </cell>
        </row>
        <row r="2968">
          <cell r="A2968">
            <v>0</v>
          </cell>
          <cell r="B2968">
            <v>0</v>
          </cell>
          <cell r="C2968">
            <v>0</v>
          </cell>
        </row>
        <row r="2970">
          <cell r="B2970" t="str">
            <v>TRANSPORTE</v>
          </cell>
        </row>
        <row r="2972">
          <cell r="A2972">
            <v>0</v>
          </cell>
          <cell r="B2972">
            <v>0</v>
          </cell>
          <cell r="C2972">
            <v>0</v>
          </cell>
        </row>
        <row r="2973">
          <cell r="A2973">
            <v>0</v>
          </cell>
          <cell r="B2973">
            <v>0</v>
          </cell>
          <cell r="C2973">
            <v>0</v>
          </cell>
        </row>
        <row r="2974">
          <cell r="A2974">
            <v>0</v>
          </cell>
          <cell r="B2974">
            <v>0</v>
          </cell>
          <cell r="C2974">
            <v>0</v>
          </cell>
        </row>
        <row r="2979">
          <cell r="A2979" t="str">
            <v>CODIGO</v>
          </cell>
          <cell r="B2979" t="str">
            <v>ITEM</v>
          </cell>
          <cell r="C2979" t="str">
            <v>UNIDAD</v>
          </cell>
        </row>
        <row r="2980">
          <cell r="D2980">
            <v>0</v>
          </cell>
        </row>
        <row r="2981">
          <cell r="B2981" t="str">
            <v>CODIGO</v>
          </cell>
        </row>
        <row r="2982">
          <cell r="A2982" t="str">
            <v>CODIGO</v>
          </cell>
          <cell r="B2982" t="str">
            <v>RECURSOS</v>
          </cell>
          <cell r="C2982" t="str">
            <v>UNIDAD</v>
          </cell>
          <cell r="D2982" t="str">
            <v>CANT.</v>
          </cell>
        </row>
        <row r="2983">
          <cell r="B2983" t="str">
            <v>MATERIALES</v>
          </cell>
        </row>
        <row r="2984">
          <cell r="B2984">
            <v>0</v>
          </cell>
          <cell r="C2984">
            <v>0</v>
          </cell>
        </row>
        <row r="2985">
          <cell r="B2985">
            <v>0</v>
          </cell>
          <cell r="C2985">
            <v>0</v>
          </cell>
        </row>
        <row r="2986">
          <cell r="B2986">
            <v>0</v>
          </cell>
          <cell r="C2986">
            <v>0</v>
          </cell>
        </row>
        <row r="2987">
          <cell r="B2987">
            <v>0</v>
          </cell>
          <cell r="C2987">
            <v>0</v>
          </cell>
        </row>
        <row r="2989">
          <cell r="B2989" t="str">
            <v>EQUIPO</v>
          </cell>
        </row>
        <row r="2990">
          <cell r="B2990" t="str">
            <v>HTA MENOR (5% de M. de O.)</v>
          </cell>
        </row>
        <row r="2991">
          <cell r="A2991">
            <v>0</v>
          </cell>
          <cell r="B2991">
            <v>0</v>
          </cell>
          <cell r="C2991">
            <v>0</v>
          </cell>
        </row>
        <row r="2992">
          <cell r="A2992">
            <v>0</v>
          </cell>
          <cell r="B2992">
            <v>0</v>
          </cell>
          <cell r="C2992">
            <v>0</v>
          </cell>
        </row>
        <row r="2993">
          <cell r="A2993">
            <v>0</v>
          </cell>
          <cell r="B2993">
            <v>0</v>
          </cell>
          <cell r="C2993">
            <v>0</v>
          </cell>
        </row>
        <row r="2995">
          <cell r="B2995" t="str">
            <v>MANO DE OBRA</v>
          </cell>
        </row>
        <row r="2996">
          <cell r="B2996">
            <v>0</v>
          </cell>
          <cell r="C2996">
            <v>0</v>
          </cell>
        </row>
        <row r="2997">
          <cell r="A2997">
            <v>0</v>
          </cell>
          <cell r="B2997">
            <v>0</v>
          </cell>
          <cell r="C2997">
            <v>0</v>
          </cell>
        </row>
        <row r="2998">
          <cell r="A2998">
            <v>0</v>
          </cell>
          <cell r="B2998">
            <v>0</v>
          </cell>
          <cell r="C2998">
            <v>0</v>
          </cell>
        </row>
        <row r="2999">
          <cell r="A2999">
            <v>0</v>
          </cell>
          <cell r="B2999">
            <v>0</v>
          </cell>
          <cell r="C2999">
            <v>0</v>
          </cell>
        </row>
        <row r="3001">
          <cell r="B3001" t="str">
            <v>TRANSPORTE</v>
          </cell>
        </row>
        <row r="3003">
          <cell r="A3003">
            <v>0</v>
          </cell>
          <cell r="B3003">
            <v>0</v>
          </cell>
          <cell r="C3003">
            <v>0</v>
          </cell>
        </row>
        <row r="3004">
          <cell r="A3004">
            <v>0</v>
          </cell>
          <cell r="B3004">
            <v>0</v>
          </cell>
          <cell r="C3004">
            <v>0</v>
          </cell>
        </row>
        <row r="3005">
          <cell r="A3005">
            <v>0</v>
          </cell>
          <cell r="B3005">
            <v>0</v>
          </cell>
          <cell r="C3005">
            <v>0</v>
          </cell>
        </row>
        <row r="3010">
          <cell r="A3010" t="str">
            <v>CODIGO</v>
          </cell>
          <cell r="B3010" t="str">
            <v>ITEM</v>
          </cell>
          <cell r="C3010" t="str">
            <v>UNIDAD</v>
          </cell>
        </row>
        <row r="3011">
          <cell r="D3011">
            <v>0</v>
          </cell>
        </row>
        <row r="3012">
          <cell r="B3012" t="str">
            <v>CODIGO</v>
          </cell>
        </row>
        <row r="3013">
          <cell r="A3013" t="str">
            <v>CODIGO</v>
          </cell>
          <cell r="B3013" t="str">
            <v>RECURSOS</v>
          </cell>
          <cell r="C3013" t="str">
            <v>UNIDAD</v>
          </cell>
          <cell r="D3013" t="str">
            <v>CANT.</v>
          </cell>
        </row>
        <row r="3014">
          <cell r="B3014" t="str">
            <v>MATERIALES</v>
          </cell>
        </row>
        <row r="3015">
          <cell r="B3015">
            <v>0</v>
          </cell>
          <cell r="C3015">
            <v>0</v>
          </cell>
        </row>
        <row r="3016">
          <cell r="B3016">
            <v>0</v>
          </cell>
          <cell r="C3016">
            <v>0</v>
          </cell>
        </row>
        <row r="3017">
          <cell r="B3017">
            <v>0</v>
          </cell>
          <cell r="C3017">
            <v>0</v>
          </cell>
        </row>
        <row r="3018">
          <cell r="B3018">
            <v>0</v>
          </cell>
          <cell r="C3018">
            <v>0</v>
          </cell>
        </row>
        <row r="3020">
          <cell r="B3020" t="str">
            <v>EQUIPO</v>
          </cell>
        </row>
        <row r="3021">
          <cell r="B3021" t="str">
            <v>HTA MENOR (5% de M. de O.)</v>
          </cell>
        </row>
        <row r="3022">
          <cell r="A3022">
            <v>0</v>
          </cell>
          <cell r="B3022">
            <v>0</v>
          </cell>
          <cell r="C3022">
            <v>0</v>
          </cell>
        </row>
        <row r="3023">
          <cell r="A3023">
            <v>0</v>
          </cell>
          <cell r="B3023">
            <v>0</v>
          </cell>
          <cell r="C3023">
            <v>0</v>
          </cell>
        </row>
        <row r="3024">
          <cell r="A3024">
            <v>0</v>
          </cell>
          <cell r="B3024">
            <v>0</v>
          </cell>
          <cell r="C3024">
            <v>0</v>
          </cell>
        </row>
        <row r="3026">
          <cell r="B3026" t="str">
            <v>MANO DE OBRA</v>
          </cell>
        </row>
        <row r="3027">
          <cell r="B3027">
            <v>0</v>
          </cell>
          <cell r="C3027">
            <v>0</v>
          </cell>
        </row>
        <row r="3028">
          <cell r="A3028">
            <v>0</v>
          </cell>
          <cell r="B3028">
            <v>0</v>
          </cell>
          <cell r="C3028">
            <v>0</v>
          </cell>
        </row>
        <row r="3029">
          <cell r="A3029">
            <v>0</v>
          </cell>
          <cell r="B3029">
            <v>0</v>
          </cell>
          <cell r="C3029">
            <v>0</v>
          </cell>
        </row>
        <row r="3030">
          <cell r="A3030">
            <v>0</v>
          </cell>
          <cell r="B3030">
            <v>0</v>
          </cell>
          <cell r="C3030">
            <v>0</v>
          </cell>
        </row>
        <row r="3032">
          <cell r="B3032" t="str">
            <v>TRANSPORTE</v>
          </cell>
        </row>
        <row r="3034">
          <cell r="A3034">
            <v>0</v>
          </cell>
          <cell r="B3034">
            <v>0</v>
          </cell>
          <cell r="C3034">
            <v>0</v>
          </cell>
        </row>
        <row r="3035">
          <cell r="A3035">
            <v>0</v>
          </cell>
          <cell r="B3035">
            <v>0</v>
          </cell>
          <cell r="C3035">
            <v>0</v>
          </cell>
        </row>
        <row r="3036">
          <cell r="A3036">
            <v>0</v>
          </cell>
          <cell r="B3036">
            <v>0</v>
          </cell>
          <cell r="C3036">
            <v>0</v>
          </cell>
        </row>
        <row r="3041">
          <cell r="A3041" t="str">
            <v>CODIGO</v>
          </cell>
          <cell r="B3041" t="str">
            <v>ITEM</v>
          </cell>
          <cell r="C3041" t="str">
            <v>UNIDAD</v>
          </cell>
        </row>
        <row r="3042">
          <cell r="D3042">
            <v>0</v>
          </cell>
        </row>
        <row r="3043">
          <cell r="B3043" t="str">
            <v>CODIGO</v>
          </cell>
        </row>
        <row r="3044">
          <cell r="A3044" t="str">
            <v>CODIGO</v>
          </cell>
          <cell r="B3044" t="str">
            <v>RECURSOS</v>
          </cell>
          <cell r="C3044" t="str">
            <v>UNIDAD</v>
          </cell>
          <cell r="D3044" t="str">
            <v>CANT.</v>
          </cell>
        </row>
        <row r="3045">
          <cell r="B3045" t="str">
            <v>MATERIALES</v>
          </cell>
        </row>
        <row r="3046">
          <cell r="B3046">
            <v>0</v>
          </cell>
          <cell r="C3046">
            <v>0</v>
          </cell>
        </row>
        <row r="3047">
          <cell r="B3047">
            <v>0</v>
          </cell>
          <cell r="C3047">
            <v>0</v>
          </cell>
        </row>
        <row r="3048">
          <cell r="B3048">
            <v>0</v>
          </cell>
          <cell r="C3048">
            <v>0</v>
          </cell>
        </row>
        <row r="3049">
          <cell r="B3049">
            <v>0</v>
          </cell>
          <cell r="C3049">
            <v>0</v>
          </cell>
        </row>
        <row r="3051">
          <cell r="B3051" t="str">
            <v>EQUIPO</v>
          </cell>
        </row>
        <row r="3052">
          <cell r="B3052" t="str">
            <v>HTA MENOR (5% de M. de O.)</v>
          </cell>
        </row>
        <row r="3053">
          <cell r="A3053">
            <v>0</v>
          </cell>
          <cell r="B3053">
            <v>0</v>
          </cell>
          <cell r="C3053">
            <v>0</v>
          </cell>
        </row>
        <row r="3054">
          <cell r="A3054">
            <v>0</v>
          </cell>
          <cell r="B3054">
            <v>0</v>
          </cell>
          <cell r="C3054">
            <v>0</v>
          </cell>
        </row>
        <row r="3055">
          <cell r="A3055">
            <v>0</v>
          </cell>
          <cell r="B3055">
            <v>0</v>
          </cell>
          <cell r="C3055">
            <v>0</v>
          </cell>
        </row>
        <row r="3057">
          <cell r="B3057" t="str">
            <v>MANO DE OBRA</v>
          </cell>
        </row>
        <row r="3058">
          <cell r="B3058">
            <v>0</v>
          </cell>
          <cell r="C3058">
            <v>0</v>
          </cell>
        </row>
        <row r="3059">
          <cell r="A3059">
            <v>0</v>
          </cell>
          <cell r="B3059">
            <v>0</v>
          </cell>
          <cell r="C3059">
            <v>0</v>
          </cell>
        </row>
        <row r="3060">
          <cell r="A3060">
            <v>0</v>
          </cell>
          <cell r="B3060">
            <v>0</v>
          </cell>
          <cell r="C3060">
            <v>0</v>
          </cell>
        </row>
        <row r="3061">
          <cell r="A3061">
            <v>0</v>
          </cell>
          <cell r="B3061">
            <v>0</v>
          </cell>
          <cell r="C3061">
            <v>0</v>
          </cell>
        </row>
        <row r="3063">
          <cell r="B3063" t="str">
            <v>TRANSPORTE</v>
          </cell>
        </row>
        <row r="3065">
          <cell r="A3065">
            <v>0</v>
          </cell>
          <cell r="B3065">
            <v>0</v>
          </cell>
          <cell r="C3065">
            <v>0</v>
          </cell>
        </row>
        <row r="3066">
          <cell r="A3066">
            <v>0</v>
          </cell>
          <cell r="B3066">
            <v>0</v>
          </cell>
          <cell r="C3066">
            <v>0</v>
          </cell>
        </row>
        <row r="3067">
          <cell r="A3067">
            <v>0</v>
          </cell>
          <cell r="B3067">
            <v>0</v>
          </cell>
          <cell r="C3067">
            <v>0</v>
          </cell>
        </row>
        <row r="3072">
          <cell r="A3072" t="str">
            <v>CODIGO</v>
          </cell>
          <cell r="B3072" t="str">
            <v>ITEM</v>
          </cell>
          <cell r="C3072" t="str">
            <v>UNIDAD</v>
          </cell>
        </row>
        <row r="3073">
          <cell r="D3073">
            <v>0</v>
          </cell>
        </row>
        <row r="3074">
          <cell r="B3074" t="str">
            <v>CODIGO</v>
          </cell>
        </row>
        <row r="3075">
          <cell r="A3075" t="str">
            <v>CODIGO</v>
          </cell>
          <cell r="B3075" t="str">
            <v>RECURSOS</v>
          </cell>
          <cell r="C3075" t="str">
            <v>UNIDAD</v>
          </cell>
          <cell r="D3075" t="str">
            <v>CANT.</v>
          </cell>
        </row>
        <row r="3076">
          <cell r="B3076" t="str">
            <v>MATERIALES</v>
          </cell>
        </row>
        <row r="3077">
          <cell r="B3077">
            <v>0</v>
          </cell>
          <cell r="C3077">
            <v>0</v>
          </cell>
        </row>
        <row r="3078">
          <cell r="B3078">
            <v>0</v>
          </cell>
          <cell r="C3078">
            <v>0</v>
          </cell>
        </row>
        <row r="3079">
          <cell r="B3079">
            <v>0</v>
          </cell>
          <cell r="C3079">
            <v>0</v>
          </cell>
        </row>
        <row r="3080">
          <cell r="B3080">
            <v>0</v>
          </cell>
          <cell r="C3080">
            <v>0</v>
          </cell>
        </row>
        <row r="3082">
          <cell r="B3082" t="str">
            <v>EQUIPO</v>
          </cell>
        </row>
        <row r="3083">
          <cell r="B3083" t="str">
            <v>HTA MENOR (5% de M. de O.)</v>
          </cell>
        </row>
        <row r="3084">
          <cell r="A3084">
            <v>0</v>
          </cell>
          <cell r="B3084">
            <v>0</v>
          </cell>
          <cell r="C3084">
            <v>0</v>
          </cell>
        </row>
        <row r="3085">
          <cell r="A3085">
            <v>0</v>
          </cell>
          <cell r="B3085">
            <v>0</v>
          </cell>
          <cell r="C3085">
            <v>0</v>
          </cell>
        </row>
        <row r="3086">
          <cell r="A3086">
            <v>0</v>
          </cell>
          <cell r="B3086">
            <v>0</v>
          </cell>
          <cell r="C3086">
            <v>0</v>
          </cell>
        </row>
        <row r="3088">
          <cell r="B3088" t="str">
            <v>MANO DE OBRA</v>
          </cell>
        </row>
        <row r="3089">
          <cell r="B3089">
            <v>0</v>
          </cell>
          <cell r="C3089">
            <v>0</v>
          </cell>
        </row>
        <row r="3090">
          <cell r="A3090">
            <v>0</v>
          </cell>
          <cell r="B3090">
            <v>0</v>
          </cell>
          <cell r="C3090">
            <v>0</v>
          </cell>
        </row>
        <row r="3091">
          <cell r="A3091">
            <v>0</v>
          </cell>
          <cell r="B3091">
            <v>0</v>
          </cell>
          <cell r="C3091">
            <v>0</v>
          </cell>
        </row>
        <row r="3092">
          <cell r="A3092">
            <v>0</v>
          </cell>
          <cell r="B3092">
            <v>0</v>
          </cell>
          <cell r="C3092">
            <v>0</v>
          </cell>
        </row>
        <row r="3094">
          <cell r="B3094" t="str">
            <v>TRANSPORTE</v>
          </cell>
        </row>
        <row r="3096">
          <cell r="A3096">
            <v>0</v>
          </cell>
          <cell r="B3096">
            <v>0</v>
          </cell>
          <cell r="C3096">
            <v>0</v>
          </cell>
        </row>
        <row r="3097">
          <cell r="A3097">
            <v>0</v>
          </cell>
          <cell r="B3097">
            <v>0</v>
          </cell>
          <cell r="C3097">
            <v>0</v>
          </cell>
        </row>
        <row r="3098">
          <cell r="A3098">
            <v>0</v>
          </cell>
          <cell r="B3098">
            <v>0</v>
          </cell>
          <cell r="C3098">
            <v>0</v>
          </cell>
        </row>
        <row r="3103">
          <cell r="A3103" t="str">
            <v>CODIGO</v>
          </cell>
          <cell r="B3103" t="str">
            <v>ITEM</v>
          </cell>
          <cell r="C3103" t="str">
            <v>UNIDAD</v>
          </cell>
        </row>
        <row r="3104">
          <cell r="D3104">
            <v>0</v>
          </cell>
        </row>
        <row r="3105">
          <cell r="B3105" t="str">
            <v>CODIGO</v>
          </cell>
        </row>
        <row r="3106">
          <cell r="A3106" t="str">
            <v>CODIGO</v>
          </cell>
          <cell r="B3106" t="str">
            <v>RECURSOS</v>
          </cell>
          <cell r="C3106" t="str">
            <v>UNIDAD</v>
          </cell>
          <cell r="D3106" t="str">
            <v>CANT.</v>
          </cell>
        </row>
        <row r="3107">
          <cell r="B3107" t="str">
            <v>MATERIALES</v>
          </cell>
        </row>
        <row r="3108">
          <cell r="B3108">
            <v>0</v>
          </cell>
          <cell r="C3108">
            <v>0</v>
          </cell>
        </row>
        <row r="3109">
          <cell r="B3109">
            <v>0</v>
          </cell>
          <cell r="C3109">
            <v>0</v>
          </cell>
        </row>
        <row r="3110">
          <cell r="B3110">
            <v>0</v>
          </cell>
          <cell r="C3110">
            <v>0</v>
          </cell>
        </row>
        <row r="3111">
          <cell r="B3111">
            <v>0</v>
          </cell>
          <cell r="C3111">
            <v>0</v>
          </cell>
        </row>
        <row r="3113">
          <cell r="B3113" t="str">
            <v>EQUIPO</v>
          </cell>
        </row>
        <row r="3114">
          <cell r="B3114" t="str">
            <v>HTA MENOR (5% de M. de O.)</v>
          </cell>
        </row>
        <row r="3115">
          <cell r="A3115">
            <v>0</v>
          </cell>
          <cell r="B3115">
            <v>0</v>
          </cell>
          <cell r="C3115">
            <v>0</v>
          </cell>
        </row>
        <row r="3116">
          <cell r="A3116">
            <v>0</v>
          </cell>
          <cell r="B3116">
            <v>0</v>
          </cell>
          <cell r="C3116">
            <v>0</v>
          </cell>
        </row>
        <row r="3117">
          <cell r="A3117">
            <v>0</v>
          </cell>
          <cell r="B3117">
            <v>0</v>
          </cell>
          <cell r="C3117">
            <v>0</v>
          </cell>
        </row>
        <row r="3119">
          <cell r="B3119" t="str">
            <v>MANO DE OBRA</v>
          </cell>
        </row>
        <row r="3120">
          <cell r="B3120">
            <v>0</v>
          </cell>
          <cell r="C3120">
            <v>0</v>
          </cell>
        </row>
        <row r="3121">
          <cell r="A3121">
            <v>0</v>
          </cell>
          <cell r="B3121">
            <v>0</v>
          </cell>
          <cell r="C3121">
            <v>0</v>
          </cell>
        </row>
        <row r="3122">
          <cell r="A3122">
            <v>0</v>
          </cell>
          <cell r="B3122">
            <v>0</v>
          </cell>
          <cell r="C3122">
            <v>0</v>
          </cell>
        </row>
        <row r="3123">
          <cell r="A3123">
            <v>0</v>
          </cell>
          <cell r="B3123">
            <v>0</v>
          </cell>
          <cell r="C3123">
            <v>0</v>
          </cell>
        </row>
        <row r="3125">
          <cell r="B3125" t="str">
            <v>TRANSPORTE</v>
          </cell>
        </row>
        <row r="3127">
          <cell r="A3127">
            <v>0</v>
          </cell>
          <cell r="B3127">
            <v>0</v>
          </cell>
          <cell r="C3127">
            <v>0</v>
          </cell>
        </row>
        <row r="3128">
          <cell r="A3128">
            <v>0</v>
          </cell>
          <cell r="B3128">
            <v>0</v>
          </cell>
          <cell r="C3128">
            <v>0</v>
          </cell>
        </row>
        <row r="3129">
          <cell r="A3129">
            <v>0</v>
          </cell>
          <cell r="B3129">
            <v>0</v>
          </cell>
          <cell r="C3129">
            <v>0</v>
          </cell>
        </row>
        <row r="3134">
          <cell r="A3134" t="str">
            <v>CODIGO</v>
          </cell>
          <cell r="B3134" t="str">
            <v>ITEM</v>
          </cell>
          <cell r="C3134" t="str">
            <v>UNIDAD</v>
          </cell>
        </row>
        <row r="3135">
          <cell r="D3135">
            <v>0</v>
          </cell>
        </row>
        <row r="3136">
          <cell r="B3136" t="str">
            <v>CODIGO</v>
          </cell>
        </row>
        <row r="3137">
          <cell r="A3137" t="str">
            <v>CODIGO</v>
          </cell>
          <cell r="B3137" t="str">
            <v>RECURSOS</v>
          </cell>
          <cell r="C3137" t="str">
            <v>UNIDAD</v>
          </cell>
          <cell r="D3137" t="str">
            <v>CANT.</v>
          </cell>
        </row>
        <row r="3138">
          <cell r="B3138" t="str">
            <v>MATERIALES</v>
          </cell>
        </row>
        <row r="3139">
          <cell r="B3139">
            <v>0</v>
          </cell>
          <cell r="C3139">
            <v>0</v>
          </cell>
        </row>
        <row r="3140">
          <cell r="B3140">
            <v>0</v>
          </cell>
          <cell r="C3140">
            <v>0</v>
          </cell>
        </row>
        <row r="3141">
          <cell r="B3141">
            <v>0</v>
          </cell>
          <cell r="C3141">
            <v>0</v>
          </cell>
        </row>
        <row r="3142">
          <cell r="B3142">
            <v>0</v>
          </cell>
          <cell r="C3142">
            <v>0</v>
          </cell>
        </row>
        <row r="3144">
          <cell r="B3144" t="str">
            <v>EQUIPO</v>
          </cell>
        </row>
        <row r="3145">
          <cell r="B3145" t="str">
            <v>HTA MENOR (5% de M. de O.)</v>
          </cell>
        </row>
        <row r="3146">
          <cell r="A3146">
            <v>0</v>
          </cell>
          <cell r="B3146">
            <v>0</v>
          </cell>
          <cell r="C3146">
            <v>0</v>
          </cell>
        </row>
        <row r="3147">
          <cell r="A3147">
            <v>0</v>
          </cell>
          <cell r="B3147">
            <v>0</v>
          </cell>
          <cell r="C3147">
            <v>0</v>
          </cell>
        </row>
        <row r="3148">
          <cell r="A3148">
            <v>0</v>
          </cell>
          <cell r="B3148">
            <v>0</v>
          </cell>
          <cell r="C3148">
            <v>0</v>
          </cell>
        </row>
        <row r="3150">
          <cell r="B3150" t="str">
            <v>MANO DE OBRA</v>
          </cell>
        </row>
        <row r="3151">
          <cell r="B3151">
            <v>0</v>
          </cell>
          <cell r="C3151">
            <v>0</v>
          </cell>
        </row>
        <row r="3152">
          <cell r="A3152">
            <v>0</v>
          </cell>
          <cell r="B3152">
            <v>0</v>
          </cell>
          <cell r="C3152">
            <v>0</v>
          </cell>
        </row>
        <row r="3153">
          <cell r="A3153">
            <v>0</v>
          </cell>
          <cell r="B3153">
            <v>0</v>
          </cell>
          <cell r="C3153">
            <v>0</v>
          </cell>
        </row>
        <row r="3154">
          <cell r="A3154">
            <v>0</v>
          </cell>
          <cell r="B3154">
            <v>0</v>
          </cell>
          <cell r="C3154">
            <v>0</v>
          </cell>
        </row>
        <row r="3156">
          <cell r="B3156" t="str">
            <v>TRANSPORTE</v>
          </cell>
        </row>
        <row r="3158">
          <cell r="A3158">
            <v>0</v>
          </cell>
          <cell r="B3158">
            <v>0</v>
          </cell>
          <cell r="C3158">
            <v>0</v>
          </cell>
        </row>
        <row r="3159">
          <cell r="A3159">
            <v>0</v>
          </cell>
          <cell r="B3159">
            <v>0</v>
          </cell>
          <cell r="C3159">
            <v>0</v>
          </cell>
        </row>
        <row r="3160">
          <cell r="A3160">
            <v>0</v>
          </cell>
          <cell r="B3160">
            <v>0</v>
          </cell>
          <cell r="C3160">
            <v>0</v>
          </cell>
        </row>
        <row r="3165">
          <cell r="A3165" t="str">
            <v>CODIGO</v>
          </cell>
          <cell r="B3165" t="str">
            <v>ITEM</v>
          </cell>
          <cell r="C3165" t="str">
            <v>UNIDAD</v>
          </cell>
        </row>
        <row r="3166">
          <cell r="D3166">
            <v>0</v>
          </cell>
        </row>
        <row r="3167">
          <cell r="B3167" t="str">
            <v>CODIGO</v>
          </cell>
        </row>
        <row r="3168">
          <cell r="A3168" t="str">
            <v>CODIGO</v>
          </cell>
          <cell r="B3168" t="str">
            <v>RECURSOS</v>
          </cell>
          <cell r="C3168" t="str">
            <v>UNIDAD</v>
          </cell>
          <cell r="D3168" t="str">
            <v>CANT.</v>
          </cell>
        </row>
        <row r="3169">
          <cell r="B3169" t="str">
            <v>MATERIALES</v>
          </cell>
        </row>
        <row r="3170">
          <cell r="B3170">
            <v>0</v>
          </cell>
          <cell r="C3170">
            <v>0</v>
          </cell>
        </row>
        <row r="3171">
          <cell r="B3171">
            <v>0</v>
          </cell>
          <cell r="C3171">
            <v>0</v>
          </cell>
        </row>
        <row r="3172">
          <cell r="B3172">
            <v>0</v>
          </cell>
          <cell r="C3172">
            <v>0</v>
          </cell>
        </row>
        <row r="3173">
          <cell r="B3173">
            <v>0</v>
          </cell>
          <cell r="C3173">
            <v>0</v>
          </cell>
        </row>
        <row r="3175">
          <cell r="B3175" t="str">
            <v>EQUIPO</v>
          </cell>
        </row>
        <row r="3176">
          <cell r="B3176" t="str">
            <v>HTA MENOR (5% de M. de O.)</v>
          </cell>
        </row>
        <row r="3177">
          <cell r="A3177">
            <v>0</v>
          </cell>
          <cell r="B3177">
            <v>0</v>
          </cell>
          <cell r="C3177">
            <v>0</v>
          </cell>
        </row>
        <row r="3178">
          <cell r="A3178">
            <v>0</v>
          </cell>
          <cell r="B3178">
            <v>0</v>
          </cell>
          <cell r="C3178">
            <v>0</v>
          </cell>
        </row>
        <row r="3179">
          <cell r="A3179">
            <v>0</v>
          </cell>
          <cell r="B3179">
            <v>0</v>
          </cell>
          <cell r="C3179">
            <v>0</v>
          </cell>
        </row>
        <row r="3181">
          <cell r="B3181" t="str">
            <v>MANO DE OBRA</v>
          </cell>
        </row>
        <row r="3182">
          <cell r="B3182">
            <v>0</v>
          </cell>
          <cell r="C3182">
            <v>0</v>
          </cell>
        </row>
        <row r="3183">
          <cell r="A3183">
            <v>0</v>
          </cell>
          <cell r="B3183">
            <v>0</v>
          </cell>
          <cell r="C3183">
            <v>0</v>
          </cell>
        </row>
        <row r="3184">
          <cell r="A3184">
            <v>0</v>
          </cell>
          <cell r="B3184">
            <v>0</v>
          </cell>
          <cell r="C3184">
            <v>0</v>
          </cell>
        </row>
        <row r="3185">
          <cell r="A3185">
            <v>0</v>
          </cell>
          <cell r="B3185">
            <v>0</v>
          </cell>
          <cell r="C3185">
            <v>0</v>
          </cell>
        </row>
        <row r="3187">
          <cell r="B3187" t="str">
            <v>TRANSPORTE</v>
          </cell>
        </row>
        <row r="3189">
          <cell r="A3189">
            <v>0</v>
          </cell>
          <cell r="B3189">
            <v>0</v>
          </cell>
          <cell r="C3189">
            <v>0</v>
          </cell>
        </row>
        <row r="3190">
          <cell r="A3190">
            <v>0</v>
          </cell>
          <cell r="B3190">
            <v>0</v>
          </cell>
          <cell r="C3190">
            <v>0</v>
          </cell>
        </row>
        <row r="3191">
          <cell r="A3191">
            <v>0</v>
          </cell>
          <cell r="B3191">
            <v>0</v>
          </cell>
          <cell r="C3191">
            <v>0</v>
          </cell>
        </row>
        <row r="3197">
          <cell r="A3197" t="str">
            <v>CODIGO</v>
          </cell>
          <cell r="B3197" t="str">
            <v>ITEM</v>
          </cell>
          <cell r="C3197" t="str">
            <v>UNIDAD</v>
          </cell>
        </row>
        <row r="3198">
          <cell r="D3198">
            <v>0</v>
          </cell>
        </row>
        <row r="3199">
          <cell r="B3199" t="str">
            <v>CODIGO</v>
          </cell>
        </row>
        <row r="3200">
          <cell r="A3200" t="str">
            <v>CODIGO</v>
          </cell>
          <cell r="B3200" t="str">
            <v>RECURSOS</v>
          </cell>
          <cell r="C3200" t="str">
            <v>UNIDAD</v>
          </cell>
          <cell r="D3200" t="str">
            <v>CANT.</v>
          </cell>
        </row>
        <row r="3201">
          <cell r="B3201" t="str">
            <v>MATERIALES</v>
          </cell>
        </row>
        <row r="3202">
          <cell r="B3202">
            <v>0</v>
          </cell>
          <cell r="C3202">
            <v>0</v>
          </cell>
        </row>
        <row r="3203">
          <cell r="B3203">
            <v>0</v>
          </cell>
          <cell r="C3203">
            <v>0</v>
          </cell>
        </row>
        <row r="3204">
          <cell r="B3204">
            <v>0</v>
          </cell>
          <cell r="C3204">
            <v>0</v>
          </cell>
        </row>
        <row r="3205">
          <cell r="B3205">
            <v>0</v>
          </cell>
          <cell r="C3205">
            <v>0</v>
          </cell>
        </row>
        <row r="3207">
          <cell r="B3207" t="str">
            <v>EQUIPO</v>
          </cell>
        </row>
        <row r="3208">
          <cell r="B3208" t="str">
            <v>HTA MENOR (5% de M. de O.)</v>
          </cell>
        </row>
        <row r="3209">
          <cell r="A3209">
            <v>0</v>
          </cell>
          <cell r="B3209">
            <v>0</v>
          </cell>
          <cell r="C3209">
            <v>0</v>
          </cell>
        </row>
        <row r="3210">
          <cell r="A3210">
            <v>0</v>
          </cell>
          <cell r="B3210">
            <v>0</v>
          </cell>
          <cell r="C3210">
            <v>0</v>
          </cell>
        </row>
        <row r="3211">
          <cell r="A3211">
            <v>0</v>
          </cell>
          <cell r="B3211">
            <v>0</v>
          </cell>
          <cell r="C3211">
            <v>0</v>
          </cell>
        </row>
        <row r="3213">
          <cell r="B3213" t="str">
            <v>MANO DE OBRA</v>
          </cell>
        </row>
        <row r="3214">
          <cell r="B3214">
            <v>0</v>
          </cell>
          <cell r="C3214">
            <v>0</v>
          </cell>
        </row>
        <row r="3215">
          <cell r="A3215">
            <v>0</v>
          </cell>
          <cell r="B3215">
            <v>0</v>
          </cell>
          <cell r="C3215">
            <v>0</v>
          </cell>
        </row>
        <row r="3216">
          <cell r="A3216">
            <v>0</v>
          </cell>
          <cell r="B3216">
            <v>0</v>
          </cell>
          <cell r="C3216">
            <v>0</v>
          </cell>
        </row>
        <row r="3217">
          <cell r="A3217">
            <v>0</v>
          </cell>
          <cell r="B3217">
            <v>0</v>
          </cell>
          <cell r="C3217">
            <v>0</v>
          </cell>
        </row>
        <row r="3219">
          <cell r="B3219" t="str">
            <v>TRANSPORTE</v>
          </cell>
        </row>
        <row r="3221">
          <cell r="A3221">
            <v>0</v>
          </cell>
          <cell r="B3221">
            <v>0</v>
          </cell>
          <cell r="C3221">
            <v>0</v>
          </cell>
        </row>
        <row r="3222">
          <cell r="A3222">
            <v>0</v>
          </cell>
          <cell r="B3222">
            <v>0</v>
          </cell>
          <cell r="C3222">
            <v>0</v>
          </cell>
        </row>
        <row r="3223">
          <cell r="A3223">
            <v>0</v>
          </cell>
          <cell r="B3223">
            <v>0</v>
          </cell>
          <cell r="C3223">
            <v>0</v>
          </cell>
        </row>
        <row r="3229">
          <cell r="A3229" t="str">
            <v>CODIGO</v>
          </cell>
          <cell r="B3229" t="str">
            <v>ITEM</v>
          </cell>
          <cell r="C3229" t="str">
            <v>UNIDAD</v>
          </cell>
        </row>
        <row r="3230">
          <cell r="D3230">
            <v>0</v>
          </cell>
        </row>
        <row r="3231">
          <cell r="B3231" t="str">
            <v>CODIGO</v>
          </cell>
        </row>
        <row r="3232">
          <cell r="A3232" t="str">
            <v>CODIGO</v>
          </cell>
          <cell r="B3232" t="str">
            <v>RECURSOS</v>
          </cell>
          <cell r="C3232" t="str">
            <v>UNIDAD</v>
          </cell>
          <cell r="D3232" t="str">
            <v>CANT.</v>
          </cell>
        </row>
        <row r="3233">
          <cell r="B3233" t="str">
            <v>MATERIALES</v>
          </cell>
        </row>
        <row r="3234">
          <cell r="B3234">
            <v>0</v>
          </cell>
          <cell r="C3234">
            <v>0</v>
          </cell>
        </row>
        <row r="3235">
          <cell r="B3235">
            <v>0</v>
          </cell>
          <cell r="C3235">
            <v>0</v>
          </cell>
        </row>
        <row r="3236">
          <cell r="B3236">
            <v>0</v>
          </cell>
          <cell r="C3236">
            <v>0</v>
          </cell>
        </row>
        <row r="3237">
          <cell r="B3237">
            <v>0</v>
          </cell>
          <cell r="C3237">
            <v>0</v>
          </cell>
        </row>
        <row r="3239">
          <cell r="B3239" t="str">
            <v>EQUIPO</v>
          </cell>
        </row>
        <row r="3240">
          <cell r="B3240" t="str">
            <v>HTA MENOR (5% de M. de O.)</v>
          </cell>
        </row>
        <row r="3241">
          <cell r="A3241">
            <v>0</v>
          </cell>
          <cell r="B3241">
            <v>0</v>
          </cell>
          <cell r="C3241">
            <v>0</v>
          </cell>
        </row>
        <row r="3242">
          <cell r="A3242">
            <v>0</v>
          </cell>
          <cell r="B3242">
            <v>0</v>
          </cell>
          <cell r="C3242">
            <v>0</v>
          </cell>
        </row>
        <row r="3243">
          <cell r="A3243">
            <v>0</v>
          </cell>
          <cell r="B3243">
            <v>0</v>
          </cell>
          <cell r="C3243">
            <v>0</v>
          </cell>
        </row>
        <row r="3245">
          <cell r="B3245" t="str">
            <v>MANO DE OBRA</v>
          </cell>
        </row>
        <row r="3246">
          <cell r="B3246">
            <v>0</v>
          </cell>
          <cell r="C3246">
            <v>0</v>
          </cell>
        </row>
        <row r="3247">
          <cell r="A3247">
            <v>0</v>
          </cell>
          <cell r="B3247">
            <v>0</v>
          </cell>
          <cell r="C3247">
            <v>0</v>
          </cell>
        </row>
        <row r="3248">
          <cell r="A3248">
            <v>0</v>
          </cell>
          <cell r="B3248">
            <v>0</v>
          </cell>
          <cell r="C3248">
            <v>0</v>
          </cell>
        </row>
        <row r="3249">
          <cell r="A3249">
            <v>0</v>
          </cell>
          <cell r="B3249">
            <v>0</v>
          </cell>
          <cell r="C3249">
            <v>0</v>
          </cell>
        </row>
        <row r="3251">
          <cell r="B3251" t="str">
            <v>TRANSPORTE</v>
          </cell>
        </row>
        <row r="3253">
          <cell r="A3253">
            <v>0</v>
          </cell>
          <cell r="B3253">
            <v>0</v>
          </cell>
          <cell r="C3253">
            <v>0</v>
          </cell>
        </row>
        <row r="3254">
          <cell r="A3254">
            <v>0</v>
          </cell>
          <cell r="B3254">
            <v>0</v>
          </cell>
          <cell r="C3254">
            <v>0</v>
          </cell>
        </row>
        <row r="3255">
          <cell r="A3255">
            <v>0</v>
          </cell>
          <cell r="B3255">
            <v>0</v>
          </cell>
          <cell r="C3255">
            <v>0</v>
          </cell>
        </row>
        <row r="3260">
          <cell r="A3260" t="str">
            <v>CODIGO</v>
          </cell>
          <cell r="B3260" t="str">
            <v>ITEM</v>
          </cell>
          <cell r="C3260" t="str">
            <v>UNIDAD</v>
          </cell>
        </row>
        <row r="3261">
          <cell r="D3261">
            <v>0</v>
          </cell>
        </row>
        <row r="3262">
          <cell r="B3262" t="str">
            <v>CODIGO</v>
          </cell>
        </row>
        <row r="3263">
          <cell r="A3263" t="str">
            <v>CODIGO</v>
          </cell>
          <cell r="B3263" t="str">
            <v>RECURSOS</v>
          </cell>
          <cell r="C3263" t="str">
            <v>UNIDAD</v>
          </cell>
          <cell r="D3263" t="str">
            <v>CANT.</v>
          </cell>
        </row>
        <row r="3264">
          <cell r="B3264" t="str">
            <v>MATERIALES</v>
          </cell>
        </row>
        <row r="3265">
          <cell r="B3265">
            <v>0</v>
          </cell>
          <cell r="C3265">
            <v>0</v>
          </cell>
        </row>
        <row r="3266">
          <cell r="B3266">
            <v>0</v>
          </cell>
          <cell r="C3266">
            <v>0</v>
          </cell>
        </row>
        <row r="3267">
          <cell r="B3267">
            <v>0</v>
          </cell>
          <cell r="C3267">
            <v>0</v>
          </cell>
        </row>
        <row r="3268">
          <cell r="B3268">
            <v>0</v>
          </cell>
          <cell r="C3268">
            <v>0</v>
          </cell>
        </row>
        <row r="3270">
          <cell r="B3270" t="str">
            <v>EQUIPO</v>
          </cell>
        </row>
        <row r="3271">
          <cell r="B3271" t="str">
            <v>HTA MENOR (5% de M. de O.)</v>
          </cell>
        </row>
        <row r="3272">
          <cell r="A3272">
            <v>0</v>
          </cell>
          <cell r="B3272">
            <v>0</v>
          </cell>
          <cell r="C3272">
            <v>0</v>
          </cell>
        </row>
        <row r="3273">
          <cell r="A3273">
            <v>0</v>
          </cell>
          <cell r="B3273">
            <v>0</v>
          </cell>
          <cell r="C3273">
            <v>0</v>
          </cell>
        </row>
        <row r="3274">
          <cell r="A3274">
            <v>0</v>
          </cell>
          <cell r="B3274">
            <v>0</v>
          </cell>
          <cell r="C3274">
            <v>0</v>
          </cell>
        </row>
        <row r="3276">
          <cell r="B3276" t="str">
            <v>MANO DE OBRA</v>
          </cell>
        </row>
        <row r="3277">
          <cell r="B3277">
            <v>0</v>
          </cell>
          <cell r="C3277">
            <v>0</v>
          </cell>
        </row>
        <row r="3278">
          <cell r="A3278">
            <v>0</v>
          </cell>
          <cell r="B3278">
            <v>0</v>
          </cell>
          <cell r="C3278">
            <v>0</v>
          </cell>
        </row>
        <row r="3279">
          <cell r="A3279">
            <v>0</v>
          </cell>
          <cell r="B3279">
            <v>0</v>
          </cell>
          <cell r="C3279">
            <v>0</v>
          </cell>
        </row>
        <row r="3280">
          <cell r="A3280">
            <v>0</v>
          </cell>
          <cell r="B3280">
            <v>0</v>
          </cell>
          <cell r="C3280">
            <v>0</v>
          </cell>
        </row>
        <row r="3282">
          <cell r="B3282" t="str">
            <v>TRANSPORTE</v>
          </cell>
        </row>
        <row r="3284">
          <cell r="A3284">
            <v>0</v>
          </cell>
          <cell r="B3284">
            <v>0</v>
          </cell>
          <cell r="C3284">
            <v>0</v>
          </cell>
        </row>
        <row r="3285">
          <cell r="A3285">
            <v>0</v>
          </cell>
          <cell r="B3285">
            <v>0</v>
          </cell>
          <cell r="C3285">
            <v>0</v>
          </cell>
        </row>
        <row r="3286">
          <cell r="A3286">
            <v>0</v>
          </cell>
          <cell r="B3286">
            <v>0</v>
          </cell>
          <cell r="C3286">
            <v>0</v>
          </cell>
        </row>
        <row r="3291">
          <cell r="A3291" t="str">
            <v>CODIGO</v>
          </cell>
          <cell r="B3291" t="str">
            <v>ITEM</v>
          </cell>
          <cell r="C3291" t="str">
            <v>UNIDAD</v>
          </cell>
        </row>
        <row r="3292">
          <cell r="D3292">
            <v>0</v>
          </cell>
        </row>
        <row r="3293">
          <cell r="B3293" t="str">
            <v>CODIGO</v>
          </cell>
        </row>
        <row r="3294">
          <cell r="A3294" t="str">
            <v>CODIGO</v>
          </cell>
          <cell r="B3294" t="str">
            <v>RECURSOS</v>
          </cell>
          <cell r="C3294" t="str">
            <v>UNIDAD</v>
          </cell>
          <cell r="D3294" t="str">
            <v>CANT.</v>
          </cell>
        </row>
        <row r="3295">
          <cell r="B3295" t="str">
            <v>MATERIALES</v>
          </cell>
        </row>
        <row r="3296">
          <cell r="B3296">
            <v>0</v>
          </cell>
          <cell r="C3296">
            <v>0</v>
          </cell>
        </row>
        <row r="3297">
          <cell r="B3297">
            <v>0</v>
          </cell>
          <cell r="C3297">
            <v>0</v>
          </cell>
        </row>
        <row r="3298">
          <cell r="B3298">
            <v>0</v>
          </cell>
          <cell r="C3298">
            <v>0</v>
          </cell>
        </row>
        <row r="3299">
          <cell r="B3299">
            <v>0</v>
          </cell>
          <cell r="C3299">
            <v>0</v>
          </cell>
        </row>
        <row r="3301">
          <cell r="B3301" t="str">
            <v>EQUIPO</v>
          </cell>
        </row>
        <row r="3302">
          <cell r="B3302" t="str">
            <v>HTA MENOR (5% de M. de O.)</v>
          </cell>
        </row>
        <row r="3303">
          <cell r="A3303">
            <v>0</v>
          </cell>
          <cell r="B3303">
            <v>0</v>
          </cell>
          <cell r="C3303">
            <v>0</v>
          </cell>
        </row>
        <row r="3304">
          <cell r="A3304">
            <v>0</v>
          </cell>
          <cell r="B3304">
            <v>0</v>
          </cell>
          <cell r="C3304">
            <v>0</v>
          </cell>
        </row>
        <row r="3305">
          <cell r="A3305">
            <v>0</v>
          </cell>
          <cell r="B3305">
            <v>0</v>
          </cell>
          <cell r="C3305">
            <v>0</v>
          </cell>
        </row>
        <row r="3307">
          <cell r="B3307" t="str">
            <v>MANO DE OBRA</v>
          </cell>
        </row>
        <row r="3308">
          <cell r="B3308">
            <v>0</v>
          </cell>
          <cell r="C3308">
            <v>0</v>
          </cell>
        </row>
        <row r="3309">
          <cell r="A3309">
            <v>0</v>
          </cell>
          <cell r="B3309">
            <v>0</v>
          </cell>
          <cell r="C3309">
            <v>0</v>
          </cell>
        </row>
        <row r="3310">
          <cell r="A3310">
            <v>0</v>
          </cell>
          <cell r="B3310">
            <v>0</v>
          </cell>
          <cell r="C3310">
            <v>0</v>
          </cell>
        </row>
        <row r="3311">
          <cell r="A3311">
            <v>0</v>
          </cell>
          <cell r="B3311">
            <v>0</v>
          </cell>
          <cell r="C3311">
            <v>0</v>
          </cell>
        </row>
        <row r="3313">
          <cell r="B3313" t="str">
            <v>TRANSPORTE</v>
          </cell>
        </row>
        <row r="3315">
          <cell r="A3315">
            <v>0</v>
          </cell>
          <cell r="B3315">
            <v>0</v>
          </cell>
          <cell r="C3315">
            <v>0</v>
          </cell>
        </row>
        <row r="3316">
          <cell r="A3316">
            <v>0</v>
          </cell>
          <cell r="B3316">
            <v>0</v>
          </cell>
          <cell r="C3316">
            <v>0</v>
          </cell>
        </row>
        <row r="3317">
          <cell r="A3317">
            <v>0</v>
          </cell>
          <cell r="B3317">
            <v>0</v>
          </cell>
          <cell r="C3317">
            <v>0</v>
          </cell>
        </row>
        <row r="3322">
          <cell r="A3322" t="str">
            <v>CODIGO</v>
          </cell>
          <cell r="B3322" t="str">
            <v>ITEM</v>
          </cell>
          <cell r="C3322" t="str">
            <v>UNIDAD</v>
          </cell>
        </row>
        <row r="3323">
          <cell r="D3323">
            <v>0</v>
          </cell>
        </row>
        <row r="3324">
          <cell r="B3324" t="str">
            <v>CODIGO</v>
          </cell>
        </row>
        <row r="3325">
          <cell r="A3325" t="str">
            <v>CODIGO</v>
          </cell>
          <cell r="B3325" t="str">
            <v>RECURSOS</v>
          </cell>
          <cell r="C3325" t="str">
            <v>UNIDAD</v>
          </cell>
          <cell r="D3325" t="str">
            <v>CANT.</v>
          </cell>
        </row>
        <row r="3326">
          <cell r="B3326" t="str">
            <v>MATERIALES</v>
          </cell>
        </row>
        <row r="3327">
          <cell r="B3327">
            <v>0</v>
          </cell>
          <cell r="C3327">
            <v>0</v>
          </cell>
        </row>
        <row r="3328">
          <cell r="B3328">
            <v>0</v>
          </cell>
          <cell r="C3328">
            <v>0</v>
          </cell>
        </row>
        <row r="3329">
          <cell r="B3329">
            <v>0</v>
          </cell>
          <cell r="C3329">
            <v>0</v>
          </cell>
        </row>
        <row r="3330">
          <cell r="B3330">
            <v>0</v>
          </cell>
          <cell r="C3330">
            <v>0</v>
          </cell>
        </row>
        <row r="3332">
          <cell r="B3332" t="str">
            <v>EQUIPO</v>
          </cell>
        </row>
        <row r="3333">
          <cell r="B3333" t="str">
            <v>HTA MENOR (5% de M. de O.)</v>
          </cell>
        </row>
        <row r="3334">
          <cell r="A3334">
            <v>0</v>
          </cell>
          <cell r="B3334">
            <v>0</v>
          </cell>
          <cell r="C3334">
            <v>0</v>
          </cell>
        </row>
        <row r="3335">
          <cell r="A3335">
            <v>0</v>
          </cell>
          <cell r="B3335">
            <v>0</v>
          </cell>
          <cell r="C3335">
            <v>0</v>
          </cell>
        </row>
        <row r="3336">
          <cell r="A3336">
            <v>0</v>
          </cell>
          <cell r="B3336">
            <v>0</v>
          </cell>
          <cell r="C3336">
            <v>0</v>
          </cell>
        </row>
        <row r="3338">
          <cell r="B3338" t="str">
            <v>MANO DE OBRA</v>
          </cell>
        </row>
        <row r="3339">
          <cell r="B3339">
            <v>0</v>
          </cell>
          <cell r="C3339">
            <v>0</v>
          </cell>
        </row>
        <row r="3340">
          <cell r="A3340">
            <v>0</v>
          </cell>
          <cell r="B3340">
            <v>0</v>
          </cell>
          <cell r="C3340">
            <v>0</v>
          </cell>
        </row>
        <row r="3341">
          <cell r="A3341">
            <v>0</v>
          </cell>
          <cell r="B3341">
            <v>0</v>
          </cell>
          <cell r="C3341">
            <v>0</v>
          </cell>
        </row>
        <row r="3342">
          <cell r="A3342">
            <v>0</v>
          </cell>
          <cell r="B3342">
            <v>0</v>
          </cell>
          <cell r="C3342">
            <v>0</v>
          </cell>
        </row>
        <row r="3344">
          <cell r="B3344" t="str">
            <v>TRANSPORTE</v>
          </cell>
        </row>
        <row r="3346">
          <cell r="A3346">
            <v>0</v>
          </cell>
          <cell r="B3346">
            <v>0</v>
          </cell>
          <cell r="C3346">
            <v>0</v>
          </cell>
        </row>
        <row r="3347">
          <cell r="A3347">
            <v>0</v>
          </cell>
          <cell r="B3347">
            <v>0</v>
          </cell>
          <cell r="C3347">
            <v>0</v>
          </cell>
        </row>
        <row r="3348">
          <cell r="A3348">
            <v>0</v>
          </cell>
          <cell r="B3348">
            <v>0</v>
          </cell>
          <cell r="C3348">
            <v>0</v>
          </cell>
        </row>
        <row r="3353">
          <cell r="A3353" t="str">
            <v>CODIGO</v>
          </cell>
          <cell r="B3353" t="str">
            <v>ITEM</v>
          </cell>
          <cell r="C3353" t="str">
            <v>UNIDAD</v>
          </cell>
        </row>
        <row r="3354">
          <cell r="D3354">
            <v>0</v>
          </cell>
        </row>
        <row r="3355">
          <cell r="B3355" t="str">
            <v>CODIGO</v>
          </cell>
        </row>
        <row r="3356">
          <cell r="A3356" t="str">
            <v>CODIGO</v>
          </cell>
          <cell r="B3356" t="str">
            <v>RECURSOS</v>
          </cell>
          <cell r="C3356" t="str">
            <v>UNIDAD</v>
          </cell>
          <cell r="D3356" t="str">
            <v>CANT.</v>
          </cell>
        </row>
        <row r="3357">
          <cell r="B3357" t="str">
            <v>MATERIALES</v>
          </cell>
        </row>
        <row r="3358">
          <cell r="B3358">
            <v>0</v>
          </cell>
          <cell r="C3358">
            <v>0</v>
          </cell>
        </row>
        <row r="3359">
          <cell r="B3359">
            <v>0</v>
          </cell>
          <cell r="C3359">
            <v>0</v>
          </cell>
        </row>
        <row r="3360">
          <cell r="B3360">
            <v>0</v>
          </cell>
          <cell r="C3360">
            <v>0</v>
          </cell>
        </row>
        <row r="3361">
          <cell r="B3361">
            <v>0</v>
          </cell>
          <cell r="C3361">
            <v>0</v>
          </cell>
        </row>
        <row r="3363">
          <cell r="B3363" t="str">
            <v>EQUIPO</v>
          </cell>
        </row>
        <row r="3364">
          <cell r="B3364" t="str">
            <v>HTA MENOR (5% de M. de O.)</v>
          </cell>
        </row>
        <row r="3365">
          <cell r="A3365">
            <v>0</v>
          </cell>
          <cell r="B3365">
            <v>0</v>
          </cell>
          <cell r="C3365">
            <v>0</v>
          </cell>
        </row>
        <row r="3366">
          <cell r="A3366">
            <v>0</v>
          </cell>
          <cell r="B3366">
            <v>0</v>
          </cell>
          <cell r="C3366">
            <v>0</v>
          </cell>
        </row>
        <row r="3367">
          <cell r="A3367">
            <v>0</v>
          </cell>
          <cell r="B3367">
            <v>0</v>
          </cell>
          <cell r="C3367">
            <v>0</v>
          </cell>
        </row>
        <row r="3369">
          <cell r="B3369" t="str">
            <v>MANO DE OBRA</v>
          </cell>
        </row>
        <row r="3370">
          <cell r="B3370">
            <v>0</v>
          </cell>
          <cell r="C3370">
            <v>0</v>
          </cell>
        </row>
        <row r="3371">
          <cell r="A3371">
            <v>0</v>
          </cell>
          <cell r="B3371">
            <v>0</v>
          </cell>
          <cell r="C3371">
            <v>0</v>
          </cell>
        </row>
        <row r="3372">
          <cell r="A3372">
            <v>0</v>
          </cell>
          <cell r="B3372">
            <v>0</v>
          </cell>
          <cell r="C3372">
            <v>0</v>
          </cell>
        </row>
        <row r="3373">
          <cell r="A3373">
            <v>0</v>
          </cell>
          <cell r="B3373">
            <v>0</v>
          </cell>
          <cell r="C3373">
            <v>0</v>
          </cell>
        </row>
        <row r="3375">
          <cell r="B3375" t="str">
            <v>TRANSPORTE</v>
          </cell>
        </row>
        <row r="3377">
          <cell r="A3377">
            <v>0</v>
          </cell>
          <cell r="B3377">
            <v>0</v>
          </cell>
          <cell r="C3377">
            <v>0</v>
          </cell>
        </row>
        <row r="3378">
          <cell r="A3378">
            <v>0</v>
          </cell>
          <cell r="B3378">
            <v>0</v>
          </cell>
          <cell r="C3378">
            <v>0</v>
          </cell>
        </row>
        <row r="3379">
          <cell r="A3379">
            <v>0</v>
          </cell>
          <cell r="B3379">
            <v>0</v>
          </cell>
          <cell r="C3379">
            <v>0</v>
          </cell>
        </row>
        <row r="3384">
          <cell r="A3384" t="str">
            <v>CODIGO</v>
          </cell>
          <cell r="B3384" t="str">
            <v>ITEM</v>
          </cell>
          <cell r="C3384" t="str">
            <v>UNIDAD</v>
          </cell>
        </row>
        <row r="3385">
          <cell r="D3385">
            <v>0</v>
          </cell>
        </row>
        <row r="3386">
          <cell r="B3386" t="str">
            <v>CODIGO</v>
          </cell>
        </row>
        <row r="3387">
          <cell r="A3387" t="str">
            <v>CODIGO</v>
          </cell>
          <cell r="B3387" t="str">
            <v>RECURSOS</v>
          </cell>
          <cell r="C3387" t="str">
            <v>UNIDAD</v>
          </cell>
          <cell r="D3387" t="str">
            <v>CANT.</v>
          </cell>
        </row>
        <row r="3388">
          <cell r="B3388" t="str">
            <v>MATERIALES</v>
          </cell>
        </row>
        <row r="3389">
          <cell r="B3389">
            <v>0</v>
          </cell>
          <cell r="C3389">
            <v>0</v>
          </cell>
        </row>
        <row r="3390">
          <cell r="B3390">
            <v>0</v>
          </cell>
          <cell r="C3390">
            <v>0</v>
          </cell>
        </row>
        <row r="3391">
          <cell r="B3391">
            <v>0</v>
          </cell>
          <cell r="C3391">
            <v>0</v>
          </cell>
        </row>
        <row r="3392">
          <cell r="B3392">
            <v>0</v>
          </cell>
          <cell r="C3392">
            <v>0</v>
          </cell>
        </row>
        <row r="3394">
          <cell r="B3394" t="str">
            <v>EQUIPO</v>
          </cell>
        </row>
        <row r="3395">
          <cell r="B3395" t="str">
            <v>HTA MENOR (5% de M. de O.)</v>
          </cell>
        </row>
        <row r="3396">
          <cell r="A3396">
            <v>0</v>
          </cell>
          <cell r="B3396">
            <v>0</v>
          </cell>
          <cell r="C3396">
            <v>0</v>
          </cell>
        </row>
        <row r="3397">
          <cell r="A3397">
            <v>0</v>
          </cell>
          <cell r="B3397">
            <v>0</v>
          </cell>
          <cell r="C3397">
            <v>0</v>
          </cell>
        </row>
        <row r="3398">
          <cell r="A3398">
            <v>0</v>
          </cell>
          <cell r="B3398">
            <v>0</v>
          </cell>
          <cell r="C3398">
            <v>0</v>
          </cell>
        </row>
        <row r="3400">
          <cell r="B3400" t="str">
            <v>MANO DE OBRA</v>
          </cell>
        </row>
        <row r="3401">
          <cell r="B3401">
            <v>0</v>
          </cell>
          <cell r="C3401">
            <v>0</v>
          </cell>
        </row>
        <row r="3402">
          <cell r="A3402">
            <v>0</v>
          </cell>
          <cell r="B3402">
            <v>0</v>
          </cell>
          <cell r="C3402">
            <v>0</v>
          </cell>
        </row>
        <row r="3403">
          <cell r="A3403">
            <v>0</v>
          </cell>
          <cell r="B3403">
            <v>0</v>
          </cell>
          <cell r="C3403">
            <v>0</v>
          </cell>
        </row>
        <row r="3404">
          <cell r="A3404">
            <v>0</v>
          </cell>
          <cell r="B3404">
            <v>0</v>
          </cell>
          <cell r="C3404">
            <v>0</v>
          </cell>
        </row>
        <row r="3406">
          <cell r="B3406" t="str">
            <v>TRANSPORTE</v>
          </cell>
        </row>
        <row r="3408">
          <cell r="A3408">
            <v>0</v>
          </cell>
          <cell r="B3408">
            <v>0</v>
          </cell>
          <cell r="C3408">
            <v>0</v>
          </cell>
        </row>
        <row r="3409">
          <cell r="A3409">
            <v>0</v>
          </cell>
          <cell r="B3409">
            <v>0</v>
          </cell>
          <cell r="C3409">
            <v>0</v>
          </cell>
        </row>
        <row r="3410">
          <cell r="A3410">
            <v>0</v>
          </cell>
          <cell r="B3410">
            <v>0</v>
          </cell>
          <cell r="C3410">
            <v>0</v>
          </cell>
        </row>
        <row r="3415">
          <cell r="A3415" t="str">
            <v>CODIGO</v>
          </cell>
          <cell r="B3415" t="str">
            <v>ITEM</v>
          </cell>
          <cell r="C3415" t="str">
            <v>UNIDAD</v>
          </cell>
        </row>
        <row r="3416">
          <cell r="D3416">
            <v>0</v>
          </cell>
        </row>
        <row r="3417">
          <cell r="B3417" t="str">
            <v>CODIGO</v>
          </cell>
        </row>
        <row r="3418">
          <cell r="A3418" t="str">
            <v>CODIGO</v>
          </cell>
          <cell r="B3418" t="str">
            <v>RECURSOS</v>
          </cell>
          <cell r="C3418" t="str">
            <v>UNIDAD</v>
          </cell>
          <cell r="D3418" t="str">
            <v>CANT.</v>
          </cell>
        </row>
        <row r="3419">
          <cell r="B3419" t="str">
            <v>MATERIALES</v>
          </cell>
        </row>
        <row r="3420">
          <cell r="B3420">
            <v>0</v>
          </cell>
          <cell r="C3420">
            <v>0</v>
          </cell>
        </row>
        <row r="3421">
          <cell r="B3421">
            <v>0</v>
          </cell>
          <cell r="C3421">
            <v>0</v>
          </cell>
        </row>
        <row r="3422">
          <cell r="B3422">
            <v>0</v>
          </cell>
          <cell r="C3422">
            <v>0</v>
          </cell>
        </row>
        <row r="3423">
          <cell r="B3423">
            <v>0</v>
          </cell>
          <cell r="C3423">
            <v>0</v>
          </cell>
        </row>
        <row r="3425">
          <cell r="B3425" t="str">
            <v>EQUIPO</v>
          </cell>
        </row>
        <row r="3426">
          <cell r="B3426" t="str">
            <v>HTA MENOR (5% de M. de O.)</v>
          </cell>
        </row>
        <row r="3427">
          <cell r="A3427">
            <v>0</v>
          </cell>
          <cell r="B3427">
            <v>0</v>
          </cell>
          <cell r="C3427">
            <v>0</v>
          </cell>
        </row>
        <row r="3428">
          <cell r="A3428">
            <v>0</v>
          </cell>
          <cell r="B3428">
            <v>0</v>
          </cell>
          <cell r="C3428">
            <v>0</v>
          </cell>
        </row>
        <row r="3429">
          <cell r="A3429">
            <v>0</v>
          </cell>
          <cell r="B3429">
            <v>0</v>
          </cell>
          <cell r="C3429">
            <v>0</v>
          </cell>
        </row>
        <row r="3431">
          <cell r="B3431" t="str">
            <v>MANO DE OBRA</v>
          </cell>
        </row>
        <row r="3432">
          <cell r="B3432">
            <v>0</v>
          </cell>
          <cell r="C3432">
            <v>0</v>
          </cell>
        </row>
        <row r="3433">
          <cell r="A3433">
            <v>0</v>
          </cell>
          <cell r="B3433">
            <v>0</v>
          </cell>
          <cell r="C3433">
            <v>0</v>
          </cell>
        </row>
        <row r="3434">
          <cell r="A3434">
            <v>0</v>
          </cell>
          <cell r="B3434">
            <v>0</v>
          </cell>
          <cell r="C3434">
            <v>0</v>
          </cell>
        </row>
        <row r="3435">
          <cell r="A3435">
            <v>0</v>
          </cell>
          <cell r="B3435">
            <v>0</v>
          </cell>
          <cell r="C3435">
            <v>0</v>
          </cell>
        </row>
        <row r="3437">
          <cell r="B3437" t="str">
            <v>TRANSPORTE</v>
          </cell>
        </row>
        <row r="3439">
          <cell r="A3439">
            <v>0</v>
          </cell>
          <cell r="B3439">
            <v>0</v>
          </cell>
          <cell r="C3439">
            <v>0</v>
          </cell>
        </row>
        <row r="3440">
          <cell r="A3440">
            <v>0</v>
          </cell>
          <cell r="B3440">
            <v>0</v>
          </cell>
          <cell r="C3440">
            <v>0</v>
          </cell>
        </row>
        <row r="3441">
          <cell r="A3441">
            <v>0</v>
          </cell>
          <cell r="B3441">
            <v>0</v>
          </cell>
          <cell r="C3441">
            <v>0</v>
          </cell>
        </row>
        <row r="3446">
          <cell r="A3446" t="str">
            <v>CODIGO</v>
          </cell>
          <cell r="B3446" t="str">
            <v>ITEM</v>
          </cell>
          <cell r="C3446" t="str">
            <v>UNIDAD</v>
          </cell>
        </row>
        <row r="3447">
          <cell r="D3447">
            <v>0</v>
          </cell>
        </row>
        <row r="3448">
          <cell r="B3448" t="str">
            <v>CODIGO</v>
          </cell>
        </row>
        <row r="3449">
          <cell r="A3449" t="str">
            <v>CODIGO</v>
          </cell>
          <cell r="B3449" t="str">
            <v>RECURSOS</v>
          </cell>
          <cell r="C3449" t="str">
            <v>UNIDAD</v>
          </cell>
          <cell r="D3449" t="str">
            <v>CANT.</v>
          </cell>
        </row>
        <row r="3450">
          <cell r="B3450" t="str">
            <v>MATERIALES</v>
          </cell>
        </row>
        <row r="3451">
          <cell r="B3451">
            <v>0</v>
          </cell>
          <cell r="C3451">
            <v>0</v>
          </cell>
        </row>
        <row r="3452">
          <cell r="B3452">
            <v>0</v>
          </cell>
          <cell r="C3452">
            <v>0</v>
          </cell>
        </row>
        <row r="3453">
          <cell r="B3453">
            <v>0</v>
          </cell>
          <cell r="C3453">
            <v>0</v>
          </cell>
        </row>
        <row r="3454">
          <cell r="B3454">
            <v>0</v>
          </cell>
          <cell r="C3454">
            <v>0</v>
          </cell>
        </row>
        <row r="3456">
          <cell r="B3456" t="str">
            <v>EQUIPO</v>
          </cell>
        </row>
        <row r="3457">
          <cell r="B3457" t="str">
            <v>HTA MENOR (5% de M. de O.)</v>
          </cell>
        </row>
        <row r="3458">
          <cell r="A3458">
            <v>0</v>
          </cell>
          <cell r="B3458">
            <v>0</v>
          </cell>
          <cell r="C3458">
            <v>0</v>
          </cell>
        </row>
        <row r="3459">
          <cell r="A3459">
            <v>0</v>
          </cell>
          <cell r="B3459">
            <v>0</v>
          </cell>
          <cell r="C3459">
            <v>0</v>
          </cell>
        </row>
        <row r="3460">
          <cell r="A3460">
            <v>0</v>
          </cell>
          <cell r="B3460">
            <v>0</v>
          </cell>
          <cell r="C3460">
            <v>0</v>
          </cell>
        </row>
        <row r="3462">
          <cell r="B3462" t="str">
            <v>MANO DE OBRA</v>
          </cell>
        </row>
        <row r="3463">
          <cell r="B3463">
            <v>0</v>
          </cell>
          <cell r="C3463">
            <v>0</v>
          </cell>
        </row>
        <row r="3464">
          <cell r="A3464">
            <v>0</v>
          </cell>
          <cell r="B3464">
            <v>0</v>
          </cell>
          <cell r="C3464">
            <v>0</v>
          </cell>
        </row>
        <row r="3465">
          <cell r="A3465">
            <v>0</v>
          </cell>
          <cell r="B3465">
            <v>0</v>
          </cell>
          <cell r="C3465">
            <v>0</v>
          </cell>
        </row>
        <row r="3466">
          <cell r="A3466">
            <v>0</v>
          </cell>
          <cell r="B3466">
            <v>0</v>
          </cell>
          <cell r="C3466">
            <v>0</v>
          </cell>
        </row>
        <row r="3468">
          <cell r="B3468" t="str">
            <v>TRANSPORTE</v>
          </cell>
        </row>
        <row r="3470">
          <cell r="A3470">
            <v>0</v>
          </cell>
          <cell r="B3470">
            <v>0</v>
          </cell>
          <cell r="C3470">
            <v>0</v>
          </cell>
        </row>
        <row r="3471">
          <cell r="A3471">
            <v>0</v>
          </cell>
          <cell r="B3471">
            <v>0</v>
          </cell>
          <cell r="C3471">
            <v>0</v>
          </cell>
        </row>
        <row r="3472">
          <cell r="A3472">
            <v>0</v>
          </cell>
          <cell r="B3472">
            <v>0</v>
          </cell>
          <cell r="C3472">
            <v>0</v>
          </cell>
        </row>
        <row r="3477">
          <cell r="A3477" t="str">
            <v>CODIGO</v>
          </cell>
          <cell r="B3477" t="str">
            <v>ITEM</v>
          </cell>
          <cell r="C3477" t="str">
            <v>UNIDAD</v>
          </cell>
        </row>
        <row r="3478">
          <cell r="D3478">
            <v>0</v>
          </cell>
        </row>
        <row r="3479">
          <cell r="B3479" t="str">
            <v>CODIGO</v>
          </cell>
        </row>
        <row r="3480">
          <cell r="A3480" t="str">
            <v>CODIGO</v>
          </cell>
          <cell r="B3480" t="str">
            <v>RECURSOS</v>
          </cell>
          <cell r="C3480" t="str">
            <v>UNIDAD</v>
          </cell>
          <cell r="D3480" t="str">
            <v>CANT.</v>
          </cell>
        </row>
        <row r="3481">
          <cell r="B3481" t="str">
            <v>MATERIALES</v>
          </cell>
        </row>
        <row r="3482">
          <cell r="B3482">
            <v>0</v>
          </cell>
          <cell r="C3482">
            <v>0</v>
          </cell>
        </row>
        <row r="3483">
          <cell r="B3483">
            <v>0</v>
          </cell>
          <cell r="C3483">
            <v>0</v>
          </cell>
        </row>
        <row r="3484">
          <cell r="B3484">
            <v>0</v>
          </cell>
          <cell r="C3484">
            <v>0</v>
          </cell>
        </row>
        <row r="3485">
          <cell r="B3485">
            <v>0</v>
          </cell>
          <cell r="C3485">
            <v>0</v>
          </cell>
        </row>
        <row r="3487">
          <cell r="B3487" t="str">
            <v>EQUIPO</v>
          </cell>
        </row>
        <row r="3488">
          <cell r="B3488" t="str">
            <v>HTA MENOR (5% de M. de O.)</v>
          </cell>
        </row>
        <row r="3489">
          <cell r="A3489">
            <v>0</v>
          </cell>
          <cell r="B3489">
            <v>0</v>
          </cell>
          <cell r="C3489">
            <v>0</v>
          </cell>
        </row>
        <row r="3490">
          <cell r="A3490">
            <v>0</v>
          </cell>
          <cell r="B3490">
            <v>0</v>
          </cell>
          <cell r="C3490">
            <v>0</v>
          </cell>
        </row>
        <row r="3491">
          <cell r="A3491">
            <v>0</v>
          </cell>
          <cell r="B3491">
            <v>0</v>
          </cell>
          <cell r="C3491">
            <v>0</v>
          </cell>
        </row>
        <row r="3493">
          <cell r="B3493" t="str">
            <v>MANO DE OBRA</v>
          </cell>
        </row>
        <row r="3494">
          <cell r="B3494">
            <v>0</v>
          </cell>
          <cell r="C3494">
            <v>0</v>
          </cell>
        </row>
        <row r="3495">
          <cell r="A3495">
            <v>0</v>
          </cell>
          <cell r="B3495">
            <v>0</v>
          </cell>
          <cell r="C3495">
            <v>0</v>
          </cell>
        </row>
        <row r="3496">
          <cell r="A3496">
            <v>0</v>
          </cell>
          <cell r="B3496">
            <v>0</v>
          </cell>
          <cell r="C3496">
            <v>0</v>
          </cell>
        </row>
        <row r="3497">
          <cell r="A3497">
            <v>0</v>
          </cell>
          <cell r="B3497">
            <v>0</v>
          </cell>
          <cell r="C3497">
            <v>0</v>
          </cell>
        </row>
        <row r="3499">
          <cell r="B3499" t="str">
            <v>TRANSPORTE</v>
          </cell>
        </row>
        <row r="3501">
          <cell r="A3501">
            <v>0</v>
          </cell>
          <cell r="B3501">
            <v>0</v>
          </cell>
          <cell r="C3501">
            <v>0</v>
          </cell>
        </row>
        <row r="3502">
          <cell r="A3502">
            <v>0</v>
          </cell>
          <cell r="B3502">
            <v>0</v>
          </cell>
          <cell r="C3502">
            <v>0</v>
          </cell>
        </row>
        <row r="3503">
          <cell r="A3503">
            <v>0</v>
          </cell>
          <cell r="B3503">
            <v>0</v>
          </cell>
          <cell r="C3503">
            <v>0</v>
          </cell>
        </row>
        <row r="3508">
          <cell r="A3508" t="str">
            <v>CODIGO</v>
          </cell>
          <cell r="B3508" t="str">
            <v>ITEM</v>
          </cell>
          <cell r="C3508" t="str">
            <v>UNIDAD</v>
          </cell>
        </row>
        <row r="3509">
          <cell r="D3509">
            <v>0</v>
          </cell>
        </row>
        <row r="3510">
          <cell r="B3510" t="str">
            <v>CODIGO</v>
          </cell>
        </row>
        <row r="3511">
          <cell r="A3511" t="str">
            <v>CODIGO</v>
          </cell>
          <cell r="B3511" t="str">
            <v>RECURSOS</v>
          </cell>
          <cell r="C3511" t="str">
            <v>UNIDAD</v>
          </cell>
          <cell r="D3511" t="str">
            <v>CANT.</v>
          </cell>
        </row>
        <row r="3512">
          <cell r="B3512" t="str">
            <v>MATERIALES</v>
          </cell>
        </row>
        <row r="3513">
          <cell r="B3513">
            <v>0</v>
          </cell>
          <cell r="C3513">
            <v>0</v>
          </cell>
        </row>
        <row r="3514">
          <cell r="B3514">
            <v>0</v>
          </cell>
          <cell r="C3514">
            <v>0</v>
          </cell>
        </row>
        <row r="3515">
          <cell r="B3515">
            <v>0</v>
          </cell>
          <cell r="C3515">
            <v>0</v>
          </cell>
        </row>
        <row r="3516">
          <cell r="B3516">
            <v>0</v>
          </cell>
          <cell r="C3516">
            <v>0</v>
          </cell>
        </row>
        <row r="3518">
          <cell r="B3518" t="str">
            <v>EQUIPO</v>
          </cell>
        </row>
        <row r="3519">
          <cell r="B3519" t="str">
            <v>HTA MENOR (5% de M. de O.)</v>
          </cell>
        </row>
        <row r="3520">
          <cell r="A3520">
            <v>0</v>
          </cell>
          <cell r="B3520">
            <v>0</v>
          </cell>
          <cell r="C3520">
            <v>0</v>
          </cell>
        </row>
        <row r="3521">
          <cell r="A3521">
            <v>0</v>
          </cell>
          <cell r="B3521">
            <v>0</v>
          </cell>
          <cell r="C3521">
            <v>0</v>
          </cell>
        </row>
        <row r="3522">
          <cell r="A3522">
            <v>0</v>
          </cell>
          <cell r="B3522">
            <v>0</v>
          </cell>
          <cell r="C3522">
            <v>0</v>
          </cell>
        </row>
        <row r="3524">
          <cell r="B3524" t="str">
            <v>MANO DE OBRA</v>
          </cell>
        </row>
        <row r="3525">
          <cell r="B3525">
            <v>0</v>
          </cell>
          <cell r="C3525">
            <v>0</v>
          </cell>
        </row>
        <row r="3526">
          <cell r="A3526">
            <v>0</v>
          </cell>
          <cell r="B3526">
            <v>0</v>
          </cell>
          <cell r="C3526">
            <v>0</v>
          </cell>
        </row>
        <row r="3527">
          <cell r="A3527">
            <v>0</v>
          </cell>
          <cell r="B3527">
            <v>0</v>
          </cell>
          <cell r="C3527">
            <v>0</v>
          </cell>
        </row>
        <row r="3528">
          <cell r="A3528">
            <v>0</v>
          </cell>
          <cell r="B3528">
            <v>0</v>
          </cell>
          <cell r="C3528">
            <v>0</v>
          </cell>
        </row>
        <row r="3530">
          <cell r="B3530" t="str">
            <v>TRANSPORTE</v>
          </cell>
        </row>
        <row r="3532">
          <cell r="A3532">
            <v>0</v>
          </cell>
          <cell r="B3532">
            <v>0</v>
          </cell>
          <cell r="C3532">
            <v>0</v>
          </cell>
        </row>
        <row r="3533">
          <cell r="A3533">
            <v>0</v>
          </cell>
          <cell r="B3533">
            <v>0</v>
          </cell>
          <cell r="C3533">
            <v>0</v>
          </cell>
        </row>
        <row r="3534">
          <cell r="A3534">
            <v>0</v>
          </cell>
          <cell r="B3534">
            <v>0</v>
          </cell>
          <cell r="C3534">
            <v>0</v>
          </cell>
        </row>
        <row r="3539">
          <cell r="A3539" t="str">
            <v>CODIGO</v>
          </cell>
          <cell r="B3539" t="str">
            <v>ITEM</v>
          </cell>
          <cell r="C3539" t="str">
            <v>UNIDAD</v>
          </cell>
        </row>
        <row r="3540">
          <cell r="D3540">
            <v>0</v>
          </cell>
        </row>
        <row r="3541">
          <cell r="B3541" t="str">
            <v>CODIGO</v>
          </cell>
        </row>
        <row r="3542">
          <cell r="A3542" t="str">
            <v>CODIGO</v>
          </cell>
          <cell r="B3542" t="str">
            <v>RECURSOS</v>
          </cell>
          <cell r="C3542" t="str">
            <v>UNIDAD</v>
          </cell>
          <cell r="D3542" t="str">
            <v>CANT.</v>
          </cell>
        </row>
        <row r="3543">
          <cell r="B3543" t="str">
            <v>MATERIALES</v>
          </cell>
        </row>
        <row r="3544">
          <cell r="B3544">
            <v>0</v>
          </cell>
          <cell r="C3544">
            <v>0</v>
          </cell>
        </row>
        <row r="3545">
          <cell r="B3545">
            <v>0</v>
          </cell>
          <cell r="C3545">
            <v>0</v>
          </cell>
        </row>
        <row r="3546">
          <cell r="B3546">
            <v>0</v>
          </cell>
          <cell r="C3546">
            <v>0</v>
          </cell>
        </row>
        <row r="3547">
          <cell r="B3547">
            <v>0</v>
          </cell>
          <cell r="C3547">
            <v>0</v>
          </cell>
        </row>
        <row r="3549">
          <cell r="B3549" t="str">
            <v>EQUIPO</v>
          </cell>
        </row>
        <row r="3550">
          <cell r="B3550" t="str">
            <v>HTA MENOR (5% de M. de O.)</v>
          </cell>
        </row>
        <row r="3551">
          <cell r="A3551">
            <v>0</v>
          </cell>
          <cell r="B3551">
            <v>0</v>
          </cell>
          <cell r="C3551">
            <v>0</v>
          </cell>
        </row>
        <row r="3552">
          <cell r="A3552">
            <v>0</v>
          </cell>
          <cell r="B3552">
            <v>0</v>
          </cell>
          <cell r="C3552">
            <v>0</v>
          </cell>
        </row>
        <row r="3553">
          <cell r="A3553">
            <v>0</v>
          </cell>
          <cell r="B3553">
            <v>0</v>
          </cell>
          <cell r="C3553">
            <v>0</v>
          </cell>
        </row>
        <row r="3555">
          <cell r="B3555" t="str">
            <v>MANO DE OBRA</v>
          </cell>
        </row>
        <row r="3556">
          <cell r="B3556">
            <v>0</v>
          </cell>
          <cell r="C3556">
            <v>0</v>
          </cell>
        </row>
        <row r="3557">
          <cell r="A3557">
            <v>0</v>
          </cell>
          <cell r="B3557">
            <v>0</v>
          </cell>
          <cell r="C3557">
            <v>0</v>
          </cell>
        </row>
        <row r="3558">
          <cell r="A3558">
            <v>0</v>
          </cell>
          <cell r="B3558">
            <v>0</v>
          </cell>
          <cell r="C3558">
            <v>0</v>
          </cell>
        </row>
        <row r="3559">
          <cell r="A3559">
            <v>0</v>
          </cell>
          <cell r="B3559">
            <v>0</v>
          </cell>
          <cell r="C3559">
            <v>0</v>
          </cell>
        </row>
        <row r="3561">
          <cell r="B3561" t="str">
            <v>TRANSPORTE</v>
          </cell>
        </row>
        <row r="3563">
          <cell r="A3563">
            <v>0</v>
          </cell>
          <cell r="B3563">
            <v>0</v>
          </cell>
          <cell r="C3563">
            <v>0</v>
          </cell>
        </row>
        <row r="3564">
          <cell r="A3564">
            <v>0</v>
          </cell>
          <cell r="B3564">
            <v>0</v>
          </cell>
          <cell r="C3564">
            <v>0</v>
          </cell>
        </row>
        <row r="3565">
          <cell r="A3565">
            <v>0</v>
          </cell>
          <cell r="B3565">
            <v>0</v>
          </cell>
          <cell r="C3565">
            <v>0</v>
          </cell>
        </row>
        <row r="3571">
          <cell r="A3571" t="str">
            <v>CODIGO</v>
          </cell>
          <cell r="B3571" t="str">
            <v>ITEM</v>
          </cell>
          <cell r="C3571" t="str">
            <v>UNIDAD</v>
          </cell>
        </row>
        <row r="3572">
          <cell r="D3572">
            <v>0</v>
          </cell>
        </row>
        <row r="3573">
          <cell r="B3573" t="str">
            <v>CODIGO</v>
          </cell>
        </row>
        <row r="3574">
          <cell r="A3574" t="str">
            <v>CODIGO</v>
          </cell>
          <cell r="B3574" t="str">
            <v>RECURSOS</v>
          </cell>
          <cell r="C3574" t="str">
            <v>UNIDAD</v>
          </cell>
          <cell r="D3574" t="str">
            <v>CANT.</v>
          </cell>
        </row>
        <row r="3575">
          <cell r="B3575" t="str">
            <v>MATERIALES</v>
          </cell>
        </row>
        <row r="3576">
          <cell r="B3576">
            <v>0</v>
          </cell>
          <cell r="C3576">
            <v>0</v>
          </cell>
        </row>
        <row r="3577">
          <cell r="B3577">
            <v>0</v>
          </cell>
          <cell r="C3577">
            <v>0</v>
          </cell>
        </row>
        <row r="3578">
          <cell r="B3578">
            <v>0</v>
          </cell>
          <cell r="C3578">
            <v>0</v>
          </cell>
        </row>
        <row r="3579">
          <cell r="B3579">
            <v>0</v>
          </cell>
          <cell r="C3579">
            <v>0</v>
          </cell>
        </row>
        <row r="3581">
          <cell r="B3581" t="str">
            <v>EQUIPO</v>
          </cell>
        </row>
        <row r="3582">
          <cell r="B3582" t="str">
            <v>HTA MENOR (5% de M. de O.)</v>
          </cell>
        </row>
        <row r="3583">
          <cell r="A3583">
            <v>0</v>
          </cell>
          <cell r="B3583">
            <v>0</v>
          </cell>
          <cell r="C3583">
            <v>0</v>
          </cell>
        </row>
        <row r="3584">
          <cell r="A3584">
            <v>0</v>
          </cell>
          <cell r="B3584">
            <v>0</v>
          </cell>
          <cell r="C3584">
            <v>0</v>
          </cell>
        </row>
        <row r="3585">
          <cell r="A3585">
            <v>0</v>
          </cell>
          <cell r="B3585">
            <v>0</v>
          </cell>
          <cell r="C3585">
            <v>0</v>
          </cell>
        </row>
        <row r="3587">
          <cell r="B3587" t="str">
            <v>MANO DE OBRA</v>
          </cell>
        </row>
        <row r="3588">
          <cell r="B3588">
            <v>0</v>
          </cell>
          <cell r="C3588">
            <v>0</v>
          </cell>
        </row>
        <row r="3589">
          <cell r="A3589">
            <v>0</v>
          </cell>
          <cell r="B3589">
            <v>0</v>
          </cell>
          <cell r="C3589">
            <v>0</v>
          </cell>
        </row>
        <row r="3590">
          <cell r="A3590">
            <v>0</v>
          </cell>
          <cell r="B3590">
            <v>0</v>
          </cell>
          <cell r="C3590">
            <v>0</v>
          </cell>
        </row>
        <row r="3591">
          <cell r="A3591">
            <v>0</v>
          </cell>
          <cell r="B3591">
            <v>0</v>
          </cell>
          <cell r="C3591">
            <v>0</v>
          </cell>
        </row>
        <row r="3593">
          <cell r="B3593" t="str">
            <v>TRANSPORTE</v>
          </cell>
        </row>
        <row r="3595">
          <cell r="A3595">
            <v>0</v>
          </cell>
          <cell r="B3595">
            <v>0</v>
          </cell>
          <cell r="C3595">
            <v>0</v>
          </cell>
        </row>
        <row r="3596">
          <cell r="A3596">
            <v>0</v>
          </cell>
          <cell r="B3596">
            <v>0</v>
          </cell>
          <cell r="C3596">
            <v>0</v>
          </cell>
        </row>
        <row r="3597">
          <cell r="A3597">
            <v>0</v>
          </cell>
          <cell r="B3597">
            <v>0</v>
          </cell>
          <cell r="C3597">
            <v>0</v>
          </cell>
        </row>
        <row r="3602">
          <cell r="A3602" t="str">
            <v>CODIGO</v>
          </cell>
          <cell r="B3602" t="str">
            <v>ITEM</v>
          </cell>
          <cell r="C3602" t="str">
            <v>UNIDAD</v>
          </cell>
        </row>
        <row r="3603">
          <cell r="D3603">
            <v>0</v>
          </cell>
        </row>
        <row r="3604">
          <cell r="B3604" t="str">
            <v>CODIGO</v>
          </cell>
        </row>
        <row r="3605">
          <cell r="A3605" t="str">
            <v>CODIGO</v>
          </cell>
          <cell r="B3605" t="str">
            <v>RECURSOS</v>
          </cell>
          <cell r="C3605" t="str">
            <v>UNIDAD</v>
          </cell>
          <cell r="D3605" t="str">
            <v>CANT.</v>
          </cell>
        </row>
        <row r="3606">
          <cell r="B3606" t="str">
            <v>MATERIALES</v>
          </cell>
        </row>
        <row r="3607">
          <cell r="B3607">
            <v>0</v>
          </cell>
          <cell r="C3607">
            <v>0</v>
          </cell>
        </row>
        <row r="3608">
          <cell r="B3608">
            <v>0</v>
          </cell>
          <cell r="C3608">
            <v>0</v>
          </cell>
        </row>
        <row r="3609">
          <cell r="B3609">
            <v>0</v>
          </cell>
          <cell r="C3609">
            <v>0</v>
          </cell>
        </row>
        <row r="3610">
          <cell r="B3610">
            <v>0</v>
          </cell>
          <cell r="C3610">
            <v>0</v>
          </cell>
        </row>
        <row r="3612">
          <cell r="B3612" t="str">
            <v>EQUIPO</v>
          </cell>
        </row>
        <row r="3613">
          <cell r="B3613" t="str">
            <v>HTA MENOR (5% de M. de O.)</v>
          </cell>
        </row>
        <row r="3614">
          <cell r="A3614">
            <v>0</v>
          </cell>
          <cell r="B3614">
            <v>0</v>
          </cell>
          <cell r="C3614">
            <v>0</v>
          </cell>
        </row>
        <row r="3615">
          <cell r="A3615">
            <v>0</v>
          </cell>
          <cell r="B3615">
            <v>0</v>
          </cell>
          <cell r="C3615">
            <v>0</v>
          </cell>
        </row>
        <row r="3616">
          <cell r="A3616">
            <v>0</v>
          </cell>
          <cell r="B3616">
            <v>0</v>
          </cell>
          <cell r="C3616">
            <v>0</v>
          </cell>
        </row>
        <row r="3618">
          <cell r="B3618" t="str">
            <v>MANO DE OBRA</v>
          </cell>
        </row>
        <row r="3619">
          <cell r="B3619">
            <v>0</v>
          </cell>
          <cell r="C3619">
            <v>0</v>
          </cell>
        </row>
        <row r="3620">
          <cell r="A3620">
            <v>0</v>
          </cell>
          <cell r="B3620">
            <v>0</v>
          </cell>
          <cell r="C3620">
            <v>0</v>
          </cell>
        </row>
        <row r="3621">
          <cell r="A3621">
            <v>0</v>
          </cell>
          <cell r="B3621">
            <v>0</v>
          </cell>
          <cell r="C3621">
            <v>0</v>
          </cell>
        </row>
        <row r="3622">
          <cell r="A3622">
            <v>0</v>
          </cell>
          <cell r="B3622">
            <v>0</v>
          </cell>
          <cell r="C3622">
            <v>0</v>
          </cell>
        </row>
        <row r="3624">
          <cell r="B3624" t="str">
            <v>TRANSPORTE</v>
          </cell>
        </row>
        <row r="3626">
          <cell r="A3626">
            <v>0</v>
          </cell>
          <cell r="B3626">
            <v>0</v>
          </cell>
          <cell r="C3626">
            <v>0</v>
          </cell>
        </row>
        <row r="3627">
          <cell r="A3627">
            <v>0</v>
          </cell>
          <cell r="B3627">
            <v>0</v>
          </cell>
          <cell r="C3627">
            <v>0</v>
          </cell>
        </row>
        <row r="3628">
          <cell r="A3628">
            <v>0</v>
          </cell>
          <cell r="B3628">
            <v>0</v>
          </cell>
          <cell r="C3628">
            <v>0</v>
          </cell>
        </row>
        <row r="3633">
          <cell r="A3633" t="str">
            <v>CODIGO</v>
          </cell>
          <cell r="B3633" t="str">
            <v>ITEM</v>
          </cell>
          <cell r="C3633" t="str">
            <v>UNIDAD</v>
          </cell>
        </row>
        <row r="3634">
          <cell r="D3634">
            <v>0</v>
          </cell>
        </row>
        <row r="3635">
          <cell r="B3635" t="str">
            <v>CODIGO</v>
          </cell>
        </row>
        <row r="3636">
          <cell r="A3636" t="str">
            <v>CODIGO</v>
          </cell>
          <cell r="B3636" t="str">
            <v>RECURSOS</v>
          </cell>
          <cell r="C3636" t="str">
            <v>UNIDAD</v>
          </cell>
          <cell r="D3636" t="str">
            <v>CANT.</v>
          </cell>
        </row>
        <row r="3637">
          <cell r="B3637" t="str">
            <v>MATERIALES</v>
          </cell>
        </row>
        <row r="3638">
          <cell r="B3638">
            <v>0</v>
          </cell>
          <cell r="C3638">
            <v>0</v>
          </cell>
        </row>
        <row r="3639">
          <cell r="B3639">
            <v>0</v>
          </cell>
          <cell r="C3639">
            <v>0</v>
          </cell>
        </row>
        <row r="3640">
          <cell r="B3640">
            <v>0</v>
          </cell>
          <cell r="C3640">
            <v>0</v>
          </cell>
        </row>
        <row r="3641">
          <cell r="B3641">
            <v>0</v>
          </cell>
          <cell r="C3641">
            <v>0</v>
          </cell>
        </row>
        <row r="3643">
          <cell r="B3643" t="str">
            <v>EQUIPO</v>
          </cell>
        </row>
        <row r="3644">
          <cell r="B3644" t="str">
            <v>HTA MENOR (5% de M. de O.)</v>
          </cell>
        </row>
        <row r="3645">
          <cell r="A3645">
            <v>0</v>
          </cell>
          <cell r="B3645">
            <v>0</v>
          </cell>
          <cell r="C3645">
            <v>0</v>
          </cell>
        </row>
        <row r="3646">
          <cell r="A3646">
            <v>0</v>
          </cell>
          <cell r="B3646">
            <v>0</v>
          </cell>
          <cell r="C3646">
            <v>0</v>
          </cell>
        </row>
        <row r="3647">
          <cell r="A3647">
            <v>0</v>
          </cell>
          <cell r="B3647">
            <v>0</v>
          </cell>
          <cell r="C3647">
            <v>0</v>
          </cell>
        </row>
        <row r="3649">
          <cell r="B3649" t="str">
            <v>MANO DE OBRA</v>
          </cell>
        </row>
        <row r="3650">
          <cell r="B3650">
            <v>0</v>
          </cell>
          <cell r="C3650">
            <v>0</v>
          </cell>
        </row>
        <row r="3651">
          <cell r="A3651">
            <v>0</v>
          </cell>
          <cell r="B3651">
            <v>0</v>
          </cell>
          <cell r="C3651">
            <v>0</v>
          </cell>
        </row>
        <row r="3652">
          <cell r="A3652">
            <v>0</v>
          </cell>
          <cell r="B3652">
            <v>0</v>
          </cell>
          <cell r="C3652">
            <v>0</v>
          </cell>
        </row>
        <row r="3653">
          <cell r="A3653">
            <v>0</v>
          </cell>
          <cell r="B3653">
            <v>0</v>
          </cell>
          <cell r="C3653">
            <v>0</v>
          </cell>
        </row>
        <row r="3655">
          <cell r="B3655" t="str">
            <v>TRANSPORTE</v>
          </cell>
        </row>
        <row r="3657">
          <cell r="A3657">
            <v>0</v>
          </cell>
          <cell r="B3657">
            <v>0</v>
          </cell>
          <cell r="C3657">
            <v>0</v>
          </cell>
        </row>
        <row r="3658">
          <cell r="A3658">
            <v>0</v>
          </cell>
          <cell r="B3658">
            <v>0</v>
          </cell>
          <cell r="C3658">
            <v>0</v>
          </cell>
        </row>
        <row r="3659">
          <cell r="A3659">
            <v>0</v>
          </cell>
          <cell r="B3659">
            <v>0</v>
          </cell>
          <cell r="C3659">
            <v>0</v>
          </cell>
        </row>
        <row r="3664">
          <cell r="A3664" t="str">
            <v>CODIGO</v>
          </cell>
          <cell r="B3664" t="str">
            <v>ITEM</v>
          </cell>
          <cell r="C3664" t="str">
            <v>UNIDAD</v>
          </cell>
        </row>
        <row r="3665">
          <cell r="D3665">
            <v>0</v>
          </cell>
        </row>
        <row r="3666">
          <cell r="B3666" t="str">
            <v>CODIGO</v>
          </cell>
        </row>
        <row r="3667">
          <cell r="A3667" t="str">
            <v>CODIGO</v>
          </cell>
          <cell r="B3667" t="str">
            <v>RECURSOS</v>
          </cell>
          <cell r="C3667" t="str">
            <v>UNIDAD</v>
          </cell>
          <cell r="D3667" t="str">
            <v>CANT.</v>
          </cell>
        </row>
        <row r="3668">
          <cell r="B3668" t="str">
            <v>MATERIALES</v>
          </cell>
        </row>
        <row r="3669">
          <cell r="B3669">
            <v>0</v>
          </cell>
          <cell r="C3669">
            <v>0</v>
          </cell>
        </row>
        <row r="3670">
          <cell r="B3670">
            <v>0</v>
          </cell>
          <cell r="C3670">
            <v>0</v>
          </cell>
        </row>
        <row r="3671">
          <cell r="B3671">
            <v>0</v>
          </cell>
          <cell r="C3671">
            <v>0</v>
          </cell>
        </row>
        <row r="3672">
          <cell r="B3672">
            <v>0</v>
          </cell>
          <cell r="C3672">
            <v>0</v>
          </cell>
        </row>
        <row r="3674">
          <cell r="B3674" t="str">
            <v>EQUIPO</v>
          </cell>
        </row>
        <row r="3675">
          <cell r="B3675" t="str">
            <v>HTA MENOR (5% de M. de O.)</v>
          </cell>
        </row>
        <row r="3676">
          <cell r="A3676">
            <v>0</v>
          </cell>
          <cell r="B3676">
            <v>0</v>
          </cell>
          <cell r="C3676">
            <v>0</v>
          </cell>
        </row>
        <row r="3677">
          <cell r="A3677">
            <v>0</v>
          </cell>
          <cell r="B3677">
            <v>0</v>
          </cell>
          <cell r="C3677">
            <v>0</v>
          </cell>
        </row>
        <row r="3678">
          <cell r="A3678">
            <v>0</v>
          </cell>
          <cell r="B3678">
            <v>0</v>
          </cell>
          <cell r="C3678">
            <v>0</v>
          </cell>
        </row>
        <row r="3680">
          <cell r="B3680" t="str">
            <v>MANO DE OBRA</v>
          </cell>
        </row>
        <row r="3681">
          <cell r="B3681">
            <v>0</v>
          </cell>
          <cell r="C3681">
            <v>0</v>
          </cell>
        </row>
        <row r="3682">
          <cell r="A3682">
            <v>0</v>
          </cell>
          <cell r="B3682">
            <v>0</v>
          </cell>
          <cell r="C3682">
            <v>0</v>
          </cell>
        </row>
        <row r="3683">
          <cell r="A3683">
            <v>0</v>
          </cell>
          <cell r="B3683">
            <v>0</v>
          </cell>
          <cell r="C3683">
            <v>0</v>
          </cell>
        </row>
        <row r="3684">
          <cell r="A3684">
            <v>0</v>
          </cell>
          <cell r="B3684">
            <v>0</v>
          </cell>
          <cell r="C3684">
            <v>0</v>
          </cell>
        </row>
        <row r="3686">
          <cell r="B3686" t="str">
            <v>TRANSPORTE</v>
          </cell>
        </row>
        <row r="3688">
          <cell r="A3688">
            <v>0</v>
          </cell>
          <cell r="B3688">
            <v>0</v>
          </cell>
          <cell r="C3688">
            <v>0</v>
          </cell>
        </row>
        <row r="3689">
          <cell r="A3689">
            <v>0</v>
          </cell>
          <cell r="B3689">
            <v>0</v>
          </cell>
          <cell r="C3689">
            <v>0</v>
          </cell>
        </row>
        <row r="3690">
          <cell r="A3690">
            <v>0</v>
          </cell>
          <cell r="B3690">
            <v>0</v>
          </cell>
          <cell r="C3690">
            <v>0</v>
          </cell>
        </row>
        <row r="3695">
          <cell r="A3695" t="str">
            <v>CODIGO</v>
          </cell>
          <cell r="B3695" t="str">
            <v>ITEM</v>
          </cell>
          <cell r="C3695" t="str">
            <v>UNIDAD</v>
          </cell>
        </row>
        <row r="3696">
          <cell r="D3696">
            <v>0</v>
          </cell>
        </row>
        <row r="3697">
          <cell r="B3697" t="str">
            <v>CODIGO</v>
          </cell>
        </row>
        <row r="3698">
          <cell r="A3698" t="str">
            <v>CODIGO</v>
          </cell>
          <cell r="B3698" t="str">
            <v>RECURSOS</v>
          </cell>
          <cell r="C3698" t="str">
            <v>UNIDAD</v>
          </cell>
          <cell r="D3698" t="str">
            <v>CANT.</v>
          </cell>
        </row>
        <row r="3699">
          <cell r="B3699" t="str">
            <v>MATERIALES</v>
          </cell>
        </row>
        <row r="3700">
          <cell r="B3700">
            <v>0</v>
          </cell>
          <cell r="C3700">
            <v>0</v>
          </cell>
        </row>
        <row r="3701">
          <cell r="B3701">
            <v>0</v>
          </cell>
          <cell r="C3701">
            <v>0</v>
          </cell>
        </row>
        <row r="3702">
          <cell r="B3702">
            <v>0</v>
          </cell>
          <cell r="C3702">
            <v>0</v>
          </cell>
        </row>
        <row r="3703">
          <cell r="B3703">
            <v>0</v>
          </cell>
          <cell r="C3703">
            <v>0</v>
          </cell>
        </row>
        <row r="3705">
          <cell r="B3705" t="str">
            <v>EQUIPO</v>
          </cell>
        </row>
        <row r="3706">
          <cell r="B3706" t="str">
            <v>HTA MENOR (5% de M. de O.)</v>
          </cell>
        </row>
        <row r="3707">
          <cell r="A3707">
            <v>0</v>
          </cell>
          <cell r="B3707">
            <v>0</v>
          </cell>
          <cell r="C3707">
            <v>0</v>
          </cell>
        </row>
        <row r="3708">
          <cell r="A3708">
            <v>0</v>
          </cell>
          <cell r="B3708">
            <v>0</v>
          </cell>
          <cell r="C3708">
            <v>0</v>
          </cell>
        </row>
        <row r="3709">
          <cell r="A3709">
            <v>0</v>
          </cell>
          <cell r="B3709">
            <v>0</v>
          </cell>
          <cell r="C3709">
            <v>0</v>
          </cell>
        </row>
        <row r="3711">
          <cell r="B3711" t="str">
            <v>MANO DE OBRA</v>
          </cell>
        </row>
        <row r="3712">
          <cell r="B3712">
            <v>0</v>
          </cell>
          <cell r="C3712">
            <v>0</v>
          </cell>
        </row>
        <row r="3713">
          <cell r="A3713">
            <v>0</v>
          </cell>
          <cell r="B3713">
            <v>0</v>
          </cell>
          <cell r="C3713">
            <v>0</v>
          </cell>
        </row>
        <row r="3714">
          <cell r="A3714">
            <v>0</v>
          </cell>
          <cell r="B3714">
            <v>0</v>
          </cell>
          <cell r="C3714">
            <v>0</v>
          </cell>
        </row>
        <row r="3715">
          <cell r="A3715">
            <v>0</v>
          </cell>
          <cell r="B3715">
            <v>0</v>
          </cell>
          <cell r="C3715">
            <v>0</v>
          </cell>
        </row>
        <row r="3717">
          <cell r="B3717" t="str">
            <v>TRANSPORTE</v>
          </cell>
        </row>
        <row r="3719">
          <cell r="A3719">
            <v>0</v>
          </cell>
          <cell r="B3719">
            <v>0</v>
          </cell>
          <cell r="C3719">
            <v>0</v>
          </cell>
        </row>
        <row r="3720">
          <cell r="A3720">
            <v>0</v>
          </cell>
          <cell r="B3720">
            <v>0</v>
          </cell>
          <cell r="C3720">
            <v>0</v>
          </cell>
        </row>
        <row r="3721">
          <cell r="A3721">
            <v>0</v>
          </cell>
          <cell r="B3721">
            <v>0</v>
          </cell>
          <cell r="C3721">
            <v>0</v>
          </cell>
        </row>
        <row r="3726">
          <cell r="A3726" t="str">
            <v>CODIGO</v>
          </cell>
          <cell r="B3726" t="str">
            <v>ITEM</v>
          </cell>
          <cell r="C3726" t="str">
            <v>UNIDAD</v>
          </cell>
        </row>
        <row r="3727">
          <cell r="D3727">
            <v>0</v>
          </cell>
        </row>
        <row r="3728">
          <cell r="B3728" t="str">
            <v>CODIGO</v>
          </cell>
        </row>
        <row r="3729">
          <cell r="A3729" t="str">
            <v>CODIGO</v>
          </cell>
          <cell r="B3729" t="str">
            <v>RECURSOS</v>
          </cell>
          <cell r="C3729" t="str">
            <v>UNIDAD</v>
          </cell>
          <cell r="D3729" t="str">
            <v>CANT.</v>
          </cell>
        </row>
        <row r="3730">
          <cell r="B3730" t="str">
            <v>MATERIALES</v>
          </cell>
        </row>
        <row r="3731">
          <cell r="B3731">
            <v>0</v>
          </cell>
          <cell r="C3731">
            <v>0</v>
          </cell>
        </row>
        <row r="3732">
          <cell r="B3732">
            <v>0</v>
          </cell>
          <cell r="C3732">
            <v>0</v>
          </cell>
        </row>
        <row r="3733">
          <cell r="B3733">
            <v>0</v>
          </cell>
          <cell r="C3733">
            <v>0</v>
          </cell>
        </row>
        <row r="3734">
          <cell r="B3734">
            <v>0</v>
          </cell>
          <cell r="C3734">
            <v>0</v>
          </cell>
        </row>
        <row r="3736">
          <cell r="B3736" t="str">
            <v>EQUIPO</v>
          </cell>
        </row>
        <row r="3737">
          <cell r="B3737" t="str">
            <v>HTA MENOR (5% de M. de O.)</v>
          </cell>
        </row>
        <row r="3738">
          <cell r="A3738">
            <v>0</v>
          </cell>
          <cell r="B3738">
            <v>0</v>
          </cell>
          <cell r="C3738">
            <v>0</v>
          </cell>
        </row>
        <row r="3739">
          <cell r="A3739">
            <v>0</v>
          </cell>
          <cell r="B3739">
            <v>0</v>
          </cell>
          <cell r="C3739">
            <v>0</v>
          </cell>
        </row>
        <row r="3740">
          <cell r="A3740">
            <v>0</v>
          </cell>
          <cell r="B3740">
            <v>0</v>
          </cell>
          <cell r="C3740">
            <v>0</v>
          </cell>
        </row>
        <row r="3742">
          <cell r="B3742" t="str">
            <v>MANO DE OBRA</v>
          </cell>
        </row>
        <row r="3743">
          <cell r="B3743">
            <v>0</v>
          </cell>
          <cell r="C3743">
            <v>0</v>
          </cell>
        </row>
        <row r="3744">
          <cell r="A3744">
            <v>0</v>
          </cell>
          <cell r="B3744">
            <v>0</v>
          </cell>
          <cell r="C3744">
            <v>0</v>
          </cell>
        </row>
        <row r="3745">
          <cell r="A3745">
            <v>0</v>
          </cell>
          <cell r="B3745">
            <v>0</v>
          </cell>
          <cell r="C3745">
            <v>0</v>
          </cell>
        </row>
        <row r="3746">
          <cell r="A3746">
            <v>0</v>
          </cell>
          <cell r="B3746">
            <v>0</v>
          </cell>
          <cell r="C3746">
            <v>0</v>
          </cell>
        </row>
        <row r="3748">
          <cell r="B3748" t="str">
            <v>TRANSPORTE</v>
          </cell>
        </row>
        <row r="3750">
          <cell r="A3750">
            <v>0</v>
          </cell>
          <cell r="B3750">
            <v>0</v>
          </cell>
          <cell r="C3750">
            <v>0</v>
          </cell>
        </row>
        <row r="3751">
          <cell r="A3751">
            <v>0</v>
          </cell>
          <cell r="B3751">
            <v>0</v>
          </cell>
          <cell r="C3751">
            <v>0</v>
          </cell>
        </row>
        <row r="3752">
          <cell r="A3752">
            <v>0</v>
          </cell>
          <cell r="B3752">
            <v>0</v>
          </cell>
          <cell r="C3752">
            <v>0</v>
          </cell>
        </row>
        <row r="3757">
          <cell r="A3757" t="str">
            <v>CODIGO</v>
          </cell>
          <cell r="B3757" t="str">
            <v>ITEM</v>
          </cell>
          <cell r="C3757" t="str">
            <v>UNIDAD</v>
          </cell>
        </row>
        <row r="3758">
          <cell r="D3758">
            <v>0</v>
          </cell>
        </row>
        <row r="3759">
          <cell r="B3759" t="str">
            <v>CODIGO</v>
          </cell>
        </row>
        <row r="3760">
          <cell r="A3760" t="str">
            <v>CODIGO</v>
          </cell>
          <cell r="B3760" t="str">
            <v>RECURSOS</v>
          </cell>
          <cell r="C3760" t="str">
            <v>UNIDAD</v>
          </cell>
          <cell r="D3760" t="str">
            <v>CANT.</v>
          </cell>
        </row>
        <row r="3761">
          <cell r="B3761" t="str">
            <v>MATERIALES</v>
          </cell>
        </row>
        <row r="3762">
          <cell r="B3762">
            <v>0</v>
          </cell>
          <cell r="C3762">
            <v>0</v>
          </cell>
        </row>
        <row r="3763">
          <cell r="B3763">
            <v>0</v>
          </cell>
          <cell r="C3763">
            <v>0</v>
          </cell>
        </row>
        <row r="3764">
          <cell r="B3764">
            <v>0</v>
          </cell>
          <cell r="C3764">
            <v>0</v>
          </cell>
        </row>
        <row r="3765">
          <cell r="B3765">
            <v>0</v>
          </cell>
          <cell r="C3765">
            <v>0</v>
          </cell>
        </row>
        <row r="3767">
          <cell r="B3767" t="str">
            <v>EQUIPO</v>
          </cell>
        </row>
        <row r="3768">
          <cell r="B3768" t="str">
            <v>HTA MENOR (5% de M. de O.)</v>
          </cell>
        </row>
        <row r="3769">
          <cell r="A3769">
            <v>0</v>
          </cell>
          <cell r="B3769">
            <v>0</v>
          </cell>
          <cell r="C3769">
            <v>0</v>
          </cell>
        </row>
        <row r="3770">
          <cell r="A3770">
            <v>0</v>
          </cell>
          <cell r="B3770">
            <v>0</v>
          </cell>
          <cell r="C3770">
            <v>0</v>
          </cell>
        </row>
        <row r="3771">
          <cell r="A3771">
            <v>0</v>
          </cell>
          <cell r="B3771">
            <v>0</v>
          </cell>
          <cell r="C3771">
            <v>0</v>
          </cell>
        </row>
        <row r="3773">
          <cell r="B3773" t="str">
            <v>MANO DE OBRA</v>
          </cell>
        </row>
        <row r="3774">
          <cell r="B3774">
            <v>0</v>
          </cell>
          <cell r="C3774">
            <v>0</v>
          </cell>
        </row>
        <row r="3775">
          <cell r="A3775">
            <v>0</v>
          </cell>
          <cell r="B3775">
            <v>0</v>
          </cell>
          <cell r="C3775">
            <v>0</v>
          </cell>
        </row>
        <row r="3776">
          <cell r="A3776">
            <v>0</v>
          </cell>
          <cell r="B3776">
            <v>0</v>
          </cell>
          <cell r="C3776">
            <v>0</v>
          </cell>
        </row>
        <row r="3777">
          <cell r="A3777">
            <v>0</v>
          </cell>
          <cell r="B3777">
            <v>0</v>
          </cell>
          <cell r="C3777">
            <v>0</v>
          </cell>
        </row>
        <row r="3779">
          <cell r="B3779" t="str">
            <v>TRANSPORTE</v>
          </cell>
        </row>
        <row r="3781">
          <cell r="A3781">
            <v>0</v>
          </cell>
          <cell r="B3781">
            <v>0</v>
          </cell>
          <cell r="C3781">
            <v>0</v>
          </cell>
        </row>
        <row r="3782">
          <cell r="A3782">
            <v>0</v>
          </cell>
          <cell r="B3782">
            <v>0</v>
          </cell>
          <cell r="C3782">
            <v>0</v>
          </cell>
        </row>
        <row r="3783">
          <cell r="A3783">
            <v>0</v>
          </cell>
          <cell r="B3783">
            <v>0</v>
          </cell>
          <cell r="C3783">
            <v>0</v>
          </cell>
        </row>
        <row r="3788">
          <cell r="A3788" t="str">
            <v>CODIGO</v>
          </cell>
          <cell r="B3788" t="str">
            <v>ITEM</v>
          </cell>
          <cell r="C3788" t="str">
            <v>UNIDAD</v>
          </cell>
        </row>
        <row r="3789">
          <cell r="D3789">
            <v>0</v>
          </cell>
        </row>
        <row r="3790">
          <cell r="B3790" t="str">
            <v>CODIGO</v>
          </cell>
        </row>
        <row r="3791">
          <cell r="A3791" t="str">
            <v>CODIGO</v>
          </cell>
          <cell r="B3791" t="str">
            <v>RECURSOS</v>
          </cell>
          <cell r="C3791" t="str">
            <v>UNIDAD</v>
          </cell>
          <cell r="D3791" t="str">
            <v>CANT.</v>
          </cell>
        </row>
        <row r="3792">
          <cell r="B3792" t="str">
            <v>MATERIALES</v>
          </cell>
        </row>
        <row r="3793">
          <cell r="B3793">
            <v>0</v>
          </cell>
          <cell r="C3793">
            <v>0</v>
          </cell>
        </row>
        <row r="3794">
          <cell r="B3794">
            <v>0</v>
          </cell>
          <cell r="C3794">
            <v>0</v>
          </cell>
        </row>
        <row r="3795">
          <cell r="B3795">
            <v>0</v>
          </cell>
          <cell r="C3795">
            <v>0</v>
          </cell>
        </row>
        <row r="3796">
          <cell r="B3796">
            <v>0</v>
          </cell>
          <cell r="C3796">
            <v>0</v>
          </cell>
        </row>
        <row r="3798">
          <cell r="B3798" t="str">
            <v>EQUIPO</v>
          </cell>
        </row>
        <row r="3799">
          <cell r="B3799" t="str">
            <v>HTA MENOR (5% de M. de O.)</v>
          </cell>
        </row>
        <row r="3800">
          <cell r="A3800">
            <v>0</v>
          </cell>
          <cell r="B3800">
            <v>0</v>
          </cell>
          <cell r="C3800">
            <v>0</v>
          </cell>
        </row>
        <row r="3801">
          <cell r="A3801">
            <v>0</v>
          </cell>
          <cell r="B3801">
            <v>0</v>
          </cell>
          <cell r="C3801">
            <v>0</v>
          </cell>
        </row>
        <row r="3802">
          <cell r="A3802">
            <v>0</v>
          </cell>
          <cell r="B3802">
            <v>0</v>
          </cell>
          <cell r="C3802">
            <v>0</v>
          </cell>
        </row>
        <row r="3804">
          <cell r="B3804" t="str">
            <v>MANO DE OBRA</v>
          </cell>
        </row>
        <row r="3805">
          <cell r="B3805">
            <v>0</v>
          </cell>
          <cell r="C3805">
            <v>0</v>
          </cell>
        </row>
        <row r="3806">
          <cell r="A3806">
            <v>0</v>
          </cell>
          <cell r="B3806">
            <v>0</v>
          </cell>
          <cell r="C3806">
            <v>0</v>
          </cell>
        </row>
        <row r="3807">
          <cell r="A3807">
            <v>0</v>
          </cell>
          <cell r="B3807">
            <v>0</v>
          </cell>
          <cell r="C3807">
            <v>0</v>
          </cell>
        </row>
        <row r="3808">
          <cell r="A3808">
            <v>0</v>
          </cell>
          <cell r="B3808">
            <v>0</v>
          </cell>
          <cell r="C3808">
            <v>0</v>
          </cell>
        </row>
        <row r="3810">
          <cell r="B3810" t="str">
            <v>TRANSPORTE</v>
          </cell>
        </row>
        <row r="3812">
          <cell r="A3812">
            <v>0</v>
          </cell>
          <cell r="B3812">
            <v>0</v>
          </cell>
          <cell r="C3812">
            <v>0</v>
          </cell>
        </row>
        <row r="3813">
          <cell r="A3813">
            <v>0</v>
          </cell>
          <cell r="B3813">
            <v>0</v>
          </cell>
          <cell r="C3813">
            <v>0</v>
          </cell>
        </row>
        <row r="3814">
          <cell r="A3814">
            <v>0</v>
          </cell>
          <cell r="B3814">
            <v>0</v>
          </cell>
          <cell r="C3814">
            <v>0</v>
          </cell>
        </row>
        <row r="3819">
          <cell r="A3819" t="str">
            <v>CODIGO</v>
          </cell>
          <cell r="B3819" t="str">
            <v>ITEM</v>
          </cell>
          <cell r="C3819" t="str">
            <v>UNIDAD</v>
          </cell>
        </row>
        <row r="3820">
          <cell r="D3820">
            <v>0</v>
          </cell>
        </row>
        <row r="3821">
          <cell r="B3821" t="str">
            <v>CODIGO</v>
          </cell>
        </row>
        <row r="3822">
          <cell r="A3822" t="str">
            <v>CODIGO</v>
          </cell>
          <cell r="B3822" t="str">
            <v>RECURSOS</v>
          </cell>
          <cell r="C3822" t="str">
            <v>UNIDAD</v>
          </cell>
          <cell r="D3822" t="str">
            <v>CANT.</v>
          </cell>
        </row>
        <row r="3823">
          <cell r="B3823" t="str">
            <v>MATERIALES</v>
          </cell>
        </row>
        <row r="3824">
          <cell r="B3824">
            <v>0</v>
          </cell>
          <cell r="C3824">
            <v>0</v>
          </cell>
        </row>
        <row r="3825">
          <cell r="B3825">
            <v>0</v>
          </cell>
          <cell r="C3825">
            <v>0</v>
          </cell>
        </row>
        <row r="3826">
          <cell r="B3826">
            <v>0</v>
          </cell>
          <cell r="C3826">
            <v>0</v>
          </cell>
        </row>
        <row r="3827">
          <cell r="B3827">
            <v>0</v>
          </cell>
          <cell r="C3827">
            <v>0</v>
          </cell>
        </row>
        <row r="3829">
          <cell r="B3829" t="str">
            <v>EQUIPO</v>
          </cell>
        </row>
        <row r="3830">
          <cell r="B3830" t="str">
            <v>HTA MENOR (5% de M. de O.)</v>
          </cell>
        </row>
        <row r="3831">
          <cell r="A3831">
            <v>0</v>
          </cell>
          <cell r="B3831">
            <v>0</v>
          </cell>
          <cell r="C3831">
            <v>0</v>
          </cell>
        </row>
        <row r="3832">
          <cell r="A3832">
            <v>0</v>
          </cell>
          <cell r="B3832">
            <v>0</v>
          </cell>
          <cell r="C3832">
            <v>0</v>
          </cell>
        </row>
        <row r="3833">
          <cell r="A3833">
            <v>0</v>
          </cell>
          <cell r="B3833">
            <v>0</v>
          </cell>
          <cell r="C3833">
            <v>0</v>
          </cell>
        </row>
        <row r="3835">
          <cell r="B3835" t="str">
            <v>MANO DE OBRA</v>
          </cell>
        </row>
        <row r="3836">
          <cell r="B3836">
            <v>0</v>
          </cell>
          <cell r="C3836">
            <v>0</v>
          </cell>
        </row>
        <row r="3837">
          <cell r="A3837">
            <v>0</v>
          </cell>
          <cell r="B3837">
            <v>0</v>
          </cell>
          <cell r="C3837">
            <v>0</v>
          </cell>
        </row>
        <row r="3838">
          <cell r="A3838">
            <v>0</v>
          </cell>
          <cell r="B3838">
            <v>0</v>
          </cell>
          <cell r="C3838">
            <v>0</v>
          </cell>
        </row>
        <row r="3839">
          <cell r="A3839">
            <v>0</v>
          </cell>
          <cell r="B3839">
            <v>0</v>
          </cell>
          <cell r="C3839">
            <v>0</v>
          </cell>
        </row>
        <row r="3841">
          <cell r="B3841" t="str">
            <v>TRANSPORTE</v>
          </cell>
        </row>
        <row r="3843">
          <cell r="A3843">
            <v>0</v>
          </cell>
          <cell r="B3843">
            <v>0</v>
          </cell>
          <cell r="C3843">
            <v>0</v>
          </cell>
        </row>
        <row r="3844">
          <cell r="A3844">
            <v>0</v>
          </cell>
          <cell r="B3844">
            <v>0</v>
          </cell>
          <cell r="C3844">
            <v>0</v>
          </cell>
        </row>
        <row r="3845">
          <cell r="A3845">
            <v>0</v>
          </cell>
          <cell r="B3845">
            <v>0</v>
          </cell>
          <cell r="C3845">
            <v>0</v>
          </cell>
        </row>
        <row r="3850">
          <cell r="A3850" t="str">
            <v>CODIGO</v>
          </cell>
          <cell r="B3850" t="str">
            <v>ITEM</v>
          </cell>
          <cell r="C3850" t="str">
            <v>UNIDAD</v>
          </cell>
        </row>
        <row r="3851">
          <cell r="D3851">
            <v>0</v>
          </cell>
        </row>
        <row r="3852">
          <cell r="B3852" t="str">
            <v>CODIGO</v>
          </cell>
        </row>
        <row r="3853">
          <cell r="A3853" t="str">
            <v>CODIGO</v>
          </cell>
          <cell r="B3853" t="str">
            <v>RECURSOS</v>
          </cell>
          <cell r="C3853" t="str">
            <v>UNIDAD</v>
          </cell>
          <cell r="D3853" t="str">
            <v>CANT.</v>
          </cell>
        </row>
        <row r="3854">
          <cell r="B3854" t="str">
            <v>MATERIALES</v>
          </cell>
        </row>
        <row r="3855">
          <cell r="B3855">
            <v>0</v>
          </cell>
          <cell r="C3855">
            <v>0</v>
          </cell>
        </row>
        <row r="3856">
          <cell r="B3856">
            <v>0</v>
          </cell>
          <cell r="C3856">
            <v>0</v>
          </cell>
        </row>
        <row r="3857">
          <cell r="B3857">
            <v>0</v>
          </cell>
          <cell r="C3857">
            <v>0</v>
          </cell>
        </row>
        <row r="3858">
          <cell r="B3858">
            <v>0</v>
          </cell>
          <cell r="C3858">
            <v>0</v>
          </cell>
        </row>
        <row r="3860">
          <cell r="B3860" t="str">
            <v>EQUIPO</v>
          </cell>
        </row>
        <row r="3861">
          <cell r="B3861" t="str">
            <v>HTA MENOR (5% de M. de O.)</v>
          </cell>
        </row>
        <row r="3862">
          <cell r="A3862">
            <v>0</v>
          </cell>
          <cell r="B3862">
            <v>0</v>
          </cell>
          <cell r="C3862">
            <v>0</v>
          </cell>
        </row>
        <row r="3863">
          <cell r="A3863">
            <v>0</v>
          </cell>
          <cell r="B3863">
            <v>0</v>
          </cell>
          <cell r="C3863">
            <v>0</v>
          </cell>
        </row>
        <row r="3864">
          <cell r="A3864">
            <v>0</v>
          </cell>
          <cell r="B3864">
            <v>0</v>
          </cell>
          <cell r="C3864">
            <v>0</v>
          </cell>
        </row>
        <row r="3866">
          <cell r="B3866" t="str">
            <v>MANO DE OBRA</v>
          </cell>
        </row>
        <row r="3867">
          <cell r="B3867">
            <v>0</v>
          </cell>
          <cell r="C3867">
            <v>0</v>
          </cell>
        </row>
        <row r="3868">
          <cell r="A3868">
            <v>0</v>
          </cell>
          <cell r="B3868">
            <v>0</v>
          </cell>
          <cell r="C3868">
            <v>0</v>
          </cell>
        </row>
        <row r="3869">
          <cell r="A3869">
            <v>0</v>
          </cell>
          <cell r="B3869">
            <v>0</v>
          </cell>
          <cell r="C3869">
            <v>0</v>
          </cell>
        </row>
        <row r="3870">
          <cell r="A3870">
            <v>0</v>
          </cell>
          <cell r="B3870">
            <v>0</v>
          </cell>
          <cell r="C3870">
            <v>0</v>
          </cell>
        </row>
        <row r="3872">
          <cell r="B3872" t="str">
            <v>TRANSPORTE</v>
          </cell>
        </row>
        <row r="3874">
          <cell r="A3874">
            <v>0</v>
          </cell>
          <cell r="B3874">
            <v>0</v>
          </cell>
          <cell r="C3874">
            <v>0</v>
          </cell>
        </row>
        <row r="3875">
          <cell r="A3875">
            <v>0</v>
          </cell>
          <cell r="B3875">
            <v>0</v>
          </cell>
          <cell r="C3875">
            <v>0</v>
          </cell>
        </row>
        <row r="3876">
          <cell r="A3876">
            <v>0</v>
          </cell>
          <cell r="B3876">
            <v>0</v>
          </cell>
          <cell r="C3876">
            <v>0</v>
          </cell>
        </row>
        <row r="3881">
          <cell r="A3881" t="str">
            <v>CODIGO</v>
          </cell>
          <cell r="B3881" t="str">
            <v>ITEM</v>
          </cell>
          <cell r="C3881" t="str">
            <v>UNIDAD</v>
          </cell>
        </row>
        <row r="3882">
          <cell r="D3882">
            <v>0</v>
          </cell>
        </row>
        <row r="3883">
          <cell r="B3883" t="str">
            <v>CODIGO</v>
          </cell>
        </row>
        <row r="3884">
          <cell r="A3884" t="str">
            <v>CODIGO</v>
          </cell>
          <cell r="B3884" t="str">
            <v>RECURSOS</v>
          </cell>
          <cell r="C3884" t="str">
            <v>UNIDAD</v>
          </cell>
          <cell r="D3884" t="str">
            <v>CANT.</v>
          </cell>
        </row>
        <row r="3885">
          <cell r="B3885" t="str">
            <v>MATERIALES</v>
          </cell>
        </row>
        <row r="3886">
          <cell r="B3886">
            <v>0</v>
          </cell>
          <cell r="C3886">
            <v>0</v>
          </cell>
        </row>
        <row r="3887">
          <cell r="B3887">
            <v>0</v>
          </cell>
          <cell r="C3887">
            <v>0</v>
          </cell>
        </row>
        <row r="3888">
          <cell r="B3888">
            <v>0</v>
          </cell>
          <cell r="C3888">
            <v>0</v>
          </cell>
        </row>
        <row r="3889">
          <cell r="B3889">
            <v>0</v>
          </cell>
          <cell r="C3889">
            <v>0</v>
          </cell>
        </row>
        <row r="3891">
          <cell r="B3891" t="str">
            <v>EQUIPO</v>
          </cell>
        </row>
        <row r="3892">
          <cell r="B3892" t="str">
            <v>HTA MENOR (5% de M. de O.)</v>
          </cell>
        </row>
        <row r="3893">
          <cell r="A3893">
            <v>0</v>
          </cell>
          <cell r="B3893">
            <v>0</v>
          </cell>
          <cell r="C3893">
            <v>0</v>
          </cell>
        </row>
        <row r="3894">
          <cell r="A3894">
            <v>0</v>
          </cell>
          <cell r="B3894">
            <v>0</v>
          </cell>
          <cell r="C3894">
            <v>0</v>
          </cell>
        </row>
        <row r="3895">
          <cell r="A3895">
            <v>0</v>
          </cell>
          <cell r="B3895">
            <v>0</v>
          </cell>
          <cell r="C3895">
            <v>0</v>
          </cell>
        </row>
        <row r="3897">
          <cell r="B3897" t="str">
            <v>MANO DE OBRA</v>
          </cell>
        </row>
        <row r="3898">
          <cell r="B3898">
            <v>0</v>
          </cell>
          <cell r="C3898">
            <v>0</v>
          </cell>
        </row>
        <row r="3899">
          <cell r="A3899">
            <v>0</v>
          </cell>
          <cell r="B3899">
            <v>0</v>
          </cell>
          <cell r="C3899">
            <v>0</v>
          </cell>
        </row>
        <row r="3900">
          <cell r="A3900">
            <v>0</v>
          </cell>
          <cell r="B3900">
            <v>0</v>
          </cell>
          <cell r="C3900">
            <v>0</v>
          </cell>
        </row>
        <row r="3901">
          <cell r="A3901">
            <v>0</v>
          </cell>
          <cell r="B3901">
            <v>0</v>
          </cell>
          <cell r="C3901">
            <v>0</v>
          </cell>
        </row>
        <row r="3903">
          <cell r="B3903" t="str">
            <v>TRANSPORTE</v>
          </cell>
        </row>
        <row r="3905">
          <cell r="A3905">
            <v>0</v>
          </cell>
          <cell r="B3905">
            <v>0</v>
          </cell>
          <cell r="C3905">
            <v>0</v>
          </cell>
        </row>
        <row r="3906">
          <cell r="A3906">
            <v>0</v>
          </cell>
          <cell r="B3906">
            <v>0</v>
          </cell>
          <cell r="C3906">
            <v>0</v>
          </cell>
        </row>
        <row r="3907">
          <cell r="A3907">
            <v>0</v>
          </cell>
          <cell r="B3907">
            <v>0</v>
          </cell>
          <cell r="C3907">
            <v>0</v>
          </cell>
        </row>
        <row r="3912">
          <cell r="A3912" t="str">
            <v>CODIGO</v>
          </cell>
          <cell r="B3912" t="str">
            <v>ITEM</v>
          </cell>
          <cell r="C3912" t="str">
            <v>UNIDAD</v>
          </cell>
        </row>
        <row r="3913">
          <cell r="D3913">
            <v>0</v>
          </cell>
        </row>
        <row r="3914">
          <cell r="B3914" t="str">
            <v>CODIGO</v>
          </cell>
        </row>
        <row r="3915">
          <cell r="A3915" t="str">
            <v>CODIGO</v>
          </cell>
          <cell r="B3915" t="str">
            <v>RECURSOS</v>
          </cell>
          <cell r="C3915" t="str">
            <v>UNIDAD</v>
          </cell>
          <cell r="D3915" t="str">
            <v>CANT.</v>
          </cell>
        </row>
        <row r="3916">
          <cell r="B3916" t="str">
            <v>MATERIALES</v>
          </cell>
        </row>
        <row r="3917">
          <cell r="B3917">
            <v>0</v>
          </cell>
          <cell r="C3917">
            <v>0</v>
          </cell>
        </row>
        <row r="3918">
          <cell r="B3918">
            <v>0</v>
          </cell>
          <cell r="C3918">
            <v>0</v>
          </cell>
        </row>
        <row r="3919">
          <cell r="B3919">
            <v>0</v>
          </cell>
          <cell r="C3919">
            <v>0</v>
          </cell>
        </row>
        <row r="3920">
          <cell r="B3920">
            <v>0</v>
          </cell>
          <cell r="C3920">
            <v>0</v>
          </cell>
        </row>
        <row r="3922">
          <cell r="B3922" t="str">
            <v>EQUIPO</v>
          </cell>
        </row>
        <row r="3923">
          <cell r="B3923" t="str">
            <v>HTA MENOR (5% de M. de O.)</v>
          </cell>
        </row>
        <row r="3924">
          <cell r="A3924">
            <v>0</v>
          </cell>
          <cell r="B3924">
            <v>0</v>
          </cell>
          <cell r="C3924">
            <v>0</v>
          </cell>
        </row>
        <row r="3925">
          <cell r="A3925">
            <v>0</v>
          </cell>
          <cell r="B3925">
            <v>0</v>
          </cell>
          <cell r="C3925">
            <v>0</v>
          </cell>
        </row>
        <row r="3926">
          <cell r="A3926">
            <v>0</v>
          </cell>
          <cell r="B3926">
            <v>0</v>
          </cell>
          <cell r="C3926">
            <v>0</v>
          </cell>
        </row>
        <row r="3928">
          <cell r="B3928" t="str">
            <v>MANO DE OBRA</v>
          </cell>
        </row>
        <row r="3929">
          <cell r="B3929">
            <v>0</v>
          </cell>
          <cell r="C3929">
            <v>0</v>
          </cell>
        </row>
        <row r="3930">
          <cell r="A3930">
            <v>0</v>
          </cell>
          <cell r="B3930">
            <v>0</v>
          </cell>
          <cell r="C3930">
            <v>0</v>
          </cell>
        </row>
        <row r="3931">
          <cell r="A3931">
            <v>0</v>
          </cell>
          <cell r="B3931">
            <v>0</v>
          </cell>
          <cell r="C3931">
            <v>0</v>
          </cell>
        </row>
        <row r="3932">
          <cell r="A3932">
            <v>0</v>
          </cell>
          <cell r="B3932">
            <v>0</v>
          </cell>
          <cell r="C3932">
            <v>0</v>
          </cell>
        </row>
        <row r="3934">
          <cell r="B3934" t="str">
            <v>TRANSPORTE</v>
          </cell>
        </row>
        <row r="3936">
          <cell r="A3936">
            <v>0</v>
          </cell>
          <cell r="B3936">
            <v>0</v>
          </cell>
          <cell r="C3936">
            <v>0</v>
          </cell>
        </row>
        <row r="3937">
          <cell r="A3937">
            <v>0</v>
          </cell>
          <cell r="B3937">
            <v>0</v>
          </cell>
          <cell r="C3937">
            <v>0</v>
          </cell>
        </row>
        <row r="3938">
          <cell r="A3938">
            <v>0</v>
          </cell>
          <cell r="B3938">
            <v>0</v>
          </cell>
          <cell r="C3938">
            <v>0</v>
          </cell>
        </row>
        <row r="3944">
          <cell r="A3944" t="str">
            <v>CODIGO</v>
          </cell>
          <cell r="B3944" t="str">
            <v>ITEM</v>
          </cell>
          <cell r="C3944" t="str">
            <v>UNIDAD</v>
          </cell>
        </row>
        <row r="3945">
          <cell r="D3945">
            <v>0</v>
          </cell>
        </row>
        <row r="3946">
          <cell r="B3946" t="str">
            <v>CODIGO</v>
          </cell>
        </row>
        <row r="3947">
          <cell r="A3947" t="str">
            <v>CODIGO</v>
          </cell>
          <cell r="B3947" t="str">
            <v>RECURSOS</v>
          </cell>
          <cell r="C3947" t="str">
            <v>UNIDAD</v>
          </cell>
          <cell r="D3947" t="str">
            <v>CANT.</v>
          </cell>
        </row>
        <row r="3948">
          <cell r="B3948" t="str">
            <v>MATERIALES</v>
          </cell>
        </row>
        <row r="3949">
          <cell r="B3949">
            <v>0</v>
          </cell>
          <cell r="C3949">
            <v>0</v>
          </cell>
        </row>
        <row r="3950">
          <cell r="B3950">
            <v>0</v>
          </cell>
          <cell r="C3950">
            <v>0</v>
          </cell>
        </row>
        <row r="3951">
          <cell r="B3951">
            <v>0</v>
          </cell>
          <cell r="C3951">
            <v>0</v>
          </cell>
        </row>
        <row r="3952">
          <cell r="B3952">
            <v>0</v>
          </cell>
          <cell r="C3952">
            <v>0</v>
          </cell>
        </row>
        <row r="3954">
          <cell r="B3954" t="str">
            <v>EQUIPO</v>
          </cell>
        </row>
        <row r="3955">
          <cell r="B3955" t="str">
            <v>HTA MENOR (5% de M. de O.)</v>
          </cell>
        </row>
        <row r="3956">
          <cell r="A3956">
            <v>0</v>
          </cell>
          <cell r="B3956">
            <v>0</v>
          </cell>
          <cell r="C3956">
            <v>0</v>
          </cell>
        </row>
        <row r="3957">
          <cell r="A3957">
            <v>0</v>
          </cell>
          <cell r="B3957">
            <v>0</v>
          </cell>
          <cell r="C3957">
            <v>0</v>
          </cell>
        </row>
        <row r="3958">
          <cell r="A3958">
            <v>0</v>
          </cell>
          <cell r="B3958">
            <v>0</v>
          </cell>
          <cell r="C3958">
            <v>0</v>
          </cell>
        </row>
        <row r="3960">
          <cell r="B3960" t="str">
            <v>MANO DE OBRA</v>
          </cell>
        </row>
        <row r="3961">
          <cell r="B3961">
            <v>0</v>
          </cell>
          <cell r="C3961">
            <v>0</v>
          </cell>
        </row>
        <row r="3962">
          <cell r="A3962">
            <v>0</v>
          </cell>
          <cell r="B3962">
            <v>0</v>
          </cell>
          <cell r="C3962">
            <v>0</v>
          </cell>
        </row>
        <row r="3963">
          <cell r="A3963">
            <v>0</v>
          </cell>
          <cell r="B3963">
            <v>0</v>
          </cell>
          <cell r="C3963">
            <v>0</v>
          </cell>
        </row>
        <row r="3964">
          <cell r="A3964">
            <v>0</v>
          </cell>
          <cell r="B3964">
            <v>0</v>
          </cell>
          <cell r="C3964">
            <v>0</v>
          </cell>
        </row>
        <row r="3966">
          <cell r="B3966" t="str">
            <v>TRANSPORTE</v>
          </cell>
        </row>
        <row r="3968">
          <cell r="A3968">
            <v>0</v>
          </cell>
          <cell r="B3968">
            <v>0</v>
          </cell>
          <cell r="C3968">
            <v>0</v>
          </cell>
        </row>
        <row r="3969">
          <cell r="A3969">
            <v>0</v>
          </cell>
          <cell r="B3969">
            <v>0</v>
          </cell>
          <cell r="C3969">
            <v>0</v>
          </cell>
        </row>
        <row r="3970">
          <cell r="A3970">
            <v>0</v>
          </cell>
          <cell r="B3970">
            <v>0</v>
          </cell>
          <cell r="C3970">
            <v>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ow r="1">
          <cell r="A1" t="str">
            <v>CODIGO</v>
          </cell>
        </row>
      </sheetData>
      <sheetData sheetId="21"/>
      <sheetData sheetId="22">
        <row r="1">
          <cell r="A1" t="str">
            <v>CODIGO</v>
          </cell>
        </row>
      </sheetData>
      <sheetData sheetId="23"/>
      <sheetData sheetId="24" refreshError="1"/>
      <sheetData sheetId="25" refreshError="1"/>
      <sheetData sheetId="26" refreshError="1"/>
      <sheetData sheetId="27" refreshError="1"/>
      <sheetData sheetId="28">
        <row r="1">
          <cell r="A1" t="str">
            <v>CODIGO</v>
          </cell>
        </row>
      </sheetData>
      <sheetData sheetId="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GA"/>
      <sheetName val="4.1.1. REQUISITOS JURÍDICOS (2"/>
      <sheetName val="4.2.1 EXPERIENCIA GRAL"/>
      <sheetName val="4,4 CAP FINANCIERA"/>
      <sheetName val="9. REQUISITOS COMERCIALES"/>
      <sheetName val="10. EVALUACIÓN"/>
      <sheetName val="Presupuesto Consolidado"/>
      <sheetName val="Hoja1"/>
    </sheetNames>
    <sheetDataSet>
      <sheetData sheetId="0"/>
      <sheetData sheetId="1"/>
      <sheetData sheetId="2"/>
      <sheetData sheetId="3"/>
      <sheetData sheetId="4"/>
      <sheetData sheetId="5"/>
      <sheetData sheetId="6">
        <row r="119">
          <cell r="F119">
            <v>114342597.984</v>
          </cell>
          <cell r="N119">
            <v>115866638.03</v>
          </cell>
          <cell r="V119">
            <v>114897835.8</v>
          </cell>
          <cell r="AD119">
            <v>111369690.49499999</v>
          </cell>
          <cell r="AL119">
            <v>104150167.70399998</v>
          </cell>
          <cell r="AT119">
            <v>103005659.12010001</v>
          </cell>
          <cell r="BB119">
            <v>112904983.749</v>
          </cell>
          <cell r="BJ119">
            <v>113724822.94</v>
          </cell>
          <cell r="BR119">
            <v>114092558</v>
          </cell>
          <cell r="BZ119">
            <v>81815676.600000009</v>
          </cell>
          <cell r="CH119">
            <v>112090267.0179</v>
          </cell>
          <cell r="CP119">
            <v>112936379.3959</v>
          </cell>
          <cell r="CX119">
            <v>114032975.616</v>
          </cell>
          <cell r="DF119">
            <v>113898640.51860002</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EGA"/>
      <sheetName val="APERTURA DE SOBRES"/>
      <sheetName val="3. REQUISITOS JURÍDICOS"/>
      <sheetName val="3.3 CAP FINANCIERA"/>
      <sheetName val="3.4 REQUISITOS COMERCIALES"/>
      <sheetName val="10. EVALUACIÓN"/>
      <sheetName val="Presupuesto Consolidado"/>
      <sheetName val="Analisis A.I.U."/>
    </sheetNames>
    <sheetDataSet>
      <sheetData sheetId="0">
        <row r="2">
          <cell r="A2" t="str">
            <v>Invitación Pública N° DIF-204-2018</v>
          </cell>
        </row>
        <row r="30">
          <cell r="A30" t="str">
            <v xml:space="preserve">OBSERVACIÓN:
</v>
          </cell>
        </row>
      </sheetData>
      <sheetData sheetId="1">
        <row r="7">
          <cell r="D7" t="str">
            <v>PROYECTOS CIVILES, AMBIENTALES Y DE PETRÓLEOS S.A.S. - CAMPING INGENIERÍA S.A.S.</v>
          </cell>
        </row>
      </sheetData>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row r="27">
          <cell r="G27" t="e">
            <v>#DIV/0!</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I.U."/>
      <sheetName val="Presupuesto Consolidado"/>
    </sheetNames>
    <definedNames>
      <definedName name="B326.1" sheetId="1"/>
    </definedNames>
    <sheetDataSet>
      <sheetData sheetId="0"/>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Q27"/>
  <sheetViews>
    <sheetView workbookViewId="0">
      <selection activeCell="E30" sqref="E30"/>
    </sheetView>
  </sheetViews>
  <sheetFormatPr baseColWidth="10" defaultRowHeight="15" x14ac:dyDescent="0.25"/>
  <cols>
    <col min="1" max="1" width="15.28515625" bestFit="1" customWidth="1"/>
    <col min="2" max="2" width="16.28515625" customWidth="1"/>
    <col min="4" max="4" width="11.28515625" customWidth="1"/>
    <col min="6" max="6" width="3.85546875" customWidth="1"/>
    <col min="7" max="7" width="15.28515625" bestFit="1" customWidth="1"/>
    <col min="8" max="8" width="14.42578125" bestFit="1" customWidth="1"/>
    <col min="12" max="12" width="3.28515625" customWidth="1"/>
    <col min="13" max="13" width="15.28515625" bestFit="1" customWidth="1"/>
    <col min="14" max="14" width="14.42578125" bestFit="1" customWidth="1"/>
  </cols>
  <sheetData>
    <row r="2" spans="1:17" ht="15.75" thickBot="1" x14ac:dyDescent="0.3"/>
    <row r="3" spans="1:17" ht="37.5" x14ac:dyDescent="0.25">
      <c r="B3" s="2" t="s">
        <v>1</v>
      </c>
      <c r="C3" s="3" t="s">
        <v>6</v>
      </c>
      <c r="D3" s="4" t="s">
        <v>7</v>
      </c>
    </row>
    <row r="4" spans="1:17" ht="19.5" thickBot="1" x14ac:dyDescent="0.35">
      <c r="B4" s="5">
        <v>32000000</v>
      </c>
      <c r="C4" s="6">
        <v>20</v>
      </c>
      <c r="D4" s="7">
        <v>80</v>
      </c>
    </row>
    <row r="6" spans="1:17" x14ac:dyDescent="0.25">
      <c r="A6" s="844" t="s">
        <v>9</v>
      </c>
      <c r="B6" s="844"/>
      <c r="C6" s="844"/>
      <c r="D6" s="844"/>
      <c r="E6" s="844"/>
      <c r="G6" s="847" t="s">
        <v>12</v>
      </c>
      <c r="H6" s="847"/>
      <c r="I6" s="847"/>
      <c r="J6" s="847"/>
      <c r="K6" s="847"/>
      <c r="M6" s="841" t="s">
        <v>15</v>
      </c>
      <c r="N6" s="841"/>
      <c r="O6" s="841"/>
      <c r="P6" s="841"/>
      <c r="Q6" s="841"/>
    </row>
    <row r="7" spans="1:17" x14ac:dyDescent="0.25">
      <c r="A7" s="8" t="s">
        <v>0</v>
      </c>
      <c r="B7" s="8" t="s">
        <v>5</v>
      </c>
      <c r="C7" s="8" t="s">
        <v>2</v>
      </c>
      <c r="D7" s="8" t="s">
        <v>3</v>
      </c>
      <c r="E7" s="8" t="s">
        <v>4</v>
      </c>
      <c r="G7" s="29" t="s">
        <v>0</v>
      </c>
      <c r="H7" s="29" t="s">
        <v>5</v>
      </c>
      <c r="I7" s="29" t="s">
        <v>2</v>
      </c>
      <c r="J7" s="29" t="s">
        <v>3</v>
      </c>
      <c r="K7" s="29" t="s">
        <v>4</v>
      </c>
      <c r="M7" s="50" t="s">
        <v>0</v>
      </c>
      <c r="N7" s="50" t="s">
        <v>5</v>
      </c>
      <c r="O7" s="50" t="s">
        <v>2</v>
      </c>
      <c r="P7" s="50" t="s">
        <v>3</v>
      </c>
      <c r="Q7" s="50" t="s">
        <v>4</v>
      </c>
    </row>
    <row r="8" spans="1:17" x14ac:dyDescent="0.25">
      <c r="A8" s="9">
        <v>1</v>
      </c>
      <c r="B8" s="10">
        <v>30750000</v>
      </c>
      <c r="C8" s="11">
        <f>IF($B8&gt;$B$11,0,($C$4*($B8/$B$11)))</f>
        <v>0</v>
      </c>
      <c r="D8" s="12">
        <f>($D$4*(SQRT($B8*$B$4)))/$B$4</f>
        <v>78.421935706790606</v>
      </c>
      <c r="E8" s="12">
        <f>C8+D8</f>
        <v>78.421935706790606</v>
      </c>
      <c r="G8" s="30">
        <v>1</v>
      </c>
      <c r="H8" s="31">
        <v>31500000</v>
      </c>
      <c r="I8" s="32">
        <f>IF($H8&gt;$H$11,0,($C$4*($H8/$H$11)))</f>
        <v>0</v>
      </c>
      <c r="J8" s="33">
        <f>($D$4*(SQRT($H8*$B$4)))/$B$4</f>
        <v>79.372539331937716</v>
      </c>
      <c r="K8" s="33">
        <f>I8+J8</f>
        <v>79.372539331937716</v>
      </c>
      <c r="M8" s="51">
        <v>1</v>
      </c>
      <c r="N8" s="52">
        <v>31500000</v>
      </c>
      <c r="O8" s="53">
        <f>IF($N8&gt;$N$12,0,($C$4*($N8/$N$12)))</f>
        <v>0</v>
      </c>
      <c r="P8" s="54">
        <f>($D$4*(SQRT($N8*$B$4)))/$B$4</f>
        <v>79.372539331937716</v>
      </c>
      <c r="Q8" s="54">
        <f>O8+P8</f>
        <v>79.372539331937716</v>
      </c>
    </row>
    <row r="9" spans="1:17" x14ac:dyDescent="0.25">
      <c r="A9" s="9">
        <v>2</v>
      </c>
      <c r="B9" s="10">
        <v>28400000</v>
      </c>
      <c r="C9" s="11">
        <f>IF($B9&gt;$B$11,0,($C$4*($B9/$B$11)))</f>
        <v>0</v>
      </c>
      <c r="D9" s="12">
        <f>($D$4*(SQRT($B9*$B$4)))/$B$4</f>
        <v>75.365774725667094</v>
      </c>
      <c r="E9" s="12">
        <f>C9+D9</f>
        <v>75.365774725667094</v>
      </c>
      <c r="F9" s="1"/>
      <c r="G9" s="30">
        <v>2</v>
      </c>
      <c r="H9" s="31">
        <v>25500000</v>
      </c>
      <c r="I9" s="32">
        <f>IF($H9&gt;$H$11,0,($C$4*($H9/$H$11)))</f>
        <v>19.615384615384613</v>
      </c>
      <c r="J9" s="33">
        <f>($D$4*(SQRT($H9*$B$4)))/$B$4</f>
        <v>71.414284285428494</v>
      </c>
      <c r="K9" s="70">
        <f>I9+J9</f>
        <v>91.029668900813107</v>
      </c>
      <c r="M9" s="51">
        <v>2</v>
      </c>
      <c r="N9" s="52">
        <v>28000000</v>
      </c>
      <c r="O9" s="53">
        <f>IF($N9&gt;$N$12,0,($C$4*($N9/$N$12)))</f>
        <v>0</v>
      </c>
      <c r="P9" s="54">
        <f>($D$4*(SQRT($N9*$B$4)))/$B$4</f>
        <v>74.833147735478832</v>
      </c>
      <c r="Q9" s="54">
        <f>O9+P9</f>
        <v>74.833147735478832</v>
      </c>
    </row>
    <row r="10" spans="1:17" x14ac:dyDescent="0.25">
      <c r="A10" s="9">
        <v>3</v>
      </c>
      <c r="B10" s="10">
        <v>23500000</v>
      </c>
      <c r="C10" s="11">
        <f>IF($B10&gt;$B$11,0,($C$4*($B10/$B$11)))</f>
        <v>17.059891107078041</v>
      </c>
      <c r="D10" s="12">
        <f>($D$4*(SQRT($B10*$B$4)))/$B$4</f>
        <v>68.556546004010443</v>
      </c>
      <c r="E10" s="70">
        <f>C10+D10</f>
        <v>85.616437111088487</v>
      </c>
      <c r="G10" s="30">
        <v>3</v>
      </c>
      <c r="H10" s="31">
        <v>21000000</v>
      </c>
      <c r="I10" s="32">
        <f>IF($H10&gt;$H$11,0,($C$4*($H10/$H$11)))</f>
        <v>16.153846153846153</v>
      </c>
      <c r="J10" s="33">
        <f>($D$4*(SQRT($H10*$B$4)))/$B$4</f>
        <v>64.807406984078597</v>
      </c>
      <c r="K10" s="33">
        <f>I10+J10</f>
        <v>80.961253137924757</v>
      </c>
      <c r="M10" s="51">
        <v>3</v>
      </c>
      <c r="N10" s="52">
        <v>25000000</v>
      </c>
      <c r="O10" s="53">
        <f>IF($N10&gt;$N$12,0,($C$4*($N10/$N$12)))</f>
        <v>19.138755980861244</v>
      </c>
      <c r="P10" s="54">
        <f>($D$4*(SQRT($N10*$B$4)))/$B$4</f>
        <v>70.710678118654755</v>
      </c>
      <c r="Q10" s="70">
        <f>O10+P10</f>
        <v>89.849434099516003</v>
      </c>
    </row>
    <row r="11" spans="1:17" x14ac:dyDescent="0.25">
      <c r="A11" s="13" t="s">
        <v>8</v>
      </c>
      <c r="B11" s="11">
        <f>SUM(B8:B10)/3</f>
        <v>27550000</v>
      </c>
      <c r="C11" s="14"/>
      <c r="D11" s="14"/>
      <c r="E11" s="14"/>
      <c r="G11" s="34" t="s">
        <v>8</v>
      </c>
      <c r="H11" s="32">
        <f>SUM(H8:H10)/3</f>
        <v>26000000</v>
      </c>
      <c r="I11" s="35"/>
      <c r="J11" s="35"/>
      <c r="K11" s="35"/>
      <c r="M11" s="51">
        <v>4</v>
      </c>
      <c r="N11" s="52">
        <v>20000000</v>
      </c>
      <c r="O11" s="53">
        <f>IF($N11&gt;$N$12,0,($C$4*($N11/$N$12)))</f>
        <v>15.311004784688995</v>
      </c>
      <c r="P11" s="54">
        <f>($D$4*(SQRT($N11*$B$4)))/$B$4</f>
        <v>63.245553203367592</v>
      </c>
      <c r="Q11" s="54">
        <f>O11+P11</f>
        <v>78.556557988056582</v>
      </c>
    </row>
    <row r="12" spans="1:17" x14ac:dyDescent="0.25">
      <c r="M12" s="55" t="s">
        <v>8</v>
      </c>
      <c r="N12" s="53">
        <f>SUM(N8:N11)/4</f>
        <v>26125000</v>
      </c>
      <c r="O12" s="56"/>
      <c r="P12" s="56"/>
      <c r="Q12" s="56"/>
    </row>
    <row r="13" spans="1:17" x14ac:dyDescent="0.25">
      <c r="A13" s="845" t="s">
        <v>10</v>
      </c>
      <c r="B13" s="845"/>
      <c r="C13" s="845"/>
      <c r="D13" s="845"/>
      <c r="E13" s="845"/>
      <c r="G13" s="848" t="s">
        <v>13</v>
      </c>
      <c r="H13" s="848"/>
      <c r="I13" s="848"/>
      <c r="J13" s="848"/>
      <c r="K13" s="848"/>
    </row>
    <row r="14" spans="1:17" x14ac:dyDescent="0.25">
      <c r="A14" s="15" t="s">
        <v>0</v>
      </c>
      <c r="B14" s="15" t="s">
        <v>5</v>
      </c>
      <c r="C14" s="15" t="s">
        <v>2</v>
      </c>
      <c r="D14" s="15" t="s">
        <v>3</v>
      </c>
      <c r="E14" s="15" t="s">
        <v>4</v>
      </c>
      <c r="G14" s="36" t="s">
        <v>0</v>
      </c>
      <c r="H14" s="36" t="s">
        <v>5</v>
      </c>
      <c r="I14" s="36" t="s">
        <v>2</v>
      </c>
      <c r="J14" s="36" t="s">
        <v>3</v>
      </c>
      <c r="K14" s="36" t="s">
        <v>4</v>
      </c>
      <c r="M14" s="842" t="s">
        <v>16</v>
      </c>
      <c r="N14" s="842"/>
      <c r="O14" s="842"/>
      <c r="P14" s="842"/>
      <c r="Q14" s="842"/>
    </row>
    <row r="15" spans="1:17" x14ac:dyDescent="0.25">
      <c r="A15" s="16">
        <v>1</v>
      </c>
      <c r="B15" s="17">
        <v>32000000</v>
      </c>
      <c r="C15" s="18">
        <f>IF($B15&gt;$B$18,0,($C$4*($B15/$B$18)))</f>
        <v>0</v>
      </c>
      <c r="D15" s="19">
        <f>($D$4*(SQRT($B15*$B$4)))/$B$4</f>
        <v>80</v>
      </c>
      <c r="E15" s="19">
        <f>C15+D15</f>
        <v>80</v>
      </c>
      <c r="G15" s="37">
        <v>1</v>
      </c>
      <c r="H15" s="38">
        <v>32000000</v>
      </c>
      <c r="I15" s="39">
        <f>IF($H15&gt;$H$18,0,($C$4*($H15/$H$18)))</f>
        <v>0</v>
      </c>
      <c r="J15" s="40">
        <f>($D$4*(SQRT($H15*$B$4)))/$B$4</f>
        <v>80</v>
      </c>
      <c r="K15" s="40">
        <f>I15+J15</f>
        <v>80</v>
      </c>
      <c r="M15" s="64" t="s">
        <v>0</v>
      </c>
      <c r="N15" s="64" t="s">
        <v>5</v>
      </c>
      <c r="O15" s="64" t="s">
        <v>2</v>
      </c>
      <c r="P15" s="64" t="s">
        <v>3</v>
      </c>
      <c r="Q15" s="64" t="s">
        <v>4</v>
      </c>
    </row>
    <row r="16" spans="1:17" x14ac:dyDescent="0.25">
      <c r="A16" s="16">
        <v>2</v>
      </c>
      <c r="B16" s="17">
        <v>31500000</v>
      </c>
      <c r="C16" s="18">
        <f>IF($B16&gt;$B$18,0,($C$4*($B16/$B$18)))</f>
        <v>0</v>
      </c>
      <c r="D16" s="19">
        <f>($D$4*(SQRT($B16*$B$4)))/$B$4</f>
        <v>79.372539331937716</v>
      </c>
      <c r="E16" s="19">
        <f>C16+D16</f>
        <v>79.372539331937716</v>
      </c>
      <c r="G16" s="37">
        <v>2</v>
      </c>
      <c r="H16" s="38">
        <v>29000000</v>
      </c>
      <c r="I16" s="39">
        <f>IF($H16&gt;$H$18,0,($C$4*($H16/$H$18)))</f>
        <v>0</v>
      </c>
      <c r="J16" s="40">
        <f>($D$4*(SQRT($H16*$B$4)))/$B$4</f>
        <v>76.157731058639072</v>
      </c>
      <c r="K16" s="40">
        <f>I16+J16</f>
        <v>76.157731058639072</v>
      </c>
      <c r="M16" s="65">
        <v>1</v>
      </c>
      <c r="N16" s="66">
        <v>32000000</v>
      </c>
      <c r="O16" s="67">
        <f>IF($N16&gt;$N$21,0,($C$4*($N16/$N$21)))</f>
        <v>0</v>
      </c>
      <c r="P16" s="68">
        <f>($D$4*(SQRT($N16*$B$4)))/$B$4</f>
        <v>80</v>
      </c>
      <c r="Q16" s="68">
        <f>O16+P16</f>
        <v>80</v>
      </c>
    </row>
    <row r="17" spans="1:17" x14ac:dyDescent="0.25">
      <c r="A17" s="16">
        <v>3</v>
      </c>
      <c r="B17" s="17">
        <v>26000000</v>
      </c>
      <c r="C17" s="18">
        <f>IF($B17&gt;$B$18,0,($C$4*($B17/$B$18)))</f>
        <v>17.430167597765365</v>
      </c>
      <c r="D17" s="19">
        <f>($D$4*(SQRT($B17*$B$4)))/$B$4</f>
        <v>72.111025509279784</v>
      </c>
      <c r="E17" s="70">
        <f>C17+D17</f>
        <v>89.541193107045146</v>
      </c>
      <c r="G17" s="37">
        <v>3</v>
      </c>
      <c r="H17" s="38">
        <v>21000000</v>
      </c>
      <c r="I17" s="39">
        <f>IF($H17&gt;$H$18,0,($C$4*($H17/$H$18)))</f>
        <v>15.365853658536587</v>
      </c>
      <c r="J17" s="40">
        <f>($D$4*(SQRT($H17*$B$4)))/$B$4</f>
        <v>64.807406984078597</v>
      </c>
      <c r="K17" s="70">
        <f>I17+J17</f>
        <v>80.17326064261519</v>
      </c>
      <c r="M17" s="65">
        <v>2</v>
      </c>
      <c r="N17" s="66">
        <v>31000000</v>
      </c>
      <c r="O17" s="67">
        <f>IF($N17&gt;$N$21,0,($C$4*($N17/$N$21)))</f>
        <v>0</v>
      </c>
      <c r="P17" s="68">
        <f>($D$4*(SQRT($N17*$B$4)))/$B$4</f>
        <v>78.740078740118122</v>
      </c>
      <c r="Q17" s="68">
        <f>O17+P17</f>
        <v>78.740078740118122</v>
      </c>
    </row>
    <row r="18" spans="1:17" x14ac:dyDescent="0.25">
      <c r="A18" s="20" t="s">
        <v>8</v>
      </c>
      <c r="B18" s="18">
        <f>SUM(B15:B17)/3</f>
        <v>29833333.333333332</v>
      </c>
      <c r="C18" s="21"/>
      <c r="D18" s="21"/>
      <c r="E18" s="21"/>
      <c r="G18" s="41" t="s">
        <v>8</v>
      </c>
      <c r="H18" s="39">
        <f>SUM(H15:H17)/3</f>
        <v>27333333.333333332</v>
      </c>
      <c r="I18" s="42"/>
      <c r="J18" s="42"/>
      <c r="K18" s="42"/>
      <c r="M18" s="65">
        <v>3</v>
      </c>
      <c r="N18" s="66">
        <v>30000000</v>
      </c>
      <c r="O18" s="67">
        <f>IF($N18&gt;$N$21,0,($C$4*($N18/$N$21)))</f>
        <v>0</v>
      </c>
      <c r="P18" s="68">
        <f>($D$4*(SQRT($N18*$B$4)))/$B$4</f>
        <v>77.459666924148337</v>
      </c>
      <c r="Q18" s="68">
        <f>O18+P18</f>
        <v>77.459666924148337</v>
      </c>
    </row>
    <row r="19" spans="1:17" x14ac:dyDescent="0.25">
      <c r="M19" s="65">
        <v>4</v>
      </c>
      <c r="N19" s="66">
        <v>28000000</v>
      </c>
      <c r="O19" s="67">
        <f>IF($N19&gt;$N$21,0,($C$4*($N19/$N$21)))</f>
        <v>19.58041958041958</v>
      </c>
      <c r="P19" s="68">
        <f>($D$4*(SQRT($N19*$B$4)))/$B$4</f>
        <v>74.833147735478832</v>
      </c>
      <c r="Q19" s="70">
        <f>O19+P19</f>
        <v>94.413567315898405</v>
      </c>
    </row>
    <row r="20" spans="1:17" x14ac:dyDescent="0.25">
      <c r="A20" s="846" t="s">
        <v>11</v>
      </c>
      <c r="B20" s="846"/>
      <c r="C20" s="846"/>
      <c r="D20" s="846"/>
      <c r="E20" s="846"/>
      <c r="G20" s="849" t="s">
        <v>14</v>
      </c>
      <c r="H20" s="849"/>
      <c r="I20" s="849"/>
      <c r="J20" s="849"/>
      <c r="K20" s="849"/>
      <c r="M20" s="65">
        <v>5</v>
      </c>
      <c r="N20" s="66">
        <v>22000000</v>
      </c>
      <c r="O20" s="67">
        <f>IF($N20&gt;$N$21,0,($C$4*($N20/$N$21)))</f>
        <v>15.384615384615385</v>
      </c>
      <c r="P20" s="68">
        <f>($D$4*(SQRT($N20*$B$4)))/$B$4</f>
        <v>66.332495807107989</v>
      </c>
      <c r="Q20" s="68">
        <f>O20+P20</f>
        <v>81.717111191723376</v>
      </c>
    </row>
    <row r="21" spans="1:17" x14ac:dyDescent="0.25">
      <c r="A21" s="22" t="s">
        <v>0</v>
      </c>
      <c r="B21" s="22" t="s">
        <v>5</v>
      </c>
      <c r="C21" s="22" t="s">
        <v>2</v>
      </c>
      <c r="D21" s="22" t="s">
        <v>3</v>
      </c>
      <c r="E21" s="22" t="s">
        <v>4</v>
      </c>
      <c r="G21" s="43" t="s">
        <v>0</v>
      </c>
      <c r="H21" s="43" t="s">
        <v>5</v>
      </c>
      <c r="I21" s="43" t="s">
        <v>2</v>
      </c>
      <c r="J21" s="43" t="s">
        <v>3</v>
      </c>
      <c r="K21" s="43" t="s">
        <v>4</v>
      </c>
      <c r="M21" s="69" t="s">
        <v>8</v>
      </c>
      <c r="N21" s="67">
        <f>SUM(N16:N20)/5</f>
        <v>28600000</v>
      </c>
    </row>
    <row r="22" spans="1:17" x14ac:dyDescent="0.25">
      <c r="A22" s="23">
        <v>1</v>
      </c>
      <c r="B22" s="24">
        <v>32000000</v>
      </c>
      <c r="C22" s="25">
        <f>IF($B22&gt;$B$25,0,($C$4*($B22/$B$25)))</f>
        <v>0</v>
      </c>
      <c r="D22" s="26">
        <f>($D$4*(SQRT($B22*$B$4)))/$B$4</f>
        <v>80</v>
      </c>
      <c r="E22" s="26">
        <f>C22+D22</f>
        <v>80</v>
      </c>
      <c r="G22" s="44">
        <v>1</v>
      </c>
      <c r="H22" s="45">
        <v>32000000</v>
      </c>
      <c r="I22" s="46">
        <f>IF($H22&gt;$H$25,0,($C$4*($H22/$H$25)))</f>
        <v>0</v>
      </c>
      <c r="J22" s="47">
        <f>($D$4*(SQRT($H22*$B$4)))/$B$4</f>
        <v>80</v>
      </c>
      <c r="K22" s="70">
        <f>I22+J22</f>
        <v>80</v>
      </c>
    </row>
    <row r="23" spans="1:17" x14ac:dyDescent="0.25">
      <c r="A23" s="23">
        <v>2</v>
      </c>
      <c r="B23" s="24">
        <v>31950000</v>
      </c>
      <c r="C23" s="25">
        <f>IF($B23&gt;$B$25,0,($C$4*($B23/$B$25)))</f>
        <v>0</v>
      </c>
      <c r="D23" s="26">
        <f>($D$4*(SQRT($B23*$B$4)))/$B$4</f>
        <v>79.937475566845379</v>
      </c>
      <c r="E23" s="26">
        <f>C23+D23</f>
        <v>79.937475566845379</v>
      </c>
      <c r="G23" s="44">
        <v>2</v>
      </c>
      <c r="H23" s="45">
        <v>27000000</v>
      </c>
      <c r="I23" s="46">
        <f>IF($H23&gt;$H$25,0,($C$4*($H23/$H$25)))</f>
        <v>0</v>
      </c>
      <c r="J23" s="47">
        <f>($D$4*(SQRT($H23*$B$4)))/$B$4</f>
        <v>73.484692283495335</v>
      </c>
      <c r="K23" s="47">
        <f>I23+J23</f>
        <v>73.484692283495335</v>
      </c>
      <c r="M23" s="843" t="s">
        <v>17</v>
      </c>
      <c r="N23" s="843"/>
      <c r="O23" s="843"/>
      <c r="P23" s="843"/>
      <c r="Q23" s="843"/>
    </row>
    <row r="24" spans="1:17" x14ac:dyDescent="0.25">
      <c r="A24" s="23">
        <v>3</v>
      </c>
      <c r="B24" s="24">
        <v>31000000</v>
      </c>
      <c r="C24" s="25">
        <f>IF($B24&gt;$B$25,0,($C$4*($B24/$B$25)))</f>
        <v>19.589257503949447</v>
      </c>
      <c r="D24" s="26">
        <f>($D$4*(SQRT($B24*$B$4)))/$B$4</f>
        <v>78.740078740118122</v>
      </c>
      <c r="E24" s="70">
        <f>C24+D24</f>
        <v>98.329336244067576</v>
      </c>
      <c r="G24" s="44">
        <v>3</v>
      </c>
      <c r="H24" s="45">
        <v>20000000</v>
      </c>
      <c r="I24" s="46">
        <f>IF($H24&gt;$H$25,0,($C$4*($H24/$H$25)))</f>
        <v>15.18987341772152</v>
      </c>
      <c r="J24" s="47">
        <f>($D$4*(SQRT($H24*$B$4)))/$B$4</f>
        <v>63.245553203367592</v>
      </c>
      <c r="K24" s="47">
        <f>I24+J24</f>
        <v>78.435426621089107</v>
      </c>
      <c r="M24" s="57" t="s">
        <v>0</v>
      </c>
      <c r="N24" s="57" t="s">
        <v>5</v>
      </c>
      <c r="O24" s="57" t="s">
        <v>2</v>
      </c>
      <c r="P24" s="57" t="s">
        <v>3</v>
      </c>
      <c r="Q24" s="57" t="s">
        <v>4</v>
      </c>
    </row>
    <row r="25" spans="1:17" x14ac:dyDescent="0.25">
      <c r="A25" s="27" t="s">
        <v>8</v>
      </c>
      <c r="B25" s="25">
        <f>SUM(B22:B24)/3</f>
        <v>31650000</v>
      </c>
      <c r="C25" s="28"/>
      <c r="D25" s="28"/>
      <c r="E25" s="28"/>
      <c r="G25" s="48" t="s">
        <v>8</v>
      </c>
      <c r="H25" s="46">
        <f>SUM(H22:H24)/3</f>
        <v>26333333.333333332</v>
      </c>
      <c r="I25" s="49"/>
      <c r="J25" s="49"/>
      <c r="K25" s="49"/>
      <c r="M25" s="58">
        <v>1</v>
      </c>
      <c r="N25" s="59">
        <v>32000000</v>
      </c>
      <c r="O25" s="60">
        <f>IF($N25&gt;$N$27,0,($C$4*($N25/$N$27)))</f>
        <v>0</v>
      </c>
      <c r="P25" s="61">
        <f>($D$4*(SQRT($N25*$B$4)))/$B$4</f>
        <v>80</v>
      </c>
      <c r="Q25" s="70">
        <f>O25+P25</f>
        <v>80</v>
      </c>
    </row>
    <row r="26" spans="1:17" x14ac:dyDescent="0.25">
      <c r="M26" s="58">
        <v>2</v>
      </c>
      <c r="N26" s="59">
        <v>20000000</v>
      </c>
      <c r="O26" s="60">
        <f>IF($N26&gt;$N$27,0,($C$4*($N26/$N$27)))</f>
        <v>15.384615384615385</v>
      </c>
      <c r="P26" s="61">
        <f>($D$4*(SQRT($N26*$B$4)))/$B$4</f>
        <v>63.245553203367592</v>
      </c>
      <c r="Q26" s="61">
        <f>O26+P26</f>
        <v>78.630168587982979</v>
      </c>
    </row>
    <row r="27" spans="1:17" x14ac:dyDescent="0.25">
      <c r="M27" s="62" t="s">
        <v>8</v>
      </c>
      <c r="N27" s="60">
        <f>SUM(N25:N26)/2</f>
        <v>26000000</v>
      </c>
      <c r="O27" s="63"/>
      <c r="P27" s="63"/>
      <c r="Q27" s="63"/>
    </row>
  </sheetData>
  <mergeCells count="9">
    <mergeCell ref="M6:Q6"/>
    <mergeCell ref="M14:Q14"/>
    <mergeCell ref="M23:Q23"/>
    <mergeCell ref="A6:E6"/>
    <mergeCell ref="A13:E13"/>
    <mergeCell ref="A20:E20"/>
    <mergeCell ref="G6:K6"/>
    <mergeCell ref="G13:K13"/>
    <mergeCell ref="G20:K20"/>
  </mergeCells>
  <pageMargins left="0.7" right="0.7" top="0.75" bottom="0.75" header="0.3" footer="0.3"/>
  <pageSetup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view="pageBreakPreview" zoomScaleNormal="100" zoomScaleSheetLayoutView="100" zoomScalePageLayoutView="90" workbookViewId="0">
      <selection activeCell="B17" sqref="B17"/>
    </sheetView>
  </sheetViews>
  <sheetFormatPr baseColWidth="10" defaultColWidth="11.42578125" defaultRowHeight="12.75" x14ac:dyDescent="0.25"/>
  <cols>
    <col min="1" max="1" width="31" style="355" customWidth="1"/>
    <col min="2" max="2" width="88.85546875" style="354" customWidth="1"/>
    <col min="3" max="10" width="0" style="354" hidden="1" customWidth="1"/>
    <col min="11" max="11" width="15.42578125" style="354" hidden="1" customWidth="1"/>
    <col min="12" max="14" width="0" style="354" hidden="1" customWidth="1"/>
    <col min="15" max="16384" width="11.42578125" style="354"/>
  </cols>
  <sheetData>
    <row r="1" spans="1:12" ht="37.5" customHeight="1" x14ac:dyDescent="0.25">
      <c r="A1" s="869" t="s">
        <v>18</v>
      </c>
      <c r="B1" s="870"/>
      <c r="C1" s="853" t="s">
        <v>18</v>
      </c>
      <c r="D1" s="854"/>
      <c r="E1" s="854"/>
      <c r="F1" s="854"/>
      <c r="G1" s="854"/>
      <c r="H1" s="854"/>
      <c r="I1" s="854"/>
      <c r="J1" s="854"/>
      <c r="K1" s="854"/>
    </row>
    <row r="2" spans="1:12" ht="37.5" customHeight="1" x14ac:dyDescent="0.25">
      <c r="A2" s="855" t="s">
        <v>189</v>
      </c>
      <c r="B2" s="871"/>
      <c r="C2" s="855" t="s">
        <v>192</v>
      </c>
      <c r="D2" s="856"/>
      <c r="E2" s="856"/>
      <c r="F2" s="856"/>
      <c r="G2" s="856"/>
      <c r="H2" s="856"/>
      <c r="I2" s="856"/>
      <c r="J2" s="856"/>
      <c r="K2" s="856"/>
    </row>
    <row r="3" spans="1:12" ht="74.25" customHeight="1" x14ac:dyDescent="0.25">
      <c r="A3" s="872" t="s">
        <v>190</v>
      </c>
      <c r="B3" s="873"/>
      <c r="C3" s="857" t="s">
        <v>191</v>
      </c>
      <c r="D3" s="858"/>
      <c r="E3" s="858"/>
      <c r="F3" s="858"/>
      <c r="G3" s="858"/>
      <c r="H3" s="858"/>
      <c r="I3" s="858"/>
      <c r="J3" s="858"/>
      <c r="K3" s="858"/>
    </row>
    <row r="4" spans="1:12" ht="15.75" x14ac:dyDescent="0.25">
      <c r="A4" s="874" t="s">
        <v>137</v>
      </c>
      <c r="B4" s="875"/>
      <c r="C4" s="859" t="s">
        <v>137</v>
      </c>
      <c r="D4" s="859"/>
      <c r="E4" s="859"/>
      <c r="F4" s="859"/>
      <c r="G4" s="859"/>
      <c r="H4" s="859"/>
      <c r="I4" s="859"/>
      <c r="J4" s="859"/>
      <c r="K4" s="859"/>
    </row>
    <row r="5" spans="1:12" s="355" customFormat="1" ht="15.75" x14ac:dyDescent="0.25">
      <c r="A5" s="403"/>
      <c r="B5" s="403"/>
      <c r="C5" s="412"/>
      <c r="D5" s="850"/>
      <c r="E5" s="850"/>
      <c r="F5" s="850"/>
      <c r="G5" s="850"/>
      <c r="H5" s="850"/>
      <c r="I5" s="850"/>
      <c r="J5" s="850"/>
      <c r="K5" s="850"/>
    </row>
    <row r="6" spans="1:12" ht="15" x14ac:dyDescent="0.25">
      <c r="A6" s="404" t="s">
        <v>138</v>
      </c>
      <c r="B6" s="356" t="s">
        <v>139</v>
      </c>
      <c r="C6" s="404" t="s">
        <v>138</v>
      </c>
      <c r="D6" s="852" t="s">
        <v>139</v>
      </c>
      <c r="E6" s="852"/>
      <c r="F6" s="852"/>
      <c r="G6" s="852"/>
      <c r="H6" s="852"/>
      <c r="I6" s="852"/>
      <c r="J6" s="852"/>
      <c r="K6" s="852"/>
    </row>
    <row r="7" spans="1:12" ht="14.25" x14ac:dyDescent="0.25">
      <c r="A7" s="405" t="s">
        <v>21</v>
      </c>
      <c r="B7" s="465" t="s">
        <v>193</v>
      </c>
      <c r="C7" s="405" t="s">
        <v>21</v>
      </c>
      <c r="D7" s="860" t="s">
        <v>193</v>
      </c>
      <c r="E7" s="861" t="s">
        <v>193</v>
      </c>
      <c r="F7" s="861" t="s">
        <v>193</v>
      </c>
      <c r="G7" s="861" t="s">
        <v>193</v>
      </c>
      <c r="H7" s="861" t="s">
        <v>193</v>
      </c>
      <c r="I7" s="861" t="s">
        <v>193</v>
      </c>
      <c r="J7" s="861" t="s">
        <v>193</v>
      </c>
      <c r="K7" s="862" t="s">
        <v>193</v>
      </c>
      <c r="L7" s="355"/>
    </row>
    <row r="8" spans="1:12" ht="14.25" x14ac:dyDescent="0.25">
      <c r="A8" s="405" t="s">
        <v>22</v>
      </c>
      <c r="B8" s="466" t="s">
        <v>194</v>
      </c>
      <c r="C8" s="405" t="s">
        <v>22</v>
      </c>
      <c r="D8" s="860" t="s">
        <v>194</v>
      </c>
      <c r="E8" s="861" t="s">
        <v>194</v>
      </c>
      <c r="F8" s="861" t="s">
        <v>194</v>
      </c>
      <c r="G8" s="861" t="s">
        <v>194</v>
      </c>
      <c r="H8" s="861" t="s">
        <v>194</v>
      </c>
      <c r="I8" s="861" t="s">
        <v>194</v>
      </c>
      <c r="J8" s="861" t="s">
        <v>194</v>
      </c>
      <c r="K8" s="862" t="s">
        <v>194</v>
      </c>
      <c r="L8" s="355"/>
    </row>
    <row r="9" spans="1:12" ht="14.25" x14ac:dyDescent="0.25">
      <c r="A9" s="405" t="s">
        <v>23</v>
      </c>
      <c r="B9" s="466" t="s">
        <v>195</v>
      </c>
      <c r="C9" s="405" t="s">
        <v>23</v>
      </c>
      <c r="D9" s="860" t="s">
        <v>195</v>
      </c>
      <c r="E9" s="861" t="s">
        <v>195</v>
      </c>
      <c r="F9" s="861" t="s">
        <v>195</v>
      </c>
      <c r="G9" s="861" t="s">
        <v>195</v>
      </c>
      <c r="H9" s="861" t="s">
        <v>195</v>
      </c>
      <c r="I9" s="861" t="s">
        <v>195</v>
      </c>
      <c r="J9" s="861" t="s">
        <v>195</v>
      </c>
      <c r="K9" s="862" t="s">
        <v>195</v>
      </c>
      <c r="L9" s="355"/>
    </row>
    <row r="10" spans="1:12" ht="14.25" x14ac:dyDescent="0.25">
      <c r="A10" s="405" t="s">
        <v>207</v>
      </c>
      <c r="B10" s="466" t="s">
        <v>196</v>
      </c>
      <c r="C10" s="405" t="s">
        <v>207</v>
      </c>
      <c r="D10" s="860" t="s">
        <v>196</v>
      </c>
      <c r="E10" s="861" t="s">
        <v>196</v>
      </c>
      <c r="F10" s="861" t="s">
        <v>196</v>
      </c>
      <c r="G10" s="861" t="s">
        <v>196</v>
      </c>
      <c r="H10" s="861" t="s">
        <v>196</v>
      </c>
      <c r="I10" s="861" t="s">
        <v>196</v>
      </c>
      <c r="J10" s="861" t="s">
        <v>196</v>
      </c>
      <c r="K10" s="862" t="s">
        <v>196</v>
      </c>
      <c r="L10" s="355"/>
    </row>
    <row r="11" spans="1:12" ht="14.25" x14ac:dyDescent="0.25">
      <c r="A11" s="405" t="s">
        <v>208</v>
      </c>
      <c r="B11" s="467" t="s">
        <v>197</v>
      </c>
      <c r="C11" s="405" t="s">
        <v>208</v>
      </c>
      <c r="D11" s="860" t="s">
        <v>197</v>
      </c>
      <c r="E11" s="861" t="s">
        <v>197</v>
      </c>
      <c r="F11" s="861" t="s">
        <v>197</v>
      </c>
      <c r="G11" s="861" t="s">
        <v>197</v>
      </c>
      <c r="H11" s="861" t="s">
        <v>197</v>
      </c>
      <c r="I11" s="861" t="s">
        <v>197</v>
      </c>
      <c r="J11" s="861" t="s">
        <v>197</v>
      </c>
      <c r="K11" s="862" t="s">
        <v>197</v>
      </c>
      <c r="L11" s="355"/>
    </row>
    <row r="12" spans="1:12" ht="14.25" x14ac:dyDescent="0.25">
      <c r="A12" s="405" t="s">
        <v>209</v>
      </c>
      <c r="B12" s="467" t="s">
        <v>198</v>
      </c>
      <c r="C12" s="405" t="s">
        <v>209</v>
      </c>
      <c r="D12" s="860" t="s">
        <v>198</v>
      </c>
      <c r="E12" s="861" t="s">
        <v>198</v>
      </c>
      <c r="F12" s="861" t="s">
        <v>198</v>
      </c>
      <c r="G12" s="861" t="s">
        <v>198</v>
      </c>
      <c r="H12" s="861" t="s">
        <v>198</v>
      </c>
      <c r="I12" s="861" t="s">
        <v>198</v>
      </c>
      <c r="J12" s="861" t="s">
        <v>198</v>
      </c>
      <c r="K12" s="862" t="s">
        <v>198</v>
      </c>
      <c r="L12" s="355"/>
    </row>
    <row r="13" spans="1:12" ht="14.25" x14ac:dyDescent="0.25">
      <c r="A13" s="405" t="s">
        <v>210</v>
      </c>
      <c r="B13" s="467" t="s">
        <v>199</v>
      </c>
      <c r="C13" s="405" t="s">
        <v>210</v>
      </c>
      <c r="D13" s="860" t="s">
        <v>199</v>
      </c>
      <c r="E13" s="861" t="s">
        <v>199</v>
      </c>
      <c r="F13" s="861" t="s">
        <v>199</v>
      </c>
      <c r="G13" s="861" t="s">
        <v>199</v>
      </c>
      <c r="H13" s="861" t="s">
        <v>199</v>
      </c>
      <c r="I13" s="861" t="s">
        <v>199</v>
      </c>
      <c r="J13" s="861" t="s">
        <v>199</v>
      </c>
      <c r="K13" s="862" t="s">
        <v>199</v>
      </c>
      <c r="L13" s="355"/>
    </row>
    <row r="14" spans="1:12" ht="14.25" x14ac:dyDescent="0.25">
      <c r="A14" s="405" t="s">
        <v>211</v>
      </c>
      <c r="B14" s="467" t="s">
        <v>200</v>
      </c>
      <c r="C14" s="405" t="s">
        <v>211</v>
      </c>
      <c r="D14" s="860" t="s">
        <v>200</v>
      </c>
      <c r="E14" s="861" t="s">
        <v>200</v>
      </c>
      <c r="F14" s="861" t="s">
        <v>200</v>
      </c>
      <c r="G14" s="861" t="s">
        <v>200</v>
      </c>
      <c r="H14" s="861" t="s">
        <v>200</v>
      </c>
      <c r="I14" s="861" t="s">
        <v>200</v>
      </c>
      <c r="J14" s="861" t="s">
        <v>200</v>
      </c>
      <c r="K14" s="862" t="s">
        <v>200</v>
      </c>
      <c r="L14" s="355"/>
    </row>
    <row r="15" spans="1:12" ht="14.25" x14ac:dyDescent="0.25">
      <c r="A15" s="405" t="s">
        <v>212</v>
      </c>
      <c r="B15" s="467" t="s">
        <v>201</v>
      </c>
      <c r="C15" s="405" t="s">
        <v>212</v>
      </c>
      <c r="D15" s="860" t="s">
        <v>201</v>
      </c>
      <c r="E15" s="861" t="s">
        <v>201</v>
      </c>
      <c r="F15" s="861" t="s">
        <v>201</v>
      </c>
      <c r="G15" s="861" t="s">
        <v>201</v>
      </c>
      <c r="H15" s="861" t="s">
        <v>201</v>
      </c>
      <c r="I15" s="861" t="s">
        <v>201</v>
      </c>
      <c r="J15" s="861" t="s">
        <v>201</v>
      </c>
      <c r="K15" s="862" t="s">
        <v>201</v>
      </c>
      <c r="L15" s="355"/>
    </row>
    <row r="16" spans="1:12" ht="14.25" x14ac:dyDescent="0.25">
      <c r="A16" s="405" t="s">
        <v>213</v>
      </c>
      <c r="B16" s="467" t="s">
        <v>202</v>
      </c>
      <c r="C16" s="405" t="s">
        <v>213</v>
      </c>
      <c r="D16" s="860" t="s">
        <v>202</v>
      </c>
      <c r="E16" s="861" t="s">
        <v>202</v>
      </c>
      <c r="F16" s="861" t="s">
        <v>202</v>
      </c>
      <c r="G16" s="861" t="s">
        <v>202</v>
      </c>
      <c r="H16" s="861" t="s">
        <v>202</v>
      </c>
      <c r="I16" s="861" t="s">
        <v>202</v>
      </c>
      <c r="J16" s="861" t="s">
        <v>202</v>
      </c>
      <c r="K16" s="862" t="s">
        <v>202</v>
      </c>
      <c r="L16" s="355"/>
    </row>
    <row r="17" spans="1:11" ht="14.25" x14ac:dyDescent="0.25">
      <c r="A17" s="405" t="s">
        <v>214</v>
      </c>
      <c r="B17" s="467" t="s">
        <v>203</v>
      </c>
      <c r="C17" s="405" t="s">
        <v>214</v>
      </c>
      <c r="D17" s="860" t="s">
        <v>203</v>
      </c>
      <c r="E17" s="861" t="s">
        <v>203</v>
      </c>
      <c r="F17" s="861" t="s">
        <v>203</v>
      </c>
      <c r="G17" s="861" t="s">
        <v>203</v>
      </c>
      <c r="H17" s="861" t="s">
        <v>203</v>
      </c>
      <c r="I17" s="861" t="s">
        <v>203</v>
      </c>
      <c r="J17" s="861" t="s">
        <v>203</v>
      </c>
      <c r="K17" s="862" t="s">
        <v>203</v>
      </c>
    </row>
    <row r="18" spans="1:11" ht="14.25" x14ac:dyDescent="0.25">
      <c r="A18" s="405" t="s">
        <v>215</v>
      </c>
      <c r="B18" s="467" t="s">
        <v>204</v>
      </c>
      <c r="C18" s="405" t="s">
        <v>215</v>
      </c>
      <c r="D18" s="860" t="s">
        <v>204</v>
      </c>
      <c r="E18" s="861" t="s">
        <v>204</v>
      </c>
      <c r="F18" s="861" t="s">
        <v>204</v>
      </c>
      <c r="G18" s="861" t="s">
        <v>204</v>
      </c>
      <c r="H18" s="861" t="s">
        <v>204</v>
      </c>
      <c r="I18" s="861" t="s">
        <v>204</v>
      </c>
      <c r="J18" s="861" t="s">
        <v>204</v>
      </c>
      <c r="K18" s="862" t="s">
        <v>204</v>
      </c>
    </row>
    <row r="19" spans="1:11" ht="14.25" x14ac:dyDescent="0.25">
      <c r="A19" s="405" t="s">
        <v>216</v>
      </c>
      <c r="B19" s="467" t="s">
        <v>205</v>
      </c>
      <c r="C19" s="405" t="s">
        <v>216</v>
      </c>
      <c r="D19" s="860" t="s">
        <v>205</v>
      </c>
      <c r="E19" s="861" t="s">
        <v>205</v>
      </c>
      <c r="F19" s="861" t="s">
        <v>205</v>
      </c>
      <c r="G19" s="861" t="s">
        <v>205</v>
      </c>
      <c r="H19" s="861" t="s">
        <v>205</v>
      </c>
      <c r="I19" s="861" t="s">
        <v>205</v>
      </c>
      <c r="J19" s="861" t="s">
        <v>205</v>
      </c>
      <c r="K19" s="862" t="s">
        <v>205</v>
      </c>
    </row>
    <row r="20" spans="1:11" ht="14.25" x14ac:dyDescent="0.25">
      <c r="A20" s="405" t="s">
        <v>217</v>
      </c>
      <c r="B20" s="467" t="s">
        <v>206</v>
      </c>
      <c r="C20" s="405" t="s">
        <v>217</v>
      </c>
      <c r="D20" s="860" t="s">
        <v>206</v>
      </c>
      <c r="E20" s="861" t="s">
        <v>206</v>
      </c>
      <c r="F20" s="861" t="s">
        <v>206</v>
      </c>
      <c r="G20" s="861" t="s">
        <v>206</v>
      </c>
      <c r="H20" s="861" t="s">
        <v>206</v>
      </c>
      <c r="I20" s="861" t="s">
        <v>206</v>
      </c>
      <c r="J20" s="861" t="s">
        <v>206</v>
      </c>
      <c r="K20" s="862" t="s">
        <v>206</v>
      </c>
    </row>
    <row r="21" spans="1:11" ht="15" x14ac:dyDescent="0.25">
      <c r="A21" s="866" t="s">
        <v>166</v>
      </c>
      <c r="B21" s="867"/>
      <c r="C21" s="866" t="s">
        <v>166</v>
      </c>
      <c r="D21" s="867"/>
    </row>
    <row r="22" spans="1:11" ht="15" x14ac:dyDescent="0.25">
      <c r="A22" s="868"/>
      <c r="B22" s="868"/>
      <c r="C22" s="868"/>
      <c r="D22" s="868"/>
    </row>
    <row r="23" spans="1:11" ht="15" x14ac:dyDescent="0.25">
      <c r="A23" s="406"/>
      <c r="B23" s="407"/>
      <c r="C23" s="406"/>
      <c r="D23" s="407"/>
    </row>
    <row r="24" spans="1:11" ht="15" x14ac:dyDescent="0.25">
      <c r="A24" s="406"/>
      <c r="B24" s="407"/>
      <c r="C24" s="406"/>
      <c r="D24" s="407"/>
    </row>
    <row r="25" spans="1:11" ht="15" x14ac:dyDescent="0.25">
      <c r="A25" s="408"/>
      <c r="B25" s="409"/>
      <c r="C25" s="408"/>
      <c r="D25" s="409"/>
    </row>
    <row r="26" spans="1:11" ht="15" x14ac:dyDescent="0.25">
      <c r="A26" s="410" t="s">
        <v>167</v>
      </c>
      <c r="B26" s="411"/>
      <c r="C26" s="410" t="s">
        <v>167</v>
      </c>
      <c r="D26" s="411"/>
    </row>
    <row r="27" spans="1:11" x14ac:dyDescent="0.25">
      <c r="A27" s="851"/>
      <c r="B27" s="851"/>
      <c r="C27" s="851"/>
      <c r="D27" s="851"/>
    </row>
    <row r="28" spans="1:11" x14ac:dyDescent="0.25">
      <c r="A28" s="863" t="s">
        <v>168</v>
      </c>
      <c r="B28" s="863"/>
      <c r="C28" s="863" t="s">
        <v>168</v>
      </c>
      <c r="D28" s="863"/>
    </row>
    <row r="29" spans="1:11" ht="15" x14ac:dyDescent="0.25">
      <c r="A29" s="864"/>
      <c r="B29" s="864"/>
      <c r="C29" s="864"/>
      <c r="D29" s="864"/>
    </row>
    <row r="30" spans="1:11" ht="15" x14ac:dyDescent="0.25">
      <c r="A30" s="408"/>
      <c r="B30" s="409"/>
      <c r="C30" s="408"/>
      <c r="D30" s="409"/>
    </row>
    <row r="31" spans="1:11" ht="15" x14ac:dyDescent="0.25">
      <c r="A31" s="410" t="s">
        <v>167</v>
      </c>
      <c r="B31" s="411"/>
      <c r="C31" s="410" t="s">
        <v>167</v>
      </c>
      <c r="D31" s="411"/>
    </row>
    <row r="32" spans="1:11" x14ac:dyDescent="0.25">
      <c r="A32" s="851"/>
      <c r="B32" s="851"/>
      <c r="C32" s="851"/>
      <c r="D32" s="851"/>
    </row>
    <row r="33" spans="1:4" x14ac:dyDescent="0.25">
      <c r="A33" s="851"/>
      <c r="B33" s="851"/>
      <c r="C33" s="851"/>
      <c r="D33" s="851"/>
    </row>
    <row r="34" spans="1:4" ht="14.25" x14ac:dyDescent="0.25">
      <c r="A34" s="865"/>
      <c r="B34" s="865"/>
      <c r="C34" s="865"/>
      <c r="D34" s="865"/>
    </row>
    <row r="35" spans="1:4" ht="15" x14ac:dyDescent="0.25">
      <c r="A35" s="408"/>
      <c r="B35" s="409"/>
      <c r="C35" s="408"/>
      <c r="D35" s="409"/>
    </row>
    <row r="36" spans="1:4" ht="15" x14ac:dyDescent="0.25">
      <c r="A36" s="410" t="s">
        <v>167</v>
      </c>
      <c r="B36" s="411"/>
      <c r="C36" s="410" t="s">
        <v>167</v>
      </c>
      <c r="D36" s="411"/>
    </row>
    <row r="37" spans="1:4" x14ac:dyDescent="0.25">
      <c r="A37" s="851"/>
      <c r="B37" s="851"/>
      <c r="C37" s="851"/>
      <c r="D37" s="851"/>
    </row>
    <row r="38" spans="1:4" x14ac:dyDescent="0.25">
      <c r="A38" s="851"/>
      <c r="B38" s="851"/>
      <c r="C38" s="851"/>
      <c r="D38" s="851"/>
    </row>
  </sheetData>
  <sheetProtection algorithmName="SHA-512" hashValue="ji8D6Igu1PRNYCklIfHJPqLOGR8RSbE9yQkXEgp7O/iWcWSdr3t/RRg76q2/Wa4VfylOWigu4szci7fZ4OhxEw==" saltValue="1WGM7Lcc73XqlNrT2aUQuQ==" spinCount="100000" sheet="1" objects="1" scenarios="1" selectLockedCells="1" selectUnlockedCells="1"/>
  <mergeCells count="44">
    <mergeCell ref="D20:K20"/>
    <mergeCell ref="D15:K15"/>
    <mergeCell ref="D16:K16"/>
    <mergeCell ref="D17:K17"/>
    <mergeCell ref="D18:K18"/>
    <mergeCell ref="D19:K19"/>
    <mergeCell ref="D10:K10"/>
    <mergeCell ref="D11:K11"/>
    <mergeCell ref="D12:K12"/>
    <mergeCell ref="D13:K13"/>
    <mergeCell ref="D14:K14"/>
    <mergeCell ref="A1:B1"/>
    <mergeCell ref="A2:B2"/>
    <mergeCell ref="A3:B3"/>
    <mergeCell ref="A4:B4"/>
    <mergeCell ref="A21:B21"/>
    <mergeCell ref="A34:B34"/>
    <mergeCell ref="A37:B37"/>
    <mergeCell ref="A38:B38"/>
    <mergeCell ref="C21:D21"/>
    <mergeCell ref="C22:D22"/>
    <mergeCell ref="C27:D27"/>
    <mergeCell ref="A22:B22"/>
    <mergeCell ref="A27:B27"/>
    <mergeCell ref="A28:B28"/>
    <mergeCell ref="A29:B29"/>
    <mergeCell ref="A32:B32"/>
    <mergeCell ref="A33:B33"/>
    <mergeCell ref="D5:K5"/>
    <mergeCell ref="C38:D38"/>
    <mergeCell ref="D6:K6"/>
    <mergeCell ref="C1:K1"/>
    <mergeCell ref="C2:K2"/>
    <mergeCell ref="C3:K3"/>
    <mergeCell ref="C4:K4"/>
    <mergeCell ref="D7:K7"/>
    <mergeCell ref="D8:K8"/>
    <mergeCell ref="D9:K9"/>
    <mergeCell ref="C28:D28"/>
    <mergeCell ref="C29:D29"/>
    <mergeCell ref="C32:D32"/>
    <mergeCell ref="C33:D33"/>
    <mergeCell ref="C34:D34"/>
    <mergeCell ref="C37:D37"/>
  </mergeCells>
  <printOptions horizontalCentered="1"/>
  <pageMargins left="0.39370078740157483" right="0.39370078740157483" top="0.59055118110236227" bottom="0.39370078740157483" header="0.31496062992125984" footer="0.31496062992125984"/>
  <pageSetup scale="52"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8"/>
  <sheetViews>
    <sheetView topLeftCell="A7" zoomScale="90" zoomScaleNormal="90" workbookViewId="0">
      <selection activeCell="B16" sqref="B16"/>
    </sheetView>
  </sheetViews>
  <sheetFormatPr baseColWidth="10" defaultColWidth="11.42578125" defaultRowHeight="14.25" x14ac:dyDescent="0.2"/>
  <cols>
    <col min="1" max="1" width="11.5703125" style="357" customWidth="1"/>
    <col min="2" max="2" width="13.5703125" style="357" bestFit="1" customWidth="1"/>
    <col min="3" max="3" width="13.42578125" style="357" customWidth="1"/>
    <col min="4" max="4" width="34.140625" style="357" customWidth="1"/>
    <col min="5" max="5" width="17.7109375" style="357" customWidth="1"/>
    <col min="6" max="6" width="24.140625" style="357" customWidth="1"/>
    <col min="7" max="7" width="14.85546875" style="357" customWidth="1"/>
    <col min="8" max="8" width="24.28515625" style="357" customWidth="1"/>
    <col min="9" max="9" width="19" style="357" customWidth="1"/>
    <col min="10" max="10" width="28.42578125" style="357" customWidth="1"/>
    <col min="11" max="11" width="4.85546875" style="357" customWidth="1"/>
    <col min="12" max="16384" width="11.42578125" style="357"/>
  </cols>
  <sheetData>
    <row r="1" spans="1:11" ht="34.5" customHeight="1" x14ac:dyDescent="0.3">
      <c r="A1" s="877"/>
      <c r="B1" s="879" t="s">
        <v>18</v>
      </c>
      <c r="C1" s="879"/>
      <c r="D1" s="879"/>
      <c r="E1" s="879"/>
      <c r="F1" s="879"/>
      <c r="G1" s="879"/>
      <c r="H1" s="879"/>
      <c r="I1" s="879"/>
      <c r="J1" s="880"/>
      <c r="K1" s="379"/>
    </row>
    <row r="2" spans="1:11" ht="32.25" customHeight="1" x14ac:dyDescent="0.25">
      <c r="A2" s="878"/>
      <c r="B2" s="881" t="str">
        <f>+ENTREGA!C2</f>
        <v>Invitación Pública N°  DIF-272-2018</v>
      </c>
      <c r="C2" s="881"/>
      <c r="D2" s="881"/>
      <c r="E2" s="881"/>
      <c r="F2" s="881"/>
      <c r="G2" s="881"/>
      <c r="H2" s="881"/>
      <c r="I2" s="881"/>
      <c r="J2" s="882"/>
      <c r="K2" s="380"/>
    </row>
    <row r="3" spans="1:11" ht="42.75" customHeight="1" x14ac:dyDescent="0.2">
      <c r="A3" s="878"/>
      <c r="B3" s="883" t="str">
        <f>+ENTREGA!C3</f>
        <v>OBJETO: “Realizar las obras civiles., eléctricas e hidráulicas, de adecuaciones y reparaciones para la infraestructura de la sede Bogotá. Universidad de Antioquia, por la modalidad de precios unitarios fijos no reajustables, conforme con las especificaciones técnicas de construcción del proyecto"</v>
      </c>
      <c r="C3" s="883"/>
      <c r="D3" s="883"/>
      <c r="E3" s="883"/>
      <c r="F3" s="883"/>
      <c r="G3" s="883"/>
      <c r="H3" s="883"/>
      <c r="I3" s="883"/>
      <c r="J3" s="884"/>
      <c r="K3" s="381"/>
    </row>
    <row r="4" spans="1:11" ht="18" customHeight="1" x14ac:dyDescent="0.2">
      <c r="A4" s="885" t="s">
        <v>140</v>
      </c>
      <c r="B4" s="886"/>
      <c r="C4" s="886"/>
      <c r="D4" s="886"/>
      <c r="E4" s="886"/>
      <c r="F4" s="886"/>
      <c r="G4" s="886"/>
      <c r="H4" s="886"/>
      <c r="I4" s="886"/>
      <c r="J4" s="887"/>
      <c r="K4" s="382"/>
    </row>
    <row r="5" spans="1:11" ht="33" customHeight="1" x14ac:dyDescent="0.25">
      <c r="A5" s="888" t="s">
        <v>590</v>
      </c>
      <c r="B5" s="889"/>
      <c r="C5" s="890"/>
      <c r="D5" s="358"/>
      <c r="E5" s="359"/>
      <c r="F5" s="359"/>
      <c r="G5" s="359"/>
      <c r="H5" s="359"/>
      <c r="I5" s="359"/>
      <c r="J5" s="360"/>
      <c r="K5" s="361"/>
    </row>
    <row r="6" spans="1:11" ht="60" x14ac:dyDescent="0.2">
      <c r="A6" s="362" t="s">
        <v>141</v>
      </c>
      <c r="B6" s="362" t="s">
        <v>25</v>
      </c>
      <c r="C6" s="339" t="s">
        <v>142</v>
      </c>
      <c r="D6" s="362" t="s">
        <v>143</v>
      </c>
      <c r="E6" s="339" t="s">
        <v>19</v>
      </c>
      <c r="F6" s="339" t="s">
        <v>20</v>
      </c>
      <c r="G6" s="339" t="s">
        <v>144</v>
      </c>
      <c r="H6" s="339" t="s">
        <v>179</v>
      </c>
      <c r="I6" s="339" t="s">
        <v>583</v>
      </c>
      <c r="J6" s="339" t="s">
        <v>118</v>
      </c>
      <c r="K6" s="381"/>
    </row>
    <row r="7" spans="1:11" ht="42" customHeight="1" x14ac:dyDescent="0.2">
      <c r="A7" s="383" t="s">
        <v>21</v>
      </c>
      <c r="B7" s="1139">
        <v>2018023168</v>
      </c>
      <c r="C7" s="1140">
        <v>0.44189814814814815</v>
      </c>
      <c r="D7" s="384" t="str">
        <f>+ENTREGA!D7</f>
        <v>ANDRES ENRIQUE VÁSQUEZ GAVIRIA</v>
      </c>
      <c r="E7" s="478">
        <v>71755642</v>
      </c>
      <c r="F7" s="415" t="s">
        <v>193</v>
      </c>
      <c r="G7" s="465">
        <v>26</v>
      </c>
      <c r="H7" s="385">
        <v>113800419.456</v>
      </c>
      <c r="I7" s="385">
        <f>+'[5]Presupuesto Consolidado'!F119</f>
        <v>114342597.984</v>
      </c>
      <c r="J7" s="414"/>
      <c r="K7" s="363"/>
    </row>
    <row r="8" spans="1:11" ht="28.5" x14ac:dyDescent="0.2">
      <c r="A8" s="383" t="s">
        <v>22</v>
      </c>
      <c r="B8" s="1139">
        <v>2018023166</v>
      </c>
      <c r="C8" s="1140">
        <v>0.44012731481481482</v>
      </c>
      <c r="D8" s="384" t="str">
        <f>+ENTREGA!D8</f>
        <v>JOSÉ RICARDO TAMAYO ISAZA</v>
      </c>
      <c r="E8" s="479">
        <v>98565353</v>
      </c>
      <c r="F8" s="476" t="s">
        <v>194</v>
      </c>
      <c r="G8" s="465">
        <v>20</v>
      </c>
      <c r="H8" s="385">
        <v>115323289.748</v>
      </c>
      <c r="I8" s="385">
        <f>+'[5]Presupuesto Consolidado'!N119</f>
        <v>115866638.03</v>
      </c>
      <c r="J8" s="413"/>
      <c r="K8" s="363"/>
    </row>
    <row r="9" spans="1:11" ht="28.5" x14ac:dyDescent="0.2">
      <c r="A9" s="383" t="s">
        <v>23</v>
      </c>
      <c r="B9" s="1139">
        <v>2018023165</v>
      </c>
      <c r="C9" s="1140">
        <v>0.43332175925925925</v>
      </c>
      <c r="D9" s="384" t="str">
        <f>+ENTREGA!D9</f>
        <v>HERNÁN DARÍO TRIANA OTÁLORA</v>
      </c>
      <c r="E9" s="479">
        <v>19219080</v>
      </c>
      <c r="F9" s="476" t="s">
        <v>195</v>
      </c>
      <c r="G9" s="465">
        <v>16</v>
      </c>
      <c r="H9" s="385">
        <v>114008678.55</v>
      </c>
      <c r="I9" s="385">
        <f>+'[5]Presupuesto Consolidado'!V119</f>
        <v>114897835.8</v>
      </c>
      <c r="J9" s="415" t="s">
        <v>225</v>
      </c>
      <c r="K9" s="363"/>
    </row>
    <row r="10" spans="1:11" ht="42.75" x14ac:dyDescent="0.2">
      <c r="A10" s="383" t="s">
        <v>207</v>
      </c>
      <c r="B10" s="1139">
        <v>2018023163</v>
      </c>
      <c r="C10" s="1140">
        <v>0.42937500000000001</v>
      </c>
      <c r="D10" s="384" t="str">
        <f>+ENTREGA!D10</f>
        <v>CHRISTIAN LEONARDO PEDRAZA ROJAS</v>
      </c>
      <c r="E10" s="479">
        <v>79724019</v>
      </c>
      <c r="F10" s="476" t="s">
        <v>196</v>
      </c>
      <c r="G10" s="465">
        <v>20</v>
      </c>
      <c r="H10" s="385">
        <v>110518788.0825</v>
      </c>
      <c r="I10" s="385">
        <f>+'[5]Presupuesto Consolidado'!AD119</f>
        <v>111369690.49499999</v>
      </c>
      <c r="J10" s="415"/>
      <c r="K10" s="363"/>
    </row>
    <row r="11" spans="1:11" ht="28.5" x14ac:dyDescent="0.2">
      <c r="A11" s="383" t="s">
        <v>208</v>
      </c>
      <c r="B11" s="1139">
        <v>2018023162</v>
      </c>
      <c r="C11" s="1140">
        <v>0.42872685185185189</v>
      </c>
      <c r="D11" s="384" t="str">
        <f>+ENTREGA!D11</f>
        <v>GRUPO ARQTECH S.A.S.</v>
      </c>
      <c r="E11" s="480" t="s">
        <v>226</v>
      </c>
      <c r="F11" s="475" t="s">
        <v>219</v>
      </c>
      <c r="G11" s="477">
        <v>37</v>
      </c>
      <c r="H11" s="385">
        <v>103956523.19999999</v>
      </c>
      <c r="I11" s="386">
        <f>+'[5]Presupuesto Consolidado'!AL119</f>
        <v>104150167.70399998</v>
      </c>
      <c r="J11" s="415"/>
      <c r="K11" s="363"/>
    </row>
    <row r="12" spans="1:11" ht="28.5" x14ac:dyDescent="0.2">
      <c r="A12" s="383" t="s">
        <v>209</v>
      </c>
      <c r="B12" s="1139">
        <v>2018023161</v>
      </c>
      <c r="C12" s="1140">
        <v>0.42834490740740744</v>
      </c>
      <c r="D12" s="384" t="str">
        <f>+ENTREGA!D12</f>
        <v>BALER INGENIERIA S.A.S.</v>
      </c>
      <c r="E12" s="480" t="s">
        <v>227</v>
      </c>
      <c r="F12" s="475" t="s">
        <v>220</v>
      </c>
      <c r="G12" s="477">
        <v>31</v>
      </c>
      <c r="H12" s="385">
        <v>102814142.58000001</v>
      </c>
      <c r="I12" s="386">
        <f>+'[5]Presupuesto Consolidado'!AT119</f>
        <v>103005659.12010001</v>
      </c>
      <c r="J12" s="415"/>
      <c r="K12" s="363"/>
    </row>
    <row r="13" spans="1:11" ht="28.5" x14ac:dyDescent="0.2">
      <c r="A13" s="383" t="s">
        <v>210</v>
      </c>
      <c r="B13" s="1139">
        <v>2018023160</v>
      </c>
      <c r="C13" s="1140">
        <v>0.42554398148148148</v>
      </c>
      <c r="D13" s="384" t="str">
        <f>+ENTREGA!D13</f>
        <v>JUAN CARLOS SIERRA BOTERO</v>
      </c>
      <c r="E13" s="480" t="s">
        <v>228</v>
      </c>
      <c r="F13" s="475" t="s">
        <v>199</v>
      </c>
      <c r="G13" s="477">
        <v>35</v>
      </c>
      <c r="H13" s="385">
        <v>112025156.544</v>
      </c>
      <c r="I13" s="386">
        <f>+'[5]Presupuesto Consolidado'!BB119</f>
        <v>112904983.749</v>
      </c>
      <c r="J13" s="415"/>
      <c r="K13" s="363"/>
    </row>
    <row r="14" spans="1:11" ht="28.5" x14ac:dyDescent="0.2">
      <c r="A14" s="383" t="s">
        <v>211</v>
      </c>
      <c r="B14" s="1139">
        <v>2018023159</v>
      </c>
      <c r="C14" s="1140">
        <v>0.42548611111111106</v>
      </c>
      <c r="D14" s="384" t="str">
        <f>+ENTREGA!D14</f>
        <v>LINA MARCELA ALFONSO NARANJO</v>
      </c>
      <c r="E14" s="480" t="s">
        <v>229</v>
      </c>
      <c r="F14" s="475" t="s">
        <v>200</v>
      </c>
      <c r="G14" s="477">
        <v>35</v>
      </c>
      <c r="H14" s="385">
        <v>112834443.98999999</v>
      </c>
      <c r="I14" s="386">
        <f>+'[5]Presupuesto Consolidado'!BJ119</f>
        <v>113724822.94</v>
      </c>
      <c r="J14" s="415"/>
      <c r="K14" s="363"/>
    </row>
    <row r="15" spans="1:11" ht="28.5" x14ac:dyDescent="0.2">
      <c r="A15" s="383" t="s">
        <v>212</v>
      </c>
      <c r="B15" s="1139">
        <v>2018023154</v>
      </c>
      <c r="C15" s="1140">
        <v>0.42253472222222221</v>
      </c>
      <c r="D15" s="384" t="str">
        <f>+ENTREGA!D15</f>
        <v>ECOHABITAT S.A.S.</v>
      </c>
      <c r="E15" s="480" t="s">
        <v>230</v>
      </c>
      <c r="F15" s="475" t="s">
        <v>221</v>
      </c>
      <c r="G15" s="477">
        <v>94</v>
      </c>
      <c r="H15" s="385">
        <v>113337767</v>
      </c>
      <c r="I15" s="386">
        <f>+'[5]Presupuesto Consolidado'!BR119</f>
        <v>114092558</v>
      </c>
      <c r="J15" s="415"/>
      <c r="K15" s="363"/>
    </row>
    <row r="16" spans="1:11" ht="28.5" x14ac:dyDescent="0.2">
      <c r="A16" s="383" t="s">
        <v>213</v>
      </c>
      <c r="B16" s="1139">
        <v>2018023151</v>
      </c>
      <c r="C16" s="1140">
        <v>0.4181597222222222</v>
      </c>
      <c r="D16" s="384" t="str">
        <f>+ENTREGA!D16</f>
        <v>GRUPO VASQUEZ ASOCIADOS S.A.S.</v>
      </c>
      <c r="E16" s="480" t="s">
        <v>231</v>
      </c>
      <c r="F16" s="475" t="s">
        <v>222</v>
      </c>
      <c r="G16" s="477">
        <v>24</v>
      </c>
      <c r="H16" s="385">
        <v>81208924.900000006</v>
      </c>
      <c r="I16" s="386">
        <f>+'[5]Presupuesto Consolidado'!BZ119</f>
        <v>81815676.600000009</v>
      </c>
      <c r="J16" s="415"/>
      <c r="K16" s="363"/>
    </row>
    <row r="17" spans="1:11" ht="42.75" x14ac:dyDescent="0.2">
      <c r="A17" s="383" t="s">
        <v>214</v>
      </c>
      <c r="B17" s="1139">
        <v>2018023152</v>
      </c>
      <c r="C17" s="1140">
        <v>0.41879629629629633</v>
      </c>
      <c r="D17" s="384" t="str">
        <f>+ENTREGA!D17</f>
        <v>HECTOR ALBEIRO BARRAGAN BARRAGAN</v>
      </c>
      <c r="E17" s="480">
        <v>80802726</v>
      </c>
      <c r="F17" s="475" t="s">
        <v>203</v>
      </c>
      <c r="G17" s="477">
        <v>20</v>
      </c>
      <c r="H17" s="385">
        <v>111903006.39420001</v>
      </c>
      <c r="I17" s="386">
        <f>+'[5]Presupuesto Consolidado'!CH119</f>
        <v>112090267.0179</v>
      </c>
      <c r="J17" s="415"/>
      <c r="K17" s="363"/>
    </row>
    <row r="18" spans="1:11" ht="28.5" x14ac:dyDescent="0.2">
      <c r="A18" s="383" t="s">
        <v>215</v>
      </c>
      <c r="B18" s="1139">
        <v>2018023150</v>
      </c>
      <c r="C18" s="1140">
        <v>0.41780092592592594</v>
      </c>
      <c r="D18" s="384" t="str">
        <f>+ENTREGA!D18</f>
        <v>HIMHER Y COMPAÑÍA S.A SOCIEDAD DE FAMILIA</v>
      </c>
      <c r="E18" s="480" t="s">
        <v>232</v>
      </c>
      <c r="F18" s="475" t="s">
        <v>223</v>
      </c>
      <c r="G18" s="477">
        <v>84</v>
      </c>
      <c r="H18" s="385">
        <v>111375299.38</v>
      </c>
      <c r="I18" s="386">
        <f>+'[5]Presupuesto Consolidado'!CP119</f>
        <v>112936379.3959</v>
      </c>
      <c r="J18" s="415"/>
      <c r="K18" s="363"/>
    </row>
    <row r="19" spans="1:11" ht="28.5" x14ac:dyDescent="0.2">
      <c r="A19" s="383" t="s">
        <v>216</v>
      </c>
      <c r="B19" s="1139">
        <v>2018023147</v>
      </c>
      <c r="C19" s="1140">
        <v>0.41696759259259258</v>
      </c>
      <c r="D19" s="384" t="str">
        <f>+ENTREGA!D19</f>
        <v>LUIS ENRIQUE OYOLA QUINTERO</v>
      </c>
      <c r="E19" s="480">
        <v>73077245</v>
      </c>
      <c r="F19" s="475" t="s">
        <v>205</v>
      </c>
      <c r="G19" s="477">
        <v>39</v>
      </c>
      <c r="H19" s="385">
        <v>113167432.896</v>
      </c>
      <c r="I19" s="386">
        <f>+'[5]Presupuesto Consolidado'!CX119</f>
        <v>114032975.616</v>
      </c>
      <c r="J19" s="415"/>
      <c r="K19" s="363"/>
    </row>
    <row r="20" spans="1:11" ht="42.75" x14ac:dyDescent="0.2">
      <c r="A20" s="383" t="s">
        <v>217</v>
      </c>
      <c r="B20" s="1139">
        <v>2018023148</v>
      </c>
      <c r="C20" s="1140">
        <v>0.41703703703703704</v>
      </c>
      <c r="D20" s="384" t="str">
        <f>+ENTREGA!D20</f>
        <v>JULIO CESAR QUESADA QRREDONDO</v>
      </c>
      <c r="E20" s="480">
        <v>73236879</v>
      </c>
      <c r="F20" s="475" t="s">
        <v>224</v>
      </c>
      <c r="G20" s="477">
        <v>44</v>
      </c>
      <c r="H20" s="385">
        <v>113033633.65560001</v>
      </c>
      <c r="I20" s="386">
        <f>+'[5]Presupuesto Consolidado'!DF119</f>
        <v>113898640.51860002</v>
      </c>
      <c r="J20" s="415"/>
      <c r="K20" s="363"/>
    </row>
    <row r="21" spans="1:11" x14ac:dyDescent="0.2">
      <c r="A21" s="468"/>
      <c r="B21" s="469"/>
      <c r="C21" s="470"/>
      <c r="D21" s="471"/>
      <c r="E21" s="472"/>
      <c r="F21" s="473"/>
      <c r="G21" s="471"/>
      <c r="H21" s="471"/>
      <c r="I21" s="474"/>
      <c r="J21" s="364"/>
      <c r="K21" s="363"/>
    </row>
    <row r="22" spans="1:11" x14ac:dyDescent="0.2">
      <c r="A22" s="468"/>
      <c r="B22" s="469"/>
      <c r="C22" s="470"/>
      <c r="D22" s="471"/>
      <c r="E22" s="472"/>
      <c r="F22" s="473"/>
      <c r="G22" s="471"/>
      <c r="H22" s="471"/>
      <c r="I22" s="474"/>
      <c r="J22" s="364"/>
      <c r="K22" s="363"/>
    </row>
    <row r="23" spans="1:11" x14ac:dyDescent="0.2">
      <c r="A23" s="468"/>
      <c r="B23" s="469"/>
      <c r="C23" s="470"/>
      <c r="D23" s="471"/>
      <c r="E23" s="472"/>
      <c r="F23" s="473"/>
      <c r="G23" s="471"/>
      <c r="H23" s="471"/>
      <c r="I23" s="474"/>
      <c r="J23" s="364"/>
      <c r="K23" s="363"/>
    </row>
    <row r="24" spans="1:11" x14ac:dyDescent="0.2">
      <c r="A24" s="416"/>
      <c r="B24" s="416"/>
      <c r="C24" s="417"/>
      <c r="D24" s="363"/>
      <c r="E24" s="363"/>
      <c r="F24" s="364"/>
      <c r="G24" s="363"/>
      <c r="H24" s="363"/>
      <c r="I24" s="418"/>
      <c r="J24" s="364"/>
    </row>
    <row r="25" spans="1:11" x14ac:dyDescent="0.2">
      <c r="A25" s="416" t="str">
        <f>+[6]ENTREGA!A30</f>
        <v xml:space="preserve">OBSERVACIÓN:
</v>
      </c>
      <c r="B25" s="416"/>
      <c r="C25" s="417"/>
      <c r="D25" s="363"/>
      <c r="E25" s="363"/>
      <c r="F25" s="364"/>
      <c r="G25" s="363"/>
      <c r="H25" s="363"/>
      <c r="I25" s="418"/>
      <c r="J25" s="364"/>
    </row>
    <row r="26" spans="1:11" x14ac:dyDescent="0.2">
      <c r="A26" s="416"/>
      <c r="B26" s="416"/>
      <c r="C26" s="417"/>
      <c r="D26" s="363"/>
      <c r="E26" s="363"/>
      <c r="F26" s="364"/>
      <c r="G26" s="363"/>
      <c r="H26" s="363"/>
      <c r="I26" s="418"/>
      <c r="J26" s="364"/>
    </row>
    <row r="28" spans="1:11" ht="29.25" customHeight="1" x14ac:dyDescent="0.2">
      <c r="A28" s="876" t="s">
        <v>218</v>
      </c>
      <c r="B28" s="876"/>
      <c r="C28" s="876"/>
      <c r="D28" s="865"/>
      <c r="E28" s="865"/>
      <c r="F28" s="865"/>
      <c r="G28" s="865"/>
      <c r="H28" s="865"/>
      <c r="I28" s="865"/>
      <c r="J28" s="865"/>
    </row>
  </sheetData>
  <sheetProtection algorithmName="SHA-512" hashValue="BXYXFZurHpxSHTarbwt6Fhf0vUArYbQU1vcHQRKaF6YfO9jCcxhWTx6JKlhgCo4txvA6TbA0pyoN+uoAQm7WWw==" saltValue="jhN49socplnv8CMAhYFQjw==" spinCount="100000" sheet="1" objects="1" scenarios="1" selectLockedCells="1" selectUnlockedCells="1"/>
  <mergeCells count="7">
    <mergeCell ref="A28:J28"/>
    <mergeCell ref="A1:A3"/>
    <mergeCell ref="B1:J1"/>
    <mergeCell ref="B2:J2"/>
    <mergeCell ref="B3:J3"/>
    <mergeCell ref="A4:J4"/>
    <mergeCell ref="A5:C5"/>
  </mergeCells>
  <printOptions horizontalCentered="1"/>
  <pageMargins left="0.59055118110236227" right="0.39370078740157483" top="0.59055118110236227" bottom="0.39370078740157483" header="0.31496062992125984" footer="0.31496062992125984"/>
  <pageSetup scale="65"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0"/>
  <sheetViews>
    <sheetView view="pageBreakPreview" topLeftCell="C1" zoomScaleNormal="90" zoomScaleSheetLayoutView="100" workbookViewId="0">
      <pane ySplit="1" topLeftCell="A8" activePane="bottomLeft" state="frozen"/>
      <selection pane="bottomLeft" activeCell="L20" sqref="L20"/>
    </sheetView>
  </sheetViews>
  <sheetFormatPr baseColWidth="10" defaultColWidth="11.42578125" defaultRowHeight="12.75" x14ac:dyDescent="0.25"/>
  <cols>
    <col min="1" max="1" width="12.42578125" style="76" customWidth="1"/>
    <col min="2" max="2" width="74.7109375" style="77" customWidth="1"/>
    <col min="3" max="3" width="11" style="78" customWidth="1"/>
    <col min="4" max="4" width="10.28515625" style="78" customWidth="1"/>
    <col min="5" max="5" width="12.140625" style="78" customWidth="1"/>
    <col min="6" max="6" width="13" style="78" customWidth="1"/>
    <col min="7" max="8" width="14" style="78" customWidth="1"/>
    <col min="9" max="9" width="12.85546875" style="78" customWidth="1"/>
    <col min="10" max="10" width="13.85546875" style="78" customWidth="1"/>
    <col min="11" max="11" width="14.5703125" style="78" customWidth="1"/>
    <col min="12" max="12" width="14.140625" style="78" customWidth="1"/>
    <col min="13" max="13" width="13.140625" style="78" customWidth="1"/>
    <col min="14" max="14" width="15.140625" style="78" customWidth="1"/>
    <col min="15" max="15" width="12.85546875" style="78" customWidth="1"/>
    <col min="16" max="16" width="15.7109375" style="78" customWidth="1"/>
    <col min="17" max="16384" width="11.42578125" style="78"/>
  </cols>
  <sheetData>
    <row r="1" spans="1:16" s="336" customFormat="1" ht="69" customHeight="1" x14ac:dyDescent="0.25">
      <c r="A1" s="419"/>
      <c r="B1" s="420" t="s">
        <v>143</v>
      </c>
      <c r="C1" s="422" t="str">
        <f>+ENTREGA!D7</f>
        <v>ANDRES ENRIQUE VÁSQUEZ GAVIRIA</v>
      </c>
      <c r="D1" s="422" t="str">
        <f>+ENTREGA!D8</f>
        <v>JOSÉ RICARDO TAMAYO ISAZA</v>
      </c>
      <c r="E1" s="422" t="str">
        <f>+ENTREGA!D9</f>
        <v>HERNÁN DARÍO TRIANA OTÁLORA</v>
      </c>
      <c r="F1" s="422" t="str">
        <f>+ENTREGA!D10</f>
        <v>CHRISTIAN LEONARDO PEDRAZA ROJAS</v>
      </c>
      <c r="G1" s="422" t="str">
        <f>+ENTREGA!D11</f>
        <v>GRUPO ARQTECH S.A.S.</v>
      </c>
      <c r="H1" s="422" t="str">
        <f>+ENTREGA!D12</f>
        <v>BALER INGENIERIA S.A.S.</v>
      </c>
      <c r="I1" s="422" t="str">
        <f>+ENTREGA!D13</f>
        <v>JUAN CARLOS SIERRA BOTERO</v>
      </c>
      <c r="J1" s="422" t="str">
        <f>+ENTREGA!D14</f>
        <v>LINA MARCELA ALFONSO NARANJO</v>
      </c>
      <c r="K1" s="422" t="str">
        <f>+ENTREGA!D15</f>
        <v>ECOHABITAT S.A.S.</v>
      </c>
      <c r="L1" s="422" t="str">
        <f>+ENTREGA!D16</f>
        <v>GRUPO VASQUEZ ASOCIADOS S.A.S.</v>
      </c>
      <c r="M1" s="422" t="str">
        <f>+ENTREGA!D17</f>
        <v>HECTOR ALBEIRO BARRAGAN BARRAGAN</v>
      </c>
      <c r="N1" s="422" t="str">
        <f>+ENTREGA!D18</f>
        <v>HIMHER Y COMPAÑÍA S.A SOCIEDAD DE FAMILIA</v>
      </c>
      <c r="O1" s="422" t="str">
        <f>+ENTREGA!D19</f>
        <v>LUIS ENRIQUE OYOLA QUINTERO</v>
      </c>
      <c r="P1" s="422" t="str">
        <f>+ENTREGA!D20</f>
        <v>JULIO CESAR QUESADA QRREDONDO</v>
      </c>
    </row>
    <row r="2" spans="1:16" s="336" customFormat="1" ht="30" x14ac:dyDescent="0.25">
      <c r="A2" s="419"/>
      <c r="B2" s="420" t="s">
        <v>169</v>
      </c>
      <c r="C2" s="423">
        <f>+'APERTURA DE SOBRES'!E7</f>
        <v>71755642</v>
      </c>
      <c r="D2" s="421">
        <f>+'APERTURA DE SOBRES'!E8</f>
        <v>98565353</v>
      </c>
      <c r="E2" s="423">
        <f>+'APERTURA DE SOBRES'!E9</f>
        <v>19219080</v>
      </c>
      <c r="F2" s="423">
        <f>+'APERTURA DE SOBRES'!E10</f>
        <v>79724019</v>
      </c>
      <c r="G2" s="423" t="str">
        <f>+'APERTURA DE SOBRES'!E11</f>
        <v>900.752.213-3</v>
      </c>
      <c r="H2" s="423" t="str">
        <f>+'APERTURA DE SOBRES'!E12</f>
        <v>900.264.015-8</v>
      </c>
      <c r="I2" s="423" t="str">
        <f>+'APERTURA DE SOBRES'!E13</f>
        <v>70.562.215-2</v>
      </c>
      <c r="J2" s="423" t="str">
        <f>+'APERTURA DE SOBRES'!E14</f>
        <v>41.951.903-5</v>
      </c>
      <c r="K2" s="423" t="str">
        <f>+'APERTURA DE SOBRES'!E15</f>
        <v>830.091.013-6</v>
      </c>
      <c r="L2" s="423" t="str">
        <f>+'APERTURA DE SOBRES'!E16</f>
        <v>900.837.253-4</v>
      </c>
      <c r="M2" s="423">
        <f>+'APERTURA DE SOBRES'!E17</f>
        <v>80802726</v>
      </c>
      <c r="N2" s="423" t="str">
        <f>+'APERTURA DE SOBRES'!E18</f>
        <v>860.069.559-2</v>
      </c>
      <c r="O2" s="423">
        <f>+'APERTURA DE SOBRES'!E19</f>
        <v>73077245</v>
      </c>
      <c r="P2" s="423">
        <f>+'APERTURA DE SOBRES'!E20</f>
        <v>73236879</v>
      </c>
    </row>
    <row r="3" spans="1:16" s="336" customFormat="1" ht="25.5" x14ac:dyDescent="0.25">
      <c r="A3" s="424"/>
      <c r="B3" s="425" t="s">
        <v>170</v>
      </c>
      <c r="C3" s="426"/>
      <c r="D3" s="426"/>
      <c r="E3" s="426"/>
      <c r="F3" s="426"/>
      <c r="G3" s="426"/>
      <c r="H3" s="426"/>
      <c r="I3" s="426"/>
      <c r="J3" s="426"/>
      <c r="K3" s="426"/>
      <c r="L3" s="426"/>
      <c r="M3" s="426"/>
      <c r="N3" s="426"/>
      <c r="O3" s="426"/>
      <c r="P3" s="426"/>
    </row>
    <row r="4" spans="1:16" s="336" customFormat="1" ht="15.75" x14ac:dyDescent="0.25">
      <c r="A4" s="427" t="s">
        <v>24</v>
      </c>
      <c r="B4" s="428" t="s">
        <v>187</v>
      </c>
      <c r="C4" s="429"/>
      <c r="D4" s="429"/>
      <c r="E4" s="429"/>
      <c r="F4" s="429"/>
      <c r="G4" s="429"/>
      <c r="H4" s="429"/>
      <c r="I4" s="429"/>
      <c r="J4" s="429"/>
      <c r="K4" s="429"/>
      <c r="L4" s="429"/>
      <c r="M4" s="429"/>
      <c r="N4" s="429"/>
      <c r="O4" s="429"/>
      <c r="P4" s="429"/>
    </row>
    <row r="5" spans="1:16" s="336" customFormat="1" ht="67.5" customHeight="1" x14ac:dyDescent="0.25">
      <c r="A5" s="430">
        <v>1</v>
      </c>
      <c r="B5" s="431" t="s">
        <v>580</v>
      </c>
      <c r="C5" s="432" t="s">
        <v>163</v>
      </c>
      <c r="D5" s="445" t="s">
        <v>163</v>
      </c>
      <c r="E5" s="445" t="s">
        <v>163</v>
      </c>
      <c r="F5" s="445" t="s">
        <v>163</v>
      </c>
      <c r="G5" s="445"/>
      <c r="H5" s="445"/>
      <c r="I5" s="445" t="s">
        <v>163</v>
      </c>
      <c r="J5" s="445" t="s">
        <v>163</v>
      </c>
      <c r="K5" s="445"/>
      <c r="L5" s="445"/>
      <c r="M5" s="445" t="s">
        <v>163</v>
      </c>
      <c r="N5" s="445"/>
      <c r="O5" s="445" t="s">
        <v>163</v>
      </c>
      <c r="P5" s="445" t="s">
        <v>163</v>
      </c>
    </row>
    <row r="6" spans="1:16" s="336" customFormat="1" ht="66.75" customHeight="1" x14ac:dyDescent="0.25">
      <c r="A6" s="430">
        <v>2</v>
      </c>
      <c r="B6" s="431" t="s">
        <v>569</v>
      </c>
      <c r="C6" s="432" t="s">
        <v>163</v>
      </c>
      <c r="D6" s="445" t="s">
        <v>163</v>
      </c>
      <c r="E6" s="445" t="s">
        <v>163</v>
      </c>
      <c r="F6" s="445" t="s">
        <v>163</v>
      </c>
      <c r="G6" s="445"/>
      <c r="H6" s="445"/>
      <c r="I6" s="445" t="s">
        <v>163</v>
      </c>
      <c r="J6" s="445" t="s">
        <v>163</v>
      </c>
      <c r="K6" s="445"/>
      <c r="L6" s="445"/>
      <c r="M6" s="445" t="s">
        <v>163</v>
      </c>
      <c r="N6" s="445"/>
      <c r="O6" s="445" t="s">
        <v>163</v>
      </c>
      <c r="P6" s="445" t="s">
        <v>163</v>
      </c>
    </row>
    <row r="7" spans="1:16" s="336" customFormat="1" ht="42.75" customHeight="1" x14ac:dyDescent="0.25">
      <c r="A7" s="430">
        <v>3</v>
      </c>
      <c r="B7" s="433" t="s">
        <v>571</v>
      </c>
      <c r="C7" s="432" t="s">
        <v>163</v>
      </c>
      <c r="D7" s="445" t="s">
        <v>163</v>
      </c>
      <c r="E7" s="445" t="s">
        <v>163</v>
      </c>
      <c r="F7" s="445" t="s">
        <v>163</v>
      </c>
      <c r="G7" s="445"/>
      <c r="H7" s="445"/>
      <c r="I7" s="445" t="s">
        <v>163</v>
      </c>
      <c r="J7" s="445" t="s">
        <v>163</v>
      </c>
      <c r="K7" s="445"/>
      <c r="L7" s="445"/>
      <c r="M7" s="445" t="s">
        <v>163</v>
      </c>
      <c r="N7" s="445"/>
      <c r="O7" s="445" t="s">
        <v>163</v>
      </c>
      <c r="P7" s="445" t="s">
        <v>163</v>
      </c>
    </row>
    <row r="8" spans="1:16" s="336" customFormat="1" ht="25.5" x14ac:dyDescent="0.25">
      <c r="A8" s="430">
        <v>4</v>
      </c>
      <c r="B8" s="431" t="s">
        <v>570</v>
      </c>
      <c r="C8" s="432" t="s">
        <v>163</v>
      </c>
      <c r="D8" s="445" t="s">
        <v>163</v>
      </c>
      <c r="E8" s="445" t="s">
        <v>163</v>
      </c>
      <c r="F8" s="445" t="s">
        <v>163</v>
      </c>
      <c r="G8" s="445"/>
      <c r="H8" s="445"/>
      <c r="I8" s="445" t="s">
        <v>163</v>
      </c>
      <c r="J8" s="445" t="s">
        <v>163</v>
      </c>
      <c r="K8" s="445"/>
      <c r="L8" s="445"/>
      <c r="M8" s="445" t="s">
        <v>163</v>
      </c>
      <c r="N8" s="445"/>
      <c r="O8" s="445" t="s">
        <v>163</v>
      </c>
      <c r="P8" s="445" t="s">
        <v>163</v>
      </c>
    </row>
    <row r="9" spans="1:16" s="336" customFormat="1" ht="14.25" x14ac:dyDescent="0.25">
      <c r="A9" s="430">
        <v>5</v>
      </c>
      <c r="B9" s="431" t="s">
        <v>171</v>
      </c>
      <c r="C9" s="432" t="s">
        <v>163</v>
      </c>
      <c r="D9" s="445" t="s">
        <v>163</v>
      </c>
      <c r="E9" s="445" t="s">
        <v>163</v>
      </c>
      <c r="F9" s="445" t="s">
        <v>163</v>
      </c>
      <c r="G9" s="445"/>
      <c r="H9" s="445"/>
      <c r="I9" s="445" t="s">
        <v>163</v>
      </c>
      <c r="J9" s="445" t="s">
        <v>163</v>
      </c>
      <c r="K9" s="445"/>
      <c r="L9" s="445"/>
      <c r="M9" s="445" t="s">
        <v>163</v>
      </c>
      <c r="N9" s="445"/>
      <c r="O9" s="445" t="s">
        <v>163</v>
      </c>
      <c r="P9" s="445" t="s">
        <v>163</v>
      </c>
    </row>
    <row r="10" spans="1:16" s="336" customFormat="1" ht="14.25" x14ac:dyDescent="0.25">
      <c r="A10" s="430">
        <v>6</v>
      </c>
      <c r="B10" s="431" t="s">
        <v>172</v>
      </c>
      <c r="C10" s="432" t="s">
        <v>163</v>
      </c>
      <c r="D10" s="445" t="s">
        <v>163</v>
      </c>
      <c r="E10" s="445" t="s">
        <v>163</v>
      </c>
      <c r="F10" s="445" t="s">
        <v>163</v>
      </c>
      <c r="G10" s="445"/>
      <c r="H10" s="445"/>
      <c r="I10" s="445" t="s">
        <v>163</v>
      </c>
      <c r="J10" s="445" t="s">
        <v>163</v>
      </c>
      <c r="K10" s="445"/>
      <c r="L10" s="445"/>
      <c r="M10" s="445" t="s">
        <v>163</v>
      </c>
      <c r="N10" s="445"/>
      <c r="O10" s="445" t="s">
        <v>163</v>
      </c>
      <c r="P10" s="445" t="s">
        <v>163</v>
      </c>
    </row>
    <row r="11" spans="1:16" s="336" customFormat="1" ht="38.25" x14ac:dyDescent="0.25">
      <c r="A11" s="430">
        <v>7</v>
      </c>
      <c r="B11" s="433" t="s">
        <v>572</v>
      </c>
      <c r="C11" s="432" t="s">
        <v>163</v>
      </c>
      <c r="D11" s="445" t="s">
        <v>163</v>
      </c>
      <c r="E11" s="445" t="s">
        <v>163</v>
      </c>
      <c r="F11" s="445" t="s">
        <v>163</v>
      </c>
      <c r="G11" s="445"/>
      <c r="H11" s="445"/>
      <c r="I11" s="445" t="s">
        <v>163</v>
      </c>
      <c r="J11" s="445" t="s">
        <v>163</v>
      </c>
      <c r="K11" s="445"/>
      <c r="L11" s="445"/>
      <c r="M11" s="445" t="s">
        <v>163</v>
      </c>
      <c r="N11" s="445"/>
      <c r="O11" s="445" t="s">
        <v>163</v>
      </c>
      <c r="P11" s="445" t="s">
        <v>163</v>
      </c>
    </row>
    <row r="12" spans="1:16" s="336" customFormat="1" ht="14.25" x14ac:dyDescent="0.25">
      <c r="A12" s="430">
        <v>8</v>
      </c>
      <c r="B12" s="433" t="s">
        <v>573</v>
      </c>
      <c r="C12" s="432" t="s">
        <v>163</v>
      </c>
      <c r="D12" s="445" t="s">
        <v>163</v>
      </c>
      <c r="E12" s="445" t="s">
        <v>163</v>
      </c>
      <c r="F12" s="445" t="s">
        <v>163</v>
      </c>
      <c r="G12" s="445"/>
      <c r="H12" s="445"/>
      <c r="I12" s="445" t="s">
        <v>163</v>
      </c>
      <c r="J12" s="445" t="s">
        <v>163</v>
      </c>
      <c r="K12" s="445"/>
      <c r="L12" s="445"/>
      <c r="M12" s="445" t="s">
        <v>163</v>
      </c>
      <c r="N12" s="445"/>
      <c r="O12" s="445" t="s">
        <v>163</v>
      </c>
      <c r="P12" s="445" t="s">
        <v>163</v>
      </c>
    </row>
    <row r="13" spans="1:16" s="336" customFormat="1" ht="14.25" x14ac:dyDescent="0.25">
      <c r="A13" s="430"/>
      <c r="B13" s="433"/>
      <c r="C13" s="432"/>
      <c r="D13" s="445"/>
      <c r="E13" s="445"/>
      <c r="F13" s="445"/>
      <c r="G13" s="445"/>
      <c r="H13" s="445"/>
      <c r="I13" s="445"/>
      <c r="J13" s="445"/>
      <c r="K13" s="445"/>
      <c r="L13" s="445"/>
      <c r="M13" s="445"/>
      <c r="N13" s="445"/>
      <c r="O13" s="445"/>
      <c r="P13" s="445"/>
    </row>
    <row r="14" spans="1:16" s="336" customFormat="1" ht="14.25" x14ac:dyDescent="0.25">
      <c r="A14" s="434"/>
      <c r="B14" s="435"/>
      <c r="C14" s="459"/>
      <c r="D14" s="459"/>
      <c r="E14" s="459"/>
      <c r="F14" s="459"/>
      <c r="G14" s="459"/>
      <c r="H14" s="459"/>
      <c r="I14" s="459"/>
      <c r="J14" s="459"/>
      <c r="K14" s="459"/>
      <c r="L14" s="459"/>
      <c r="M14" s="459"/>
      <c r="N14" s="459"/>
      <c r="O14" s="459"/>
      <c r="P14" s="459"/>
    </row>
    <row r="15" spans="1:16" s="336" customFormat="1" ht="15.75" x14ac:dyDescent="0.25">
      <c r="A15" s="436" t="s">
        <v>24</v>
      </c>
      <c r="B15" s="437" t="s">
        <v>188</v>
      </c>
      <c r="C15" s="445"/>
      <c r="D15" s="445"/>
      <c r="E15" s="445"/>
      <c r="F15" s="445"/>
      <c r="G15" s="445"/>
      <c r="H15" s="445"/>
      <c r="I15" s="445"/>
      <c r="J15" s="445"/>
      <c r="K15" s="445"/>
      <c r="L15" s="445"/>
      <c r="M15" s="445"/>
      <c r="N15" s="445"/>
      <c r="O15" s="445"/>
      <c r="P15" s="445"/>
    </row>
    <row r="16" spans="1:16" s="336" customFormat="1" ht="51" x14ac:dyDescent="0.25">
      <c r="A16" s="438">
        <v>1</v>
      </c>
      <c r="B16" s="439" t="s">
        <v>574</v>
      </c>
      <c r="C16" s="446"/>
      <c r="D16" s="460"/>
      <c r="E16" s="460"/>
      <c r="F16" s="460"/>
      <c r="G16" s="445" t="s">
        <v>163</v>
      </c>
      <c r="H16" s="445" t="s">
        <v>163</v>
      </c>
      <c r="I16" s="460"/>
      <c r="J16" s="460"/>
      <c r="K16" s="460" t="s">
        <v>163</v>
      </c>
      <c r="L16" s="832" t="s">
        <v>163</v>
      </c>
      <c r="M16" s="460"/>
      <c r="N16" s="832" t="s">
        <v>163</v>
      </c>
      <c r="O16" s="460"/>
      <c r="P16" s="460"/>
    </row>
    <row r="17" spans="1:16" s="336" customFormat="1" ht="25.5" x14ac:dyDescent="0.25">
      <c r="A17" s="438">
        <v>2</v>
      </c>
      <c r="B17" s="440" t="s">
        <v>575</v>
      </c>
      <c r="C17" s="446"/>
      <c r="D17" s="460"/>
      <c r="E17" s="460"/>
      <c r="F17" s="460"/>
      <c r="G17" s="445" t="s">
        <v>163</v>
      </c>
      <c r="H17" s="445" t="s">
        <v>163</v>
      </c>
      <c r="I17" s="460"/>
      <c r="J17" s="460"/>
      <c r="K17" s="460" t="s">
        <v>163</v>
      </c>
      <c r="L17" s="460" t="s">
        <v>163</v>
      </c>
      <c r="M17" s="460"/>
      <c r="N17" s="832" t="s">
        <v>163</v>
      </c>
      <c r="O17" s="460"/>
      <c r="P17" s="460"/>
    </row>
    <row r="18" spans="1:16" s="336" customFormat="1" ht="51" x14ac:dyDescent="0.25">
      <c r="A18" s="438">
        <v>3</v>
      </c>
      <c r="B18" s="440" t="s">
        <v>576</v>
      </c>
      <c r="C18" s="445"/>
      <c r="D18" s="442"/>
      <c r="E18" s="442"/>
      <c r="F18" s="442"/>
      <c r="G18" s="445" t="s">
        <v>163</v>
      </c>
      <c r="H18" s="445" t="s">
        <v>163</v>
      </c>
      <c r="I18" s="442"/>
      <c r="J18" s="442"/>
      <c r="K18" s="460" t="s">
        <v>163</v>
      </c>
      <c r="L18" s="442" t="s">
        <v>163</v>
      </c>
      <c r="M18" s="442"/>
      <c r="N18" s="832" t="s">
        <v>163</v>
      </c>
      <c r="O18" s="442"/>
      <c r="P18" s="442"/>
    </row>
    <row r="19" spans="1:16" s="336" customFormat="1" ht="38.25" x14ac:dyDescent="0.25">
      <c r="A19" s="438">
        <v>4</v>
      </c>
      <c r="B19" s="441" t="s">
        <v>26</v>
      </c>
      <c r="C19" s="445"/>
      <c r="D19" s="432"/>
      <c r="E19" s="442"/>
      <c r="F19" s="442"/>
      <c r="G19" s="445" t="s">
        <v>163</v>
      </c>
      <c r="H19" s="445" t="s">
        <v>163</v>
      </c>
      <c r="I19" s="442"/>
      <c r="J19" s="442"/>
      <c r="K19" s="460" t="s">
        <v>163</v>
      </c>
      <c r="L19" s="442" t="s">
        <v>163</v>
      </c>
      <c r="M19" s="442"/>
      <c r="N19" s="832" t="s">
        <v>163</v>
      </c>
      <c r="O19" s="442"/>
      <c r="P19" s="442"/>
    </row>
    <row r="20" spans="1:16" s="336" customFormat="1" ht="51" x14ac:dyDescent="0.25">
      <c r="A20" s="438">
        <v>5</v>
      </c>
      <c r="B20" s="441" t="s">
        <v>577</v>
      </c>
      <c r="C20" s="446"/>
      <c r="D20" s="442"/>
      <c r="E20" s="442"/>
      <c r="F20" s="442"/>
      <c r="G20" s="445" t="s">
        <v>163</v>
      </c>
      <c r="H20" s="445" t="s">
        <v>163</v>
      </c>
      <c r="I20" s="442"/>
      <c r="J20" s="442"/>
      <c r="K20" s="460" t="s">
        <v>163</v>
      </c>
      <c r="L20" s="831" t="s">
        <v>581</v>
      </c>
      <c r="M20" s="442"/>
      <c r="N20" s="832" t="s">
        <v>163</v>
      </c>
      <c r="O20" s="442"/>
      <c r="P20" s="442"/>
    </row>
    <row r="21" spans="1:16" s="336" customFormat="1" ht="38.25" x14ac:dyDescent="0.25">
      <c r="A21" s="438">
        <v>6</v>
      </c>
      <c r="B21" s="441" t="s">
        <v>578</v>
      </c>
      <c r="C21" s="446"/>
      <c r="D21" s="442"/>
      <c r="E21" s="442"/>
      <c r="F21" s="442"/>
      <c r="G21" s="445" t="s">
        <v>163</v>
      </c>
      <c r="H21" s="445" t="s">
        <v>163</v>
      </c>
      <c r="I21" s="442"/>
      <c r="J21" s="442"/>
      <c r="K21" s="460" t="s">
        <v>163</v>
      </c>
      <c r="L21" s="831" t="s">
        <v>581</v>
      </c>
      <c r="M21" s="442"/>
      <c r="N21" s="832" t="s">
        <v>163</v>
      </c>
      <c r="O21" s="442"/>
      <c r="P21" s="442"/>
    </row>
    <row r="22" spans="1:16" s="336" customFormat="1" ht="102" x14ac:dyDescent="0.25">
      <c r="A22" s="438">
        <v>7</v>
      </c>
      <c r="B22" s="441" t="s">
        <v>579</v>
      </c>
      <c r="C22" s="446"/>
      <c r="D22" s="461"/>
      <c r="E22" s="461"/>
      <c r="F22" s="461"/>
      <c r="G22" s="829" t="s">
        <v>581</v>
      </c>
      <c r="H22" s="445" t="s">
        <v>163</v>
      </c>
      <c r="I22" s="461"/>
      <c r="J22" s="461"/>
      <c r="K22" s="460" t="s">
        <v>163</v>
      </c>
      <c r="L22" s="831" t="s">
        <v>581</v>
      </c>
      <c r="M22" s="461"/>
      <c r="N22" s="832" t="s">
        <v>163</v>
      </c>
      <c r="O22" s="461"/>
      <c r="P22" s="461"/>
    </row>
    <row r="23" spans="1:16" s="336" customFormat="1" ht="14.25" x14ac:dyDescent="0.25">
      <c r="A23" s="443">
        <v>8</v>
      </c>
      <c r="B23" s="444" t="s">
        <v>573</v>
      </c>
      <c r="C23" s="446"/>
      <c r="D23" s="462"/>
      <c r="E23" s="462"/>
      <c r="F23" s="462"/>
      <c r="G23" s="462"/>
      <c r="H23" s="462"/>
      <c r="I23" s="462"/>
      <c r="J23" s="462"/>
      <c r="K23" s="462"/>
      <c r="L23" s="462"/>
      <c r="M23" s="462"/>
      <c r="N23" s="462"/>
      <c r="O23" s="462"/>
      <c r="P23" s="462"/>
    </row>
    <row r="24" spans="1:16" s="336" customFormat="1" ht="14.25" x14ac:dyDescent="0.25">
      <c r="A24" s="443"/>
      <c r="B24" s="447" t="s">
        <v>173</v>
      </c>
      <c r="C24" s="448" t="s">
        <v>163</v>
      </c>
      <c r="D24" s="447" t="s">
        <v>163</v>
      </c>
      <c r="E24" s="447" t="s">
        <v>163</v>
      </c>
      <c r="F24" s="447" t="s">
        <v>163</v>
      </c>
      <c r="G24" s="830" t="s">
        <v>581</v>
      </c>
      <c r="H24" s="447" t="s">
        <v>163</v>
      </c>
      <c r="I24" s="447" t="s">
        <v>163</v>
      </c>
      <c r="J24" s="447" t="s">
        <v>163</v>
      </c>
      <c r="K24" s="447" t="s">
        <v>163</v>
      </c>
      <c r="L24" s="830" t="s">
        <v>581</v>
      </c>
      <c r="M24" s="447" t="s">
        <v>163</v>
      </c>
      <c r="N24" s="447" t="s">
        <v>163</v>
      </c>
      <c r="O24" s="447" t="s">
        <v>163</v>
      </c>
      <c r="P24" s="447" t="s">
        <v>163</v>
      </c>
    </row>
    <row r="25" spans="1:16" s="336" customFormat="1" x14ac:dyDescent="0.25">
      <c r="A25" s="226"/>
    </row>
    <row r="26" spans="1:16" s="336" customFormat="1" x14ac:dyDescent="0.25">
      <c r="A26" s="226"/>
    </row>
    <row r="27" spans="1:16" s="336" customFormat="1" x14ac:dyDescent="0.25">
      <c r="A27" s="226"/>
    </row>
    <row r="28" spans="1:16" s="336" customFormat="1" x14ac:dyDescent="0.25">
      <c r="A28" s="226"/>
    </row>
    <row r="29" spans="1:16" s="336" customFormat="1" x14ac:dyDescent="0.25">
      <c r="A29" s="226"/>
    </row>
    <row r="30" spans="1:16" s="336" customFormat="1" x14ac:dyDescent="0.25">
      <c r="A30" s="226"/>
    </row>
    <row r="31" spans="1:16" s="336" customFormat="1" x14ac:dyDescent="0.25">
      <c r="A31" s="226"/>
    </row>
    <row r="32" spans="1:16" s="336" customFormat="1" x14ac:dyDescent="0.25">
      <c r="A32" s="226"/>
    </row>
    <row r="33" spans="1:1" s="336" customFormat="1" x14ac:dyDescent="0.25">
      <c r="A33" s="226"/>
    </row>
    <row r="34" spans="1:1" s="336" customFormat="1" x14ac:dyDescent="0.25">
      <c r="A34" s="226"/>
    </row>
    <row r="35" spans="1:1" s="336" customFormat="1" x14ac:dyDescent="0.25">
      <c r="A35" s="226"/>
    </row>
    <row r="36" spans="1:1" s="336" customFormat="1" x14ac:dyDescent="0.25">
      <c r="A36" s="226"/>
    </row>
    <row r="37" spans="1:1" s="336" customFormat="1" x14ac:dyDescent="0.25">
      <c r="A37" s="226"/>
    </row>
    <row r="38" spans="1:1" s="336" customFormat="1" x14ac:dyDescent="0.25">
      <c r="A38" s="226"/>
    </row>
    <row r="39" spans="1:1" s="336" customFormat="1" x14ac:dyDescent="0.25">
      <c r="A39" s="226"/>
    </row>
    <row r="40" spans="1:1" s="336" customFormat="1" x14ac:dyDescent="0.25">
      <c r="A40" s="226"/>
    </row>
    <row r="41" spans="1:1" s="336" customFormat="1" x14ac:dyDescent="0.25">
      <c r="A41" s="226"/>
    </row>
    <row r="42" spans="1:1" s="336" customFormat="1" x14ac:dyDescent="0.25">
      <c r="A42" s="226"/>
    </row>
    <row r="43" spans="1:1" s="336" customFormat="1" x14ac:dyDescent="0.25">
      <c r="A43" s="226"/>
    </row>
    <row r="44" spans="1:1" s="336" customFormat="1" x14ac:dyDescent="0.25">
      <c r="A44" s="226"/>
    </row>
    <row r="45" spans="1:1" s="336" customFormat="1" x14ac:dyDescent="0.25">
      <c r="A45" s="226"/>
    </row>
    <row r="46" spans="1:1" s="336" customFormat="1" x14ac:dyDescent="0.25">
      <c r="A46" s="226"/>
    </row>
    <row r="47" spans="1:1" s="336" customFormat="1" x14ac:dyDescent="0.25">
      <c r="A47" s="226"/>
    </row>
    <row r="48" spans="1:1" s="336" customFormat="1" x14ac:dyDescent="0.25">
      <c r="A48" s="226"/>
    </row>
    <row r="49" spans="1:1" s="336" customFormat="1" x14ac:dyDescent="0.25">
      <c r="A49" s="226"/>
    </row>
    <row r="50" spans="1:1" s="336" customFormat="1" x14ac:dyDescent="0.25">
      <c r="A50" s="226"/>
    </row>
    <row r="51" spans="1:1" s="336" customFormat="1" x14ac:dyDescent="0.25">
      <c r="A51" s="226"/>
    </row>
    <row r="52" spans="1:1" s="336" customFormat="1" x14ac:dyDescent="0.25">
      <c r="A52" s="226"/>
    </row>
    <row r="53" spans="1:1" s="336" customFormat="1" x14ac:dyDescent="0.25">
      <c r="A53" s="226"/>
    </row>
    <row r="54" spans="1:1" s="336" customFormat="1" x14ac:dyDescent="0.25">
      <c r="A54" s="226"/>
    </row>
    <row r="55" spans="1:1" s="336" customFormat="1" x14ac:dyDescent="0.25">
      <c r="A55" s="226"/>
    </row>
    <row r="56" spans="1:1" s="336" customFormat="1" x14ac:dyDescent="0.25">
      <c r="A56" s="226"/>
    </row>
    <row r="57" spans="1:1" s="336" customFormat="1" x14ac:dyDescent="0.25">
      <c r="A57" s="226"/>
    </row>
    <row r="58" spans="1:1" s="336" customFormat="1" x14ac:dyDescent="0.25">
      <c r="A58" s="226"/>
    </row>
    <row r="59" spans="1:1" s="336" customFormat="1" x14ac:dyDescent="0.25">
      <c r="A59" s="226"/>
    </row>
    <row r="60" spans="1:1" s="336" customFormat="1" x14ac:dyDescent="0.25">
      <c r="A60" s="226"/>
    </row>
    <row r="61" spans="1:1" s="336" customFormat="1" x14ac:dyDescent="0.25">
      <c r="A61" s="226"/>
    </row>
    <row r="62" spans="1:1" s="336" customFormat="1" x14ac:dyDescent="0.25">
      <c r="A62" s="226"/>
    </row>
    <row r="63" spans="1:1" s="336" customFormat="1" x14ac:dyDescent="0.25">
      <c r="A63" s="226"/>
    </row>
    <row r="64" spans="1:1" s="336" customFormat="1" x14ac:dyDescent="0.25">
      <c r="A64" s="226"/>
    </row>
    <row r="65" spans="1:1" s="336" customFormat="1" x14ac:dyDescent="0.25">
      <c r="A65" s="226"/>
    </row>
    <row r="66" spans="1:1" s="336" customFormat="1" x14ac:dyDescent="0.25">
      <c r="A66" s="226"/>
    </row>
    <row r="67" spans="1:1" s="336" customFormat="1" x14ac:dyDescent="0.25">
      <c r="A67" s="226"/>
    </row>
    <row r="68" spans="1:1" s="336" customFormat="1" x14ac:dyDescent="0.25">
      <c r="A68" s="226"/>
    </row>
    <row r="69" spans="1:1" s="336" customFormat="1" x14ac:dyDescent="0.25">
      <c r="A69" s="226"/>
    </row>
    <row r="70" spans="1:1" s="336" customFormat="1" x14ac:dyDescent="0.25">
      <c r="A70" s="226"/>
    </row>
    <row r="71" spans="1:1" s="336" customFormat="1" x14ac:dyDescent="0.25">
      <c r="A71" s="226"/>
    </row>
    <row r="72" spans="1:1" s="336" customFormat="1" x14ac:dyDescent="0.25">
      <c r="A72" s="226"/>
    </row>
    <row r="73" spans="1:1" s="336" customFormat="1" x14ac:dyDescent="0.25">
      <c r="A73" s="226"/>
    </row>
    <row r="74" spans="1:1" s="336" customFormat="1" x14ac:dyDescent="0.25">
      <c r="A74" s="226"/>
    </row>
    <row r="75" spans="1:1" s="336" customFormat="1" x14ac:dyDescent="0.25">
      <c r="A75" s="226"/>
    </row>
    <row r="76" spans="1:1" s="336" customFormat="1" x14ac:dyDescent="0.25">
      <c r="A76" s="226"/>
    </row>
    <row r="77" spans="1:1" s="336" customFormat="1" x14ac:dyDescent="0.25">
      <c r="A77" s="226"/>
    </row>
    <row r="78" spans="1:1" s="336" customFormat="1" x14ac:dyDescent="0.25">
      <c r="A78" s="226"/>
    </row>
    <row r="79" spans="1:1" s="336" customFormat="1" x14ac:dyDescent="0.25">
      <c r="A79" s="226"/>
    </row>
    <row r="80" spans="1:1" s="336" customFormat="1" x14ac:dyDescent="0.25">
      <c r="A80" s="226"/>
    </row>
    <row r="81" spans="1:1" s="336" customFormat="1" x14ac:dyDescent="0.25">
      <c r="A81" s="226"/>
    </row>
    <row r="82" spans="1:1" s="336" customFormat="1" x14ac:dyDescent="0.25">
      <c r="A82" s="226"/>
    </row>
    <row r="83" spans="1:1" s="336" customFormat="1" x14ac:dyDescent="0.25">
      <c r="A83" s="226"/>
    </row>
    <row r="84" spans="1:1" s="336" customFormat="1" x14ac:dyDescent="0.25">
      <c r="A84" s="226"/>
    </row>
    <row r="85" spans="1:1" s="336" customFormat="1" x14ac:dyDescent="0.25">
      <c r="A85" s="226"/>
    </row>
    <row r="86" spans="1:1" s="336" customFormat="1" x14ac:dyDescent="0.25">
      <c r="A86" s="226"/>
    </row>
    <row r="87" spans="1:1" s="336" customFormat="1" x14ac:dyDescent="0.25">
      <c r="A87" s="226"/>
    </row>
    <row r="88" spans="1:1" s="336" customFormat="1" x14ac:dyDescent="0.25">
      <c r="A88" s="226"/>
    </row>
    <row r="89" spans="1:1" s="336" customFormat="1" x14ac:dyDescent="0.25">
      <c r="A89" s="226"/>
    </row>
    <row r="90" spans="1:1" s="336" customFormat="1" x14ac:dyDescent="0.25">
      <c r="A90" s="226"/>
    </row>
    <row r="91" spans="1:1" s="336" customFormat="1" x14ac:dyDescent="0.25">
      <c r="A91" s="226"/>
    </row>
    <row r="92" spans="1:1" s="336" customFormat="1" x14ac:dyDescent="0.25">
      <c r="A92" s="226"/>
    </row>
    <row r="93" spans="1:1" s="336" customFormat="1" x14ac:dyDescent="0.25">
      <c r="A93" s="226"/>
    </row>
    <row r="94" spans="1:1" s="336" customFormat="1" x14ac:dyDescent="0.25">
      <c r="A94" s="226"/>
    </row>
    <row r="95" spans="1:1" s="336" customFormat="1" x14ac:dyDescent="0.25">
      <c r="A95" s="226"/>
    </row>
    <row r="96" spans="1:1" s="336" customFormat="1" x14ac:dyDescent="0.25">
      <c r="A96" s="226"/>
    </row>
    <row r="97" spans="1:1" s="336" customFormat="1" x14ac:dyDescent="0.25">
      <c r="A97" s="226"/>
    </row>
    <row r="98" spans="1:1" s="336" customFormat="1" x14ac:dyDescent="0.25">
      <c r="A98" s="226"/>
    </row>
    <row r="99" spans="1:1" s="336" customFormat="1" x14ac:dyDescent="0.25">
      <c r="A99" s="226"/>
    </row>
    <row r="100" spans="1:1" s="336" customFormat="1" x14ac:dyDescent="0.25">
      <c r="A100" s="226"/>
    </row>
    <row r="101" spans="1:1" s="336" customFormat="1" x14ac:dyDescent="0.25">
      <c r="A101" s="226"/>
    </row>
    <row r="102" spans="1:1" s="336" customFormat="1" x14ac:dyDescent="0.25">
      <c r="A102" s="226"/>
    </row>
    <row r="103" spans="1:1" s="336" customFormat="1" x14ac:dyDescent="0.25">
      <c r="A103" s="226"/>
    </row>
    <row r="104" spans="1:1" s="336" customFormat="1" x14ac:dyDescent="0.25">
      <c r="A104" s="226"/>
    </row>
    <row r="105" spans="1:1" s="336" customFormat="1" x14ac:dyDescent="0.25">
      <c r="A105" s="226"/>
    </row>
    <row r="106" spans="1:1" s="336" customFormat="1" x14ac:dyDescent="0.25">
      <c r="A106" s="226"/>
    </row>
    <row r="107" spans="1:1" s="336" customFormat="1" x14ac:dyDescent="0.25">
      <c r="A107" s="226"/>
    </row>
    <row r="108" spans="1:1" s="336" customFormat="1" x14ac:dyDescent="0.25">
      <c r="A108" s="226"/>
    </row>
    <row r="109" spans="1:1" s="336" customFormat="1" x14ac:dyDescent="0.25">
      <c r="A109" s="226"/>
    </row>
    <row r="110" spans="1:1" s="336" customFormat="1" x14ac:dyDescent="0.25">
      <c r="A110" s="226"/>
    </row>
    <row r="111" spans="1:1" s="336" customFormat="1" x14ac:dyDescent="0.25">
      <c r="A111" s="226"/>
    </row>
    <row r="112" spans="1:1" s="336" customFormat="1" x14ac:dyDescent="0.25">
      <c r="A112" s="226"/>
    </row>
    <row r="113" spans="1:1" s="336" customFormat="1" x14ac:dyDescent="0.25">
      <c r="A113" s="226"/>
    </row>
    <row r="114" spans="1:1" s="336" customFormat="1" x14ac:dyDescent="0.25">
      <c r="A114" s="226"/>
    </row>
    <row r="115" spans="1:1" s="336" customFormat="1" x14ac:dyDescent="0.25">
      <c r="A115" s="226"/>
    </row>
    <row r="116" spans="1:1" s="336" customFormat="1" x14ac:dyDescent="0.25">
      <c r="A116" s="226"/>
    </row>
    <row r="117" spans="1:1" s="336" customFormat="1" x14ac:dyDescent="0.25">
      <c r="A117" s="226"/>
    </row>
    <row r="118" spans="1:1" s="336" customFormat="1" x14ac:dyDescent="0.25">
      <c r="A118" s="226"/>
    </row>
    <row r="119" spans="1:1" s="336" customFormat="1" x14ac:dyDescent="0.25">
      <c r="A119" s="226"/>
    </row>
    <row r="120" spans="1:1" s="336" customFormat="1" x14ac:dyDescent="0.25">
      <c r="A120" s="226"/>
    </row>
    <row r="121" spans="1:1" s="336" customFormat="1" x14ac:dyDescent="0.25">
      <c r="A121" s="226"/>
    </row>
    <row r="122" spans="1:1" s="336" customFormat="1" x14ac:dyDescent="0.25">
      <c r="A122" s="226"/>
    </row>
    <row r="123" spans="1:1" s="336" customFormat="1" x14ac:dyDescent="0.25">
      <c r="A123" s="226"/>
    </row>
    <row r="124" spans="1:1" s="336" customFormat="1" x14ac:dyDescent="0.25">
      <c r="A124" s="226"/>
    </row>
    <row r="125" spans="1:1" s="336" customFormat="1" x14ac:dyDescent="0.25">
      <c r="A125" s="226"/>
    </row>
    <row r="126" spans="1:1" s="336" customFormat="1" x14ac:dyDescent="0.25">
      <c r="A126" s="226"/>
    </row>
    <row r="127" spans="1:1" s="336" customFormat="1" x14ac:dyDescent="0.25">
      <c r="A127" s="226"/>
    </row>
    <row r="128" spans="1:1" s="336" customFormat="1" x14ac:dyDescent="0.25">
      <c r="A128" s="226"/>
    </row>
    <row r="129" spans="1:1" s="336" customFormat="1" x14ac:dyDescent="0.25">
      <c r="A129" s="226"/>
    </row>
    <row r="130" spans="1:1" s="336" customFormat="1" x14ac:dyDescent="0.25">
      <c r="A130" s="226"/>
    </row>
    <row r="131" spans="1:1" s="336" customFormat="1" x14ac:dyDescent="0.25">
      <c r="A131" s="226"/>
    </row>
    <row r="132" spans="1:1" s="336" customFormat="1" x14ac:dyDescent="0.25">
      <c r="A132" s="226"/>
    </row>
    <row r="133" spans="1:1" s="336" customFormat="1" x14ac:dyDescent="0.25">
      <c r="A133" s="226"/>
    </row>
    <row r="134" spans="1:1" s="336" customFormat="1" x14ac:dyDescent="0.25">
      <c r="A134" s="226"/>
    </row>
    <row r="135" spans="1:1" s="336" customFormat="1" x14ac:dyDescent="0.25">
      <c r="A135" s="226"/>
    </row>
    <row r="136" spans="1:1" s="336" customFormat="1" x14ac:dyDescent="0.25">
      <c r="A136" s="226"/>
    </row>
    <row r="137" spans="1:1" s="336" customFormat="1" x14ac:dyDescent="0.25">
      <c r="A137" s="226"/>
    </row>
    <row r="138" spans="1:1" s="336" customFormat="1" x14ac:dyDescent="0.25">
      <c r="A138" s="226"/>
    </row>
    <row r="139" spans="1:1" s="336" customFormat="1" x14ac:dyDescent="0.25">
      <c r="A139" s="226"/>
    </row>
    <row r="140" spans="1:1" s="336" customFormat="1" x14ac:dyDescent="0.25">
      <c r="A140" s="226"/>
    </row>
  </sheetData>
  <sheetProtection algorithmName="SHA-512" hashValue="ilKHN6O/yBK1FBB/1aSMudXP1C3De32k4VA11dbGZGEDWVqpSo7VwT+1QcXdxoxbjjfaUERSL7hiCZzAi8HATQ==" saltValue="B1VyY0QPj3YeDt6KehiO0A==" spinCount="100000" sheet="1" objects="1" scenarios="1" selectLockedCells="1" selectUnlockedCells="1"/>
  <pageMargins left="0.31496062992125984" right="0.31496062992125984" top="0.74803149606299213" bottom="0.74803149606299213" header="0.31496062992125984" footer="0.31496062992125984"/>
  <pageSetup paperSize="9" scale="4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outlinePr summaryBelow="0" summaryRight="0"/>
    <pageSetUpPr fitToPage="1"/>
  </sheetPr>
  <dimension ref="B2:FD365"/>
  <sheetViews>
    <sheetView showGridLines="0" topLeftCell="A106" zoomScale="84" zoomScaleNormal="84" zoomScaleSheetLayoutView="96" zoomScalePageLayoutView="96" workbookViewId="0">
      <selection activeCell="B4" sqref="B4:C9"/>
    </sheetView>
  </sheetViews>
  <sheetFormatPr baseColWidth="10" defaultRowHeight="15.75" x14ac:dyDescent="0.25"/>
  <cols>
    <col min="1" max="1" width="3.7109375" style="228" customWidth="1"/>
    <col min="2" max="2" width="8.85546875" style="544" customWidth="1"/>
    <col min="3" max="3" width="84.28515625" customWidth="1"/>
    <col min="4" max="4" width="13.7109375" customWidth="1"/>
    <col min="5" max="5" width="17" customWidth="1"/>
    <col min="6" max="6" width="22.28515625" customWidth="1"/>
    <col min="7" max="7" width="22.5703125" customWidth="1"/>
    <col min="8" max="8" width="18" style="482" customWidth="1"/>
    <col min="9" max="9" width="15.5703125" style="387" hidden="1" customWidth="1"/>
    <col min="10" max="11" width="12.7109375" style="387" hidden="1" customWidth="1"/>
    <col min="12" max="12" width="12.7109375" style="387" customWidth="1"/>
    <col min="13" max="13" width="8.85546875" style="481" customWidth="1"/>
    <col min="14" max="14" width="84.28515625" style="482" customWidth="1"/>
    <col min="15" max="15" width="9.5703125" style="482" customWidth="1"/>
    <col min="16" max="16" width="11.140625" style="482" customWidth="1"/>
    <col min="17" max="17" width="17.42578125" style="482" customWidth="1"/>
    <col min="18" max="18" width="16.7109375" style="482" customWidth="1"/>
    <col min="19" max="19" width="16.85546875" style="482" customWidth="1"/>
    <col min="20" max="22" width="12.7109375" style="228" hidden="1" customWidth="1"/>
    <col min="23" max="23" width="12.7109375" style="228" customWidth="1"/>
    <col min="24" max="24" width="8.85546875" style="544" customWidth="1"/>
    <col min="25" max="25" width="84.28515625" customWidth="1"/>
    <col min="26" max="26" width="8.85546875" customWidth="1"/>
    <col min="27" max="27" width="11.7109375" customWidth="1"/>
    <col min="28" max="28" width="14.140625" customWidth="1"/>
    <col min="29" max="29" width="16.5703125" customWidth="1"/>
    <col min="30" max="30" width="17.140625" style="482" customWidth="1"/>
    <col min="31" max="33" width="12.7109375" style="387" hidden="1" customWidth="1"/>
    <col min="34" max="34" width="12.7109375" style="387" customWidth="1"/>
    <col min="35" max="35" width="8.85546875" style="544" customWidth="1"/>
    <col min="36" max="36" width="84.28515625" customWidth="1"/>
    <col min="37" max="37" width="10.42578125" style="602" customWidth="1"/>
    <col min="38" max="38" width="12.28515625" style="602" customWidth="1"/>
    <col min="39" max="39" width="17" style="602" customWidth="1"/>
    <col min="40" max="40" width="18.42578125" style="602" customWidth="1"/>
    <col min="41" max="41" width="18" style="603" customWidth="1"/>
    <col min="42" max="42" width="15" style="228" hidden="1" customWidth="1"/>
    <col min="43" max="44" width="13.140625" style="228" hidden="1" customWidth="1"/>
    <col min="45" max="45" width="13.140625" style="228" customWidth="1"/>
    <col min="46" max="46" width="8.85546875" style="544" customWidth="1"/>
    <col min="47" max="47" width="84.28515625" customWidth="1"/>
    <col min="48" max="48" width="10" customWidth="1"/>
    <col min="49" max="49" width="11.28515625" customWidth="1"/>
    <col min="50" max="50" width="12.28515625" customWidth="1"/>
    <col min="51" max="51" width="15.85546875" style="648" customWidth="1"/>
    <col min="52" max="52" width="16.140625" style="482" customWidth="1"/>
    <col min="53" max="53" width="13.28515625" style="228" hidden="1" customWidth="1"/>
    <col min="54" max="54" width="13.140625" style="228" hidden="1" customWidth="1"/>
    <col min="55" max="55" width="13" style="228" hidden="1" customWidth="1"/>
    <col min="56" max="56" width="8.85546875" style="544" hidden="1" customWidth="1"/>
    <col min="57" max="57" width="84.28515625" hidden="1" customWidth="1"/>
    <col min="58" max="58" width="10" hidden="1" customWidth="1"/>
    <col min="59" max="59" width="12.28515625" hidden="1" customWidth="1"/>
    <col min="60" max="60" width="17" hidden="1" customWidth="1"/>
    <col min="61" max="61" width="17.7109375" hidden="1" customWidth="1"/>
    <col min="62" max="62" width="16.140625" style="482" hidden="1" customWidth="1"/>
    <col min="63" max="65" width="13" style="228" hidden="1" customWidth="1"/>
    <col min="66" max="66" width="13" style="228" customWidth="1"/>
    <col min="67" max="67" width="8.85546875" style="544" customWidth="1"/>
    <col min="68" max="68" width="84.28515625" customWidth="1"/>
    <col min="69" max="69" width="13.7109375" customWidth="1"/>
    <col min="70" max="70" width="17" customWidth="1"/>
    <col min="71" max="71" width="22.28515625" customWidth="1"/>
    <col min="72" max="72" width="22.5703125" customWidth="1"/>
    <col min="73" max="73" width="18" style="482" customWidth="1"/>
    <col min="74" max="74" width="12.5703125" style="228" hidden="1" customWidth="1"/>
    <col min="75" max="76" width="13" style="228" hidden="1" customWidth="1"/>
    <col min="77" max="77" width="13" style="228" customWidth="1"/>
    <col min="78" max="78" width="8.85546875" style="544" customWidth="1"/>
    <col min="79" max="79" width="94" customWidth="1"/>
    <col min="80" max="80" width="9.5703125" customWidth="1"/>
    <col min="81" max="81" width="11.7109375" customWidth="1"/>
    <col min="82" max="82" width="14.5703125" customWidth="1"/>
    <col min="83" max="83" width="16.85546875" customWidth="1"/>
    <col min="84" max="84" width="15" style="482" customWidth="1"/>
    <col min="85" max="85" width="12.28515625" style="228" hidden="1" customWidth="1"/>
    <col min="86" max="86" width="12" style="228" hidden="1" customWidth="1"/>
    <col min="87" max="87" width="12.42578125" style="228" hidden="1" customWidth="1"/>
    <col min="88" max="88" width="12.42578125" style="228" customWidth="1"/>
    <col min="89" max="89" width="8.85546875" style="544" customWidth="1"/>
    <col min="90" max="90" width="84.28515625" customWidth="1"/>
    <col min="91" max="91" width="9.7109375" customWidth="1"/>
    <col min="92" max="92" width="11.28515625" customWidth="1"/>
    <col min="93" max="93" width="13.42578125" customWidth="1"/>
    <col min="94" max="94" width="18.85546875" customWidth="1"/>
    <col min="95" max="95" width="15.28515625" style="482" customWidth="1"/>
    <col min="96" max="96" width="12.28515625" style="228" hidden="1" customWidth="1"/>
    <col min="97" max="97" width="12.5703125" style="228" hidden="1" customWidth="1"/>
    <col min="98" max="98" width="12.85546875" style="228" hidden="1" customWidth="1"/>
    <col min="99" max="99" width="12.85546875" style="228" customWidth="1"/>
    <col min="100" max="100" width="8.85546875" style="683" customWidth="1"/>
    <col min="101" max="101" width="84.28515625" style="684" customWidth="1"/>
    <col min="102" max="102" width="9.85546875" style="684" customWidth="1"/>
    <col min="103" max="103" width="11.7109375" style="684" customWidth="1"/>
    <col min="104" max="104" width="14.7109375" style="684" customWidth="1"/>
    <col min="105" max="105" width="17" style="684" customWidth="1"/>
    <col min="106" max="106" width="19.140625" style="685" customWidth="1"/>
    <col min="107" max="107" width="12.5703125" style="228" hidden="1" customWidth="1"/>
    <col min="108" max="108" width="12.42578125" style="228" hidden="1" customWidth="1"/>
    <col min="109" max="109" width="13" style="228" hidden="1" customWidth="1"/>
    <col min="110" max="110" width="8.85546875" style="544" hidden="1" customWidth="1"/>
    <col min="111" max="111" width="84.28515625" hidden="1" customWidth="1"/>
    <col min="112" max="112" width="11.28515625" hidden="1" customWidth="1"/>
    <col min="113" max="113" width="14" hidden="1" customWidth="1"/>
    <col min="114" max="114" width="17.85546875" hidden="1" customWidth="1"/>
    <col min="115" max="115" width="17.140625" hidden="1" customWidth="1"/>
    <col min="116" max="116" width="16.42578125" style="482" hidden="1" customWidth="1"/>
    <col min="117" max="117" width="12.85546875" style="228" hidden="1" customWidth="1"/>
    <col min="118" max="119" width="12.42578125" style="228" hidden="1" customWidth="1"/>
    <col min="120" max="120" width="12.42578125" style="228" customWidth="1"/>
    <col min="121" max="121" width="8.85546875" style="712" customWidth="1"/>
    <col min="122" max="122" width="84.28515625" style="712" customWidth="1"/>
    <col min="123" max="123" width="8.7109375" style="712" customWidth="1"/>
    <col min="124" max="124" width="9.7109375" style="712" customWidth="1"/>
    <col min="125" max="125" width="12.42578125" style="712" customWidth="1"/>
    <col min="126" max="126" width="14.140625" style="712" customWidth="1"/>
    <col min="127" max="127" width="16.5703125" style="713" customWidth="1"/>
    <col min="128" max="128" width="12.5703125" style="228" hidden="1" customWidth="1"/>
    <col min="129" max="129" width="12.42578125" style="228" hidden="1" customWidth="1"/>
    <col min="130" max="130" width="12.5703125" style="228" hidden="1" customWidth="1"/>
    <col min="131" max="131" width="12.5703125" style="228" customWidth="1"/>
    <col min="132" max="132" width="8.85546875" style="544" customWidth="1"/>
    <col min="133" max="133" width="84.28515625" customWidth="1"/>
    <col min="134" max="134" width="9.85546875" customWidth="1"/>
    <col min="135" max="135" width="10.5703125" customWidth="1"/>
    <col min="136" max="136" width="12" style="207" customWidth="1"/>
    <col min="137" max="137" width="18.42578125" style="392" customWidth="1"/>
    <col min="138" max="138" width="20.42578125" style="392" customWidth="1"/>
    <col min="139" max="139" width="12.85546875" style="228" hidden="1" customWidth="1"/>
    <col min="140" max="140" width="12.42578125" style="228" hidden="1" customWidth="1"/>
    <col min="141" max="141" width="12.85546875" style="228" hidden="1" customWidth="1"/>
    <col min="142" max="142" width="12.85546875" style="228" customWidth="1"/>
    <col min="143" max="143" width="8.85546875" style="544" customWidth="1"/>
    <col min="144" max="144" width="84.28515625" customWidth="1"/>
    <col min="145" max="145" width="9.85546875" customWidth="1"/>
    <col min="146" max="146" width="10.140625" customWidth="1"/>
    <col min="147" max="147" width="13" customWidth="1"/>
    <col min="148" max="148" width="15.85546875" customWidth="1"/>
    <col min="149" max="149" width="16.140625" style="482" customWidth="1"/>
    <col min="150" max="150" width="12.140625" style="228" hidden="1" customWidth="1"/>
    <col min="151" max="152" width="12.28515625" style="228" hidden="1" customWidth="1"/>
    <col min="153" max="153" width="12.28515625" style="228" customWidth="1"/>
    <col min="154" max="154" width="8.85546875" style="544" customWidth="1"/>
    <col min="155" max="155" width="84.28515625" customWidth="1"/>
    <col min="156" max="156" width="10.42578125" customWidth="1"/>
    <col min="157" max="157" width="10.28515625" customWidth="1"/>
    <col min="158" max="158" width="14.5703125" customWidth="1"/>
    <col min="159" max="159" width="17.28515625" customWidth="1"/>
    <col min="160" max="160" width="16.28515625" style="482" customWidth="1"/>
    <col min="161" max="16384" width="11.42578125" style="228"/>
  </cols>
  <sheetData>
    <row r="2" spans="2:160" ht="36.75" customHeight="1" x14ac:dyDescent="0.25"/>
    <row r="3" spans="2:160" ht="16.5" thickBot="1" x14ac:dyDescent="0.3"/>
    <row r="4" spans="2:160" ht="19.5" customHeight="1" thickTop="1" thickBot="1" x14ac:dyDescent="0.25">
      <c r="B4" s="891" t="s">
        <v>407</v>
      </c>
      <c r="C4" s="892"/>
      <c r="D4" s="897" t="s">
        <v>18</v>
      </c>
      <c r="E4" s="898"/>
      <c r="F4" s="898"/>
      <c r="G4" s="898"/>
      <c r="H4" s="899"/>
      <c r="I4" s="388"/>
      <c r="J4" s="388"/>
      <c r="K4" s="388"/>
      <c r="L4" s="388"/>
      <c r="M4" s="909" t="str">
        <f>+ENTREGA!B7</f>
        <v>ANDRES ENRIQUE VÁSQUEZ GAVIRIA</v>
      </c>
      <c r="N4" s="910"/>
      <c r="O4" s="973" t="s">
        <v>18</v>
      </c>
      <c r="P4" s="974"/>
      <c r="Q4" s="974"/>
      <c r="R4" s="974"/>
      <c r="S4" s="975"/>
      <c r="X4" s="950" t="s">
        <v>408</v>
      </c>
      <c r="Y4" s="951"/>
      <c r="Z4" s="897" t="s">
        <v>18</v>
      </c>
      <c r="AA4" s="898"/>
      <c r="AB4" s="898"/>
      <c r="AC4" s="898"/>
      <c r="AD4" s="899"/>
      <c r="AF4" s="396"/>
      <c r="AG4" s="396"/>
      <c r="AH4" s="396"/>
      <c r="AI4" s="932" t="s">
        <v>409</v>
      </c>
      <c r="AJ4" s="933"/>
      <c r="AK4" s="938" t="s">
        <v>18</v>
      </c>
      <c r="AL4" s="939"/>
      <c r="AM4" s="939"/>
      <c r="AN4" s="939"/>
      <c r="AO4" s="940"/>
      <c r="AT4" s="1036"/>
      <c r="AU4" s="1037"/>
      <c r="AV4" s="897" t="s">
        <v>18</v>
      </c>
      <c r="AW4" s="898"/>
      <c r="AX4" s="898"/>
      <c r="AY4" s="898"/>
      <c r="AZ4" s="899"/>
      <c r="BD4" s="1036"/>
      <c r="BE4" s="1037"/>
      <c r="BF4" s="897" t="s">
        <v>18</v>
      </c>
      <c r="BG4" s="898"/>
      <c r="BH4" s="898"/>
      <c r="BI4" s="898"/>
      <c r="BJ4" s="899"/>
      <c r="BO4" s="1036"/>
      <c r="BP4" s="1037"/>
      <c r="BQ4" s="897" t="s">
        <v>18</v>
      </c>
      <c r="BR4" s="898"/>
      <c r="BS4" s="898"/>
      <c r="BT4" s="898"/>
      <c r="BU4" s="899"/>
      <c r="BZ4" s="1036"/>
      <c r="CA4" s="1037"/>
      <c r="CB4" s="897" t="s">
        <v>18</v>
      </c>
      <c r="CC4" s="898"/>
      <c r="CD4" s="898"/>
      <c r="CE4" s="898"/>
      <c r="CF4" s="899"/>
      <c r="CK4" s="1036"/>
      <c r="CL4" s="1037"/>
      <c r="CM4" s="897" t="s">
        <v>18</v>
      </c>
      <c r="CN4" s="898"/>
      <c r="CO4" s="898"/>
      <c r="CP4" s="898"/>
      <c r="CQ4" s="899"/>
      <c r="CV4" s="1036"/>
      <c r="CW4" s="1037"/>
      <c r="CX4" s="938" t="s">
        <v>18</v>
      </c>
      <c r="CY4" s="939"/>
      <c r="CZ4" s="939"/>
      <c r="DA4" s="939"/>
      <c r="DB4" s="940"/>
      <c r="DF4" s="891" t="s">
        <v>489</v>
      </c>
      <c r="DG4" s="892"/>
      <c r="DH4" s="897" t="s">
        <v>18</v>
      </c>
      <c r="DI4" s="898"/>
      <c r="DJ4" s="898"/>
      <c r="DK4" s="898"/>
      <c r="DL4" s="899"/>
      <c r="DQ4" s="1061" t="s">
        <v>18</v>
      </c>
      <c r="DR4" s="1062"/>
      <c r="DS4" s="1062"/>
      <c r="DT4" s="1062"/>
      <c r="DU4" s="1062"/>
      <c r="DV4" s="1062"/>
      <c r="DW4" s="1063"/>
      <c r="EB4" s="891"/>
      <c r="EC4" s="892"/>
      <c r="ED4" s="897" t="s">
        <v>18</v>
      </c>
      <c r="EE4" s="898"/>
      <c r="EF4" s="898"/>
      <c r="EG4" s="898"/>
      <c r="EH4" s="899"/>
      <c r="EM4" s="891" t="s">
        <v>205</v>
      </c>
      <c r="EN4" s="892"/>
      <c r="EO4" s="897" t="s">
        <v>18</v>
      </c>
      <c r="EP4" s="898"/>
      <c r="EQ4" s="898"/>
      <c r="ER4" s="898"/>
      <c r="ES4" s="899"/>
      <c r="EX4" s="891"/>
      <c r="EY4" s="892"/>
      <c r="EZ4" s="897" t="s">
        <v>18</v>
      </c>
      <c r="FA4" s="898"/>
      <c r="FB4" s="898"/>
      <c r="FC4" s="898"/>
      <c r="FD4" s="899"/>
    </row>
    <row r="5" spans="2:160" ht="18.75" customHeight="1" thickTop="1" x14ac:dyDescent="0.2">
      <c r="B5" s="893"/>
      <c r="C5" s="894"/>
      <c r="D5" s="900" t="s">
        <v>233</v>
      </c>
      <c r="E5" s="901"/>
      <c r="F5" s="901"/>
      <c r="G5" s="901"/>
      <c r="H5" s="902"/>
      <c r="I5" s="389"/>
      <c r="J5" s="389"/>
      <c r="K5" s="389"/>
      <c r="L5" s="389"/>
      <c r="M5" s="911"/>
      <c r="N5" s="912"/>
      <c r="O5" s="956" t="s">
        <v>233</v>
      </c>
      <c r="P5" s="957"/>
      <c r="Q5" s="957"/>
      <c r="R5" s="957"/>
      <c r="S5" s="958"/>
      <c r="V5" s="387"/>
      <c r="W5" s="387"/>
      <c r="X5" s="952"/>
      <c r="Y5" s="953"/>
      <c r="Z5" s="900" t="s">
        <v>233</v>
      </c>
      <c r="AA5" s="901"/>
      <c r="AB5" s="901"/>
      <c r="AC5" s="901"/>
      <c r="AD5" s="902"/>
      <c r="AE5" s="397"/>
      <c r="AF5" s="397"/>
      <c r="AG5" s="397"/>
      <c r="AH5" s="397"/>
      <c r="AI5" s="934"/>
      <c r="AJ5" s="935"/>
      <c r="AK5" s="941" t="s">
        <v>233</v>
      </c>
      <c r="AL5" s="942"/>
      <c r="AM5" s="942"/>
      <c r="AN5" s="942"/>
      <c r="AO5" s="943"/>
      <c r="AT5" s="1038"/>
      <c r="AU5" s="1039"/>
      <c r="AV5" s="900" t="s">
        <v>233</v>
      </c>
      <c r="AW5" s="901"/>
      <c r="AX5" s="901"/>
      <c r="AY5" s="901"/>
      <c r="AZ5" s="902"/>
      <c r="BD5" s="1038"/>
      <c r="BE5" s="1039"/>
      <c r="BF5" s="900" t="s">
        <v>233</v>
      </c>
      <c r="BG5" s="901"/>
      <c r="BH5" s="901"/>
      <c r="BI5" s="901"/>
      <c r="BJ5" s="902"/>
      <c r="BO5" s="1038"/>
      <c r="BP5" s="1039"/>
      <c r="BQ5" s="900" t="s">
        <v>233</v>
      </c>
      <c r="BR5" s="901"/>
      <c r="BS5" s="901"/>
      <c r="BT5" s="901"/>
      <c r="BU5" s="902"/>
      <c r="BZ5" s="1038"/>
      <c r="CA5" s="1039"/>
      <c r="CB5" s="900" t="s">
        <v>233</v>
      </c>
      <c r="CC5" s="901"/>
      <c r="CD5" s="901"/>
      <c r="CE5" s="901"/>
      <c r="CF5" s="902"/>
      <c r="CK5" s="1038"/>
      <c r="CL5" s="1039"/>
      <c r="CM5" s="900" t="s">
        <v>233</v>
      </c>
      <c r="CN5" s="901"/>
      <c r="CO5" s="901"/>
      <c r="CP5" s="901"/>
      <c r="CQ5" s="902"/>
      <c r="CV5" s="1038"/>
      <c r="CW5" s="1039"/>
      <c r="CX5" s="941" t="s">
        <v>233</v>
      </c>
      <c r="CY5" s="942"/>
      <c r="CZ5" s="942"/>
      <c r="DA5" s="942"/>
      <c r="DB5" s="943"/>
      <c r="DF5" s="893"/>
      <c r="DG5" s="894"/>
      <c r="DH5" s="900" t="s">
        <v>233</v>
      </c>
      <c r="DI5" s="901"/>
      <c r="DJ5" s="901"/>
      <c r="DK5" s="901"/>
      <c r="DL5" s="902"/>
      <c r="DQ5" s="1064" t="s">
        <v>233</v>
      </c>
      <c r="DR5" s="1065"/>
      <c r="DS5" s="1065"/>
      <c r="DT5" s="1065"/>
      <c r="DU5" s="1065"/>
      <c r="DV5" s="1065"/>
      <c r="DW5" s="1066"/>
      <c r="EB5" s="893"/>
      <c r="EC5" s="894"/>
      <c r="ED5" s="900" t="s">
        <v>233</v>
      </c>
      <c r="EE5" s="901"/>
      <c r="EF5" s="901"/>
      <c r="EG5" s="901"/>
      <c r="EH5" s="902"/>
      <c r="EM5" s="893"/>
      <c r="EN5" s="894"/>
      <c r="EO5" s="900" t="s">
        <v>233</v>
      </c>
      <c r="EP5" s="901"/>
      <c r="EQ5" s="901"/>
      <c r="ER5" s="901"/>
      <c r="ES5" s="902"/>
      <c r="EX5" s="893"/>
      <c r="EY5" s="894"/>
      <c r="EZ5" s="900" t="s">
        <v>233</v>
      </c>
      <c r="FA5" s="901"/>
      <c r="FB5" s="901"/>
      <c r="FC5" s="901"/>
      <c r="FD5" s="902"/>
    </row>
    <row r="6" spans="2:160" ht="18.75" customHeight="1" x14ac:dyDescent="0.2">
      <c r="B6" s="893"/>
      <c r="C6" s="894"/>
      <c r="D6" s="903"/>
      <c r="E6" s="904"/>
      <c r="F6" s="904"/>
      <c r="G6" s="904"/>
      <c r="H6" s="905"/>
      <c r="I6" s="389"/>
      <c r="J6" s="389"/>
      <c r="K6" s="389"/>
      <c r="L6" s="389"/>
      <c r="M6" s="911"/>
      <c r="N6" s="912"/>
      <c r="O6" s="959"/>
      <c r="P6" s="960"/>
      <c r="Q6" s="960"/>
      <c r="R6" s="960"/>
      <c r="S6" s="961"/>
      <c r="X6" s="952"/>
      <c r="Y6" s="953"/>
      <c r="Z6" s="903"/>
      <c r="AA6" s="904"/>
      <c r="AB6" s="904"/>
      <c r="AC6" s="904"/>
      <c r="AD6" s="905"/>
      <c r="AE6" s="397"/>
      <c r="AF6" s="397"/>
      <c r="AG6" s="397"/>
      <c r="AH6" s="397"/>
      <c r="AI6" s="934"/>
      <c r="AJ6" s="935"/>
      <c r="AK6" s="944"/>
      <c r="AL6" s="945"/>
      <c r="AM6" s="945"/>
      <c r="AN6" s="945"/>
      <c r="AO6" s="946"/>
      <c r="AT6" s="1038"/>
      <c r="AU6" s="1039"/>
      <c r="AV6" s="903"/>
      <c r="AW6" s="904"/>
      <c r="AX6" s="904"/>
      <c r="AY6" s="904"/>
      <c r="AZ6" s="905"/>
      <c r="BD6" s="1038"/>
      <c r="BE6" s="1039"/>
      <c r="BF6" s="903"/>
      <c r="BG6" s="904"/>
      <c r="BH6" s="904"/>
      <c r="BI6" s="904"/>
      <c r="BJ6" s="905"/>
      <c r="BO6" s="1038"/>
      <c r="BP6" s="1039"/>
      <c r="BQ6" s="903"/>
      <c r="BR6" s="904"/>
      <c r="BS6" s="904"/>
      <c r="BT6" s="904"/>
      <c r="BU6" s="905"/>
      <c r="BZ6" s="1038"/>
      <c r="CA6" s="1039"/>
      <c r="CB6" s="903"/>
      <c r="CC6" s="904"/>
      <c r="CD6" s="904"/>
      <c r="CE6" s="904"/>
      <c r="CF6" s="905"/>
      <c r="CK6" s="1038"/>
      <c r="CL6" s="1039"/>
      <c r="CM6" s="903"/>
      <c r="CN6" s="904"/>
      <c r="CO6" s="904"/>
      <c r="CP6" s="904"/>
      <c r="CQ6" s="905"/>
      <c r="CV6" s="1038"/>
      <c r="CW6" s="1039"/>
      <c r="CX6" s="944"/>
      <c r="CY6" s="945"/>
      <c r="CZ6" s="945"/>
      <c r="DA6" s="945"/>
      <c r="DB6" s="946"/>
      <c r="DF6" s="893"/>
      <c r="DG6" s="894"/>
      <c r="DH6" s="903"/>
      <c r="DI6" s="904"/>
      <c r="DJ6" s="904"/>
      <c r="DK6" s="904"/>
      <c r="DL6" s="905"/>
      <c r="DQ6" s="1064"/>
      <c r="DR6" s="1065"/>
      <c r="DS6" s="1065"/>
      <c r="DT6" s="1065"/>
      <c r="DU6" s="1065"/>
      <c r="DV6" s="1065"/>
      <c r="DW6" s="1066"/>
      <c r="EB6" s="893"/>
      <c r="EC6" s="894"/>
      <c r="ED6" s="903"/>
      <c r="EE6" s="904"/>
      <c r="EF6" s="904"/>
      <c r="EG6" s="904"/>
      <c r="EH6" s="905"/>
      <c r="EM6" s="893"/>
      <c r="EN6" s="894"/>
      <c r="EO6" s="903"/>
      <c r="EP6" s="904"/>
      <c r="EQ6" s="904"/>
      <c r="ER6" s="904"/>
      <c r="ES6" s="905"/>
      <c r="EX6" s="893"/>
      <c r="EY6" s="894"/>
      <c r="EZ6" s="903"/>
      <c r="FA6" s="904"/>
      <c r="FB6" s="904"/>
      <c r="FC6" s="904"/>
      <c r="FD6" s="905"/>
    </row>
    <row r="7" spans="2:160" ht="15.75" customHeight="1" thickBot="1" x14ac:dyDescent="0.25">
      <c r="B7" s="893"/>
      <c r="C7" s="894"/>
      <c r="D7" s="906"/>
      <c r="E7" s="907"/>
      <c r="F7" s="907"/>
      <c r="G7" s="907"/>
      <c r="H7" s="908"/>
      <c r="I7" s="389"/>
      <c r="J7" s="389"/>
      <c r="K7" s="389"/>
      <c r="L7" s="389"/>
      <c r="M7" s="911"/>
      <c r="N7" s="912"/>
      <c r="O7" s="962"/>
      <c r="P7" s="963"/>
      <c r="Q7" s="963"/>
      <c r="R7" s="963"/>
      <c r="S7" s="964"/>
      <c r="X7" s="952"/>
      <c r="Y7" s="953"/>
      <c r="Z7" s="906"/>
      <c r="AA7" s="907"/>
      <c r="AB7" s="907"/>
      <c r="AC7" s="907"/>
      <c r="AD7" s="908"/>
      <c r="AE7" s="397"/>
      <c r="AF7" s="397"/>
      <c r="AG7" s="397"/>
      <c r="AH7" s="397"/>
      <c r="AI7" s="934"/>
      <c r="AJ7" s="935"/>
      <c r="AK7" s="947"/>
      <c r="AL7" s="948"/>
      <c r="AM7" s="948"/>
      <c r="AN7" s="948"/>
      <c r="AO7" s="949"/>
      <c r="AT7" s="1038"/>
      <c r="AU7" s="1039"/>
      <c r="AV7" s="906"/>
      <c r="AW7" s="907"/>
      <c r="AX7" s="907"/>
      <c r="AY7" s="907"/>
      <c r="AZ7" s="908"/>
      <c r="BD7" s="1038"/>
      <c r="BE7" s="1039"/>
      <c r="BF7" s="906"/>
      <c r="BG7" s="907"/>
      <c r="BH7" s="907"/>
      <c r="BI7" s="907"/>
      <c r="BJ7" s="908"/>
      <c r="BO7" s="1038"/>
      <c r="BP7" s="1039"/>
      <c r="BQ7" s="906"/>
      <c r="BR7" s="907"/>
      <c r="BS7" s="907"/>
      <c r="BT7" s="907"/>
      <c r="BU7" s="908"/>
      <c r="BZ7" s="1038"/>
      <c r="CA7" s="1039"/>
      <c r="CB7" s="906"/>
      <c r="CC7" s="907"/>
      <c r="CD7" s="907"/>
      <c r="CE7" s="907"/>
      <c r="CF7" s="908"/>
      <c r="CK7" s="1038"/>
      <c r="CL7" s="1039"/>
      <c r="CM7" s="906"/>
      <c r="CN7" s="907"/>
      <c r="CO7" s="907"/>
      <c r="CP7" s="907"/>
      <c r="CQ7" s="908"/>
      <c r="CV7" s="1038"/>
      <c r="CW7" s="1039"/>
      <c r="CX7" s="947"/>
      <c r="CY7" s="948"/>
      <c r="CZ7" s="948"/>
      <c r="DA7" s="948"/>
      <c r="DB7" s="949"/>
      <c r="DF7" s="893"/>
      <c r="DG7" s="894"/>
      <c r="DH7" s="906"/>
      <c r="DI7" s="907"/>
      <c r="DJ7" s="907"/>
      <c r="DK7" s="907"/>
      <c r="DL7" s="908"/>
      <c r="DQ7" s="1067"/>
      <c r="DR7" s="1068"/>
      <c r="DS7" s="1068"/>
      <c r="DT7" s="1068"/>
      <c r="DU7" s="1068"/>
      <c r="DV7" s="1068"/>
      <c r="DW7" s="1069"/>
      <c r="EB7" s="893"/>
      <c r="EC7" s="894"/>
      <c r="ED7" s="906"/>
      <c r="EE7" s="907"/>
      <c r="EF7" s="907"/>
      <c r="EG7" s="907"/>
      <c r="EH7" s="908"/>
      <c r="EM7" s="893"/>
      <c r="EN7" s="894"/>
      <c r="EO7" s="906"/>
      <c r="EP7" s="907"/>
      <c r="EQ7" s="907"/>
      <c r="ER7" s="907"/>
      <c r="ES7" s="908"/>
      <c r="EX7" s="893"/>
      <c r="EY7" s="894"/>
      <c r="EZ7" s="906"/>
      <c r="FA7" s="907"/>
      <c r="FB7" s="907"/>
      <c r="FC7" s="907"/>
      <c r="FD7" s="908"/>
    </row>
    <row r="8" spans="2:160" ht="29.25" customHeight="1" thickTop="1" x14ac:dyDescent="0.2">
      <c r="B8" s="893"/>
      <c r="C8" s="894"/>
      <c r="D8" s="915" t="s">
        <v>145</v>
      </c>
      <c r="E8" s="917" t="s">
        <v>234</v>
      </c>
      <c r="F8" s="918"/>
      <c r="G8" s="918"/>
      <c r="H8" s="919"/>
      <c r="I8" s="390"/>
      <c r="J8" s="390"/>
      <c r="K8" s="390"/>
      <c r="L8" s="390"/>
      <c r="M8" s="911"/>
      <c r="N8" s="912"/>
      <c r="O8" s="965" t="s">
        <v>145</v>
      </c>
      <c r="P8" s="967" t="s">
        <v>234</v>
      </c>
      <c r="Q8" s="968"/>
      <c r="R8" s="968"/>
      <c r="S8" s="969"/>
      <c r="X8" s="952"/>
      <c r="Y8" s="953"/>
      <c r="Z8" s="915" t="s">
        <v>145</v>
      </c>
      <c r="AA8" s="917" t="s">
        <v>234</v>
      </c>
      <c r="AB8" s="918"/>
      <c r="AC8" s="918"/>
      <c r="AD8" s="919"/>
      <c r="AE8" s="398"/>
      <c r="AF8" s="398"/>
      <c r="AG8" s="398"/>
      <c r="AH8" s="398"/>
      <c r="AI8" s="934"/>
      <c r="AJ8" s="935"/>
      <c r="AK8" s="915" t="s">
        <v>145</v>
      </c>
      <c r="AL8" s="917" t="s">
        <v>234</v>
      </c>
      <c r="AM8" s="918"/>
      <c r="AN8" s="918"/>
      <c r="AO8" s="919"/>
      <c r="AT8" s="1038"/>
      <c r="AU8" s="1039"/>
      <c r="AV8" s="915" t="s">
        <v>145</v>
      </c>
      <c r="AW8" s="917" t="s">
        <v>234</v>
      </c>
      <c r="AX8" s="918"/>
      <c r="AY8" s="918"/>
      <c r="AZ8" s="919"/>
      <c r="BD8" s="1038"/>
      <c r="BE8" s="1039"/>
      <c r="BF8" s="915" t="s">
        <v>145</v>
      </c>
      <c r="BG8" s="917" t="s">
        <v>234</v>
      </c>
      <c r="BH8" s="918"/>
      <c r="BI8" s="918"/>
      <c r="BJ8" s="919"/>
      <c r="BO8" s="1038"/>
      <c r="BP8" s="1039"/>
      <c r="BQ8" s="915" t="s">
        <v>145</v>
      </c>
      <c r="BR8" s="917" t="s">
        <v>234</v>
      </c>
      <c r="BS8" s="918"/>
      <c r="BT8" s="918"/>
      <c r="BU8" s="919"/>
      <c r="BZ8" s="1038"/>
      <c r="CA8" s="1039"/>
      <c r="CB8" s="915" t="s">
        <v>145</v>
      </c>
      <c r="CC8" s="917" t="s">
        <v>234</v>
      </c>
      <c r="CD8" s="918"/>
      <c r="CE8" s="918"/>
      <c r="CF8" s="919"/>
      <c r="CK8" s="1038"/>
      <c r="CL8" s="1039"/>
      <c r="CM8" s="915" t="s">
        <v>145</v>
      </c>
      <c r="CN8" s="917" t="s">
        <v>234</v>
      </c>
      <c r="CO8" s="918"/>
      <c r="CP8" s="918"/>
      <c r="CQ8" s="919"/>
      <c r="CV8" s="1038"/>
      <c r="CW8" s="1039"/>
      <c r="CX8" s="915" t="s">
        <v>145</v>
      </c>
      <c r="CY8" s="917" t="s">
        <v>234</v>
      </c>
      <c r="CZ8" s="918"/>
      <c r="DA8" s="918"/>
      <c r="DB8" s="919"/>
      <c r="DF8" s="893"/>
      <c r="DG8" s="894"/>
      <c r="DH8" s="915" t="s">
        <v>145</v>
      </c>
      <c r="DI8" s="917" t="s">
        <v>234</v>
      </c>
      <c r="DJ8" s="918"/>
      <c r="DK8" s="918"/>
      <c r="DL8" s="919"/>
      <c r="DQ8" s="1070" t="s">
        <v>494</v>
      </c>
      <c r="DR8" s="1071"/>
      <c r="DS8" s="1071"/>
      <c r="DT8" s="1071"/>
      <c r="DU8" s="1071"/>
      <c r="DV8" s="1071"/>
      <c r="DW8" s="1072"/>
      <c r="EB8" s="893"/>
      <c r="EC8" s="894"/>
      <c r="ED8" s="915" t="s">
        <v>145</v>
      </c>
      <c r="EE8" s="917" t="s">
        <v>234</v>
      </c>
      <c r="EF8" s="918"/>
      <c r="EG8" s="918"/>
      <c r="EH8" s="919"/>
      <c r="EM8" s="893"/>
      <c r="EN8" s="894"/>
      <c r="EO8" s="915" t="s">
        <v>145</v>
      </c>
      <c r="EP8" s="917" t="s">
        <v>234</v>
      </c>
      <c r="EQ8" s="918"/>
      <c r="ER8" s="918"/>
      <c r="ES8" s="919"/>
      <c r="EX8" s="893"/>
      <c r="EY8" s="894"/>
      <c r="EZ8" s="915" t="s">
        <v>145</v>
      </c>
      <c r="FA8" s="917" t="s">
        <v>234</v>
      </c>
      <c r="FB8" s="918"/>
      <c r="FC8" s="918"/>
      <c r="FD8" s="919"/>
    </row>
    <row r="9" spans="2:160" ht="16.5" customHeight="1" thickBot="1" x14ac:dyDescent="0.25">
      <c r="B9" s="895"/>
      <c r="C9" s="896"/>
      <c r="D9" s="916"/>
      <c r="E9" s="920"/>
      <c r="F9" s="921"/>
      <c r="G9" s="921"/>
      <c r="H9" s="922"/>
      <c r="I9" s="390"/>
      <c r="J9" s="390"/>
      <c r="K9" s="390"/>
      <c r="L9" s="390"/>
      <c r="M9" s="913"/>
      <c r="N9" s="914"/>
      <c r="O9" s="966"/>
      <c r="P9" s="970"/>
      <c r="Q9" s="971"/>
      <c r="R9" s="971"/>
      <c r="S9" s="972"/>
      <c r="X9" s="954"/>
      <c r="Y9" s="955"/>
      <c r="Z9" s="916"/>
      <c r="AA9" s="920"/>
      <c r="AB9" s="921"/>
      <c r="AC9" s="921"/>
      <c r="AD9" s="922"/>
      <c r="AE9" s="398"/>
      <c r="AF9" s="398"/>
      <c r="AG9" s="398"/>
      <c r="AH9" s="398"/>
      <c r="AI9" s="936"/>
      <c r="AJ9" s="937"/>
      <c r="AK9" s="916"/>
      <c r="AL9" s="920"/>
      <c r="AM9" s="921"/>
      <c r="AN9" s="921"/>
      <c r="AO9" s="922"/>
      <c r="AT9" s="1040"/>
      <c r="AU9" s="1041"/>
      <c r="AV9" s="916"/>
      <c r="AW9" s="920"/>
      <c r="AX9" s="921"/>
      <c r="AY9" s="921"/>
      <c r="AZ9" s="922"/>
      <c r="BD9" s="1040"/>
      <c r="BE9" s="1041"/>
      <c r="BF9" s="916"/>
      <c r="BG9" s="920"/>
      <c r="BH9" s="921"/>
      <c r="BI9" s="921"/>
      <c r="BJ9" s="922"/>
      <c r="BO9" s="1040"/>
      <c r="BP9" s="1041"/>
      <c r="BQ9" s="916"/>
      <c r="BR9" s="920"/>
      <c r="BS9" s="921"/>
      <c r="BT9" s="921"/>
      <c r="BU9" s="922"/>
      <c r="BZ9" s="1040"/>
      <c r="CA9" s="1041"/>
      <c r="CB9" s="916"/>
      <c r="CC9" s="920"/>
      <c r="CD9" s="921"/>
      <c r="CE9" s="921"/>
      <c r="CF9" s="922"/>
      <c r="CK9" s="1040"/>
      <c r="CL9" s="1041"/>
      <c r="CM9" s="916"/>
      <c r="CN9" s="920"/>
      <c r="CO9" s="921"/>
      <c r="CP9" s="921"/>
      <c r="CQ9" s="922"/>
      <c r="CV9" s="1040"/>
      <c r="CW9" s="1041"/>
      <c r="CX9" s="916"/>
      <c r="CY9" s="920"/>
      <c r="CZ9" s="921"/>
      <c r="DA9" s="921"/>
      <c r="DB9" s="922"/>
      <c r="DF9" s="895"/>
      <c r="DG9" s="896"/>
      <c r="DH9" s="916"/>
      <c r="DI9" s="920"/>
      <c r="DJ9" s="921"/>
      <c r="DK9" s="921"/>
      <c r="DL9" s="922"/>
      <c r="DQ9" s="1073"/>
      <c r="DR9" s="1074"/>
      <c r="DS9" s="1074"/>
      <c r="DT9" s="1074"/>
      <c r="DU9" s="1074"/>
      <c r="DV9" s="1074"/>
      <c r="DW9" s="1075"/>
      <c r="EB9" s="895"/>
      <c r="EC9" s="896"/>
      <c r="ED9" s="916"/>
      <c r="EE9" s="920"/>
      <c r="EF9" s="921"/>
      <c r="EG9" s="921"/>
      <c r="EH9" s="922"/>
      <c r="EM9" s="895"/>
      <c r="EN9" s="896"/>
      <c r="EO9" s="916"/>
      <c r="EP9" s="920"/>
      <c r="EQ9" s="921"/>
      <c r="ER9" s="921"/>
      <c r="ES9" s="922"/>
      <c r="EX9" s="895"/>
      <c r="EY9" s="896"/>
      <c r="EZ9" s="916"/>
      <c r="FA9" s="920"/>
      <c r="FB9" s="921"/>
      <c r="FC9" s="921"/>
      <c r="FD9" s="922"/>
    </row>
    <row r="10" spans="2:160" s="366" customFormat="1" ht="16.5" customHeight="1" thickTop="1" thickBot="1" x14ac:dyDescent="0.25">
      <c r="B10" s="373"/>
      <c r="C10" s="545"/>
      <c r="D10" s="1008" t="s">
        <v>148</v>
      </c>
      <c r="E10" s="1009" t="s">
        <v>149</v>
      </c>
      <c r="F10" s="1010" t="s">
        <v>150</v>
      </c>
      <c r="G10" s="1010" t="s">
        <v>151</v>
      </c>
      <c r="H10" s="930" t="s">
        <v>152</v>
      </c>
      <c r="I10" s="391" t="s">
        <v>164</v>
      </c>
      <c r="J10" s="391"/>
      <c r="K10" s="391"/>
      <c r="L10" s="391"/>
      <c r="M10" s="483"/>
      <c r="N10" s="484"/>
      <c r="O10" s="997" t="s">
        <v>148</v>
      </c>
      <c r="P10" s="998" t="s">
        <v>149</v>
      </c>
      <c r="Q10" s="923" t="s">
        <v>150</v>
      </c>
      <c r="R10" s="923" t="s">
        <v>151</v>
      </c>
      <c r="S10" s="924" t="s">
        <v>152</v>
      </c>
      <c r="X10" s="373"/>
      <c r="Y10" s="545"/>
      <c r="Z10" s="1008" t="s">
        <v>148</v>
      </c>
      <c r="AA10" s="1009" t="s">
        <v>149</v>
      </c>
      <c r="AB10" s="1010" t="s">
        <v>150</v>
      </c>
      <c r="AC10" s="1010" t="s">
        <v>151</v>
      </c>
      <c r="AD10" s="930" t="s">
        <v>152</v>
      </c>
      <c r="AE10" s="399"/>
      <c r="AF10" s="399"/>
      <c r="AG10" s="399"/>
      <c r="AH10" s="399"/>
      <c r="AI10" s="373"/>
      <c r="AJ10" s="545"/>
      <c r="AK10" s="1030" t="s">
        <v>148</v>
      </c>
      <c r="AL10" s="1031" t="s">
        <v>149</v>
      </c>
      <c r="AM10" s="1032" t="s">
        <v>150</v>
      </c>
      <c r="AN10" s="1032" t="s">
        <v>151</v>
      </c>
      <c r="AO10" s="976" t="s">
        <v>152</v>
      </c>
      <c r="AT10" s="373"/>
      <c r="AU10" s="545"/>
      <c r="AV10" s="1008" t="s">
        <v>148</v>
      </c>
      <c r="AW10" s="1009" t="s">
        <v>149</v>
      </c>
      <c r="AX10" s="1010" t="s">
        <v>150</v>
      </c>
      <c r="AY10" s="1010" t="s">
        <v>151</v>
      </c>
      <c r="AZ10" s="1034" t="s">
        <v>152</v>
      </c>
      <c r="BD10" s="373"/>
      <c r="BE10" s="545"/>
      <c r="BF10" s="1008" t="s">
        <v>148</v>
      </c>
      <c r="BG10" s="1009" t="s">
        <v>149</v>
      </c>
      <c r="BH10" s="1010" t="s">
        <v>150</v>
      </c>
      <c r="BI10" s="1010" t="s">
        <v>151</v>
      </c>
      <c r="BJ10" s="930" t="s">
        <v>152</v>
      </c>
      <c r="BO10" s="373"/>
      <c r="BP10" s="545"/>
      <c r="BQ10" s="1008" t="s">
        <v>148</v>
      </c>
      <c r="BR10" s="1009" t="s">
        <v>149</v>
      </c>
      <c r="BS10" s="1010" t="s">
        <v>150</v>
      </c>
      <c r="BT10" s="1010" t="s">
        <v>151</v>
      </c>
      <c r="BU10" s="930" t="s">
        <v>152</v>
      </c>
      <c r="BZ10" s="373"/>
      <c r="CA10" s="545"/>
      <c r="CB10" s="1008" t="s">
        <v>148</v>
      </c>
      <c r="CC10" s="1009" t="s">
        <v>149</v>
      </c>
      <c r="CD10" s="1010" t="s">
        <v>150</v>
      </c>
      <c r="CE10" s="1010" t="s">
        <v>151</v>
      </c>
      <c r="CF10" s="930" t="s">
        <v>152</v>
      </c>
      <c r="CK10" s="373"/>
      <c r="CL10" s="545"/>
      <c r="CM10" s="1008" t="s">
        <v>148</v>
      </c>
      <c r="CN10" s="1009" t="s">
        <v>149</v>
      </c>
      <c r="CO10" s="1010" t="s">
        <v>150</v>
      </c>
      <c r="CP10" s="1010" t="s">
        <v>151</v>
      </c>
      <c r="CQ10" s="930" t="s">
        <v>152</v>
      </c>
      <c r="CV10" s="686"/>
      <c r="CW10" s="687"/>
      <c r="CX10" s="1030" t="s">
        <v>148</v>
      </c>
      <c r="CY10" s="1031" t="s">
        <v>149</v>
      </c>
      <c r="CZ10" s="1032" t="s">
        <v>150</v>
      </c>
      <c r="DA10" s="1032" t="s">
        <v>151</v>
      </c>
      <c r="DB10" s="976" t="s">
        <v>152</v>
      </c>
      <c r="DF10" s="373"/>
      <c r="DG10" s="545"/>
      <c r="DH10" s="1008" t="s">
        <v>148</v>
      </c>
      <c r="DI10" s="1009" t="s">
        <v>149</v>
      </c>
      <c r="DJ10" s="1010" t="s">
        <v>150</v>
      </c>
      <c r="DK10" s="1010" t="s">
        <v>151</v>
      </c>
      <c r="DL10" s="930" t="s">
        <v>152</v>
      </c>
      <c r="DQ10" s="1076" t="s">
        <v>146</v>
      </c>
      <c r="DR10" s="1078" t="s">
        <v>147</v>
      </c>
      <c r="DS10" s="1080" t="s">
        <v>148</v>
      </c>
      <c r="DT10" s="1082" t="s">
        <v>149</v>
      </c>
      <c r="DU10" s="1084" t="s">
        <v>150</v>
      </c>
      <c r="DV10" s="1084" t="s">
        <v>151</v>
      </c>
      <c r="DW10" s="1086" t="s">
        <v>152</v>
      </c>
      <c r="EB10" s="373"/>
      <c r="EC10" s="545"/>
      <c r="ED10" s="1008" t="s">
        <v>148</v>
      </c>
      <c r="EE10" s="1009" t="s">
        <v>149</v>
      </c>
      <c r="EF10" s="1106" t="s">
        <v>150</v>
      </c>
      <c r="EG10" s="1010" t="s">
        <v>151</v>
      </c>
      <c r="EH10" s="930" t="s">
        <v>152</v>
      </c>
      <c r="EM10" s="373"/>
      <c r="EN10" s="545"/>
      <c r="EO10" s="1008" t="s">
        <v>148</v>
      </c>
      <c r="EP10" s="1009" t="s">
        <v>149</v>
      </c>
      <c r="EQ10" s="1010" t="s">
        <v>150</v>
      </c>
      <c r="ER10" s="1010" t="s">
        <v>151</v>
      </c>
      <c r="ES10" s="930" t="s">
        <v>152</v>
      </c>
      <c r="EX10" s="373"/>
      <c r="EY10" s="545"/>
      <c r="EZ10" s="1008" t="s">
        <v>148</v>
      </c>
      <c r="FA10" s="1009" t="s">
        <v>149</v>
      </c>
      <c r="FB10" s="1010" t="s">
        <v>150</v>
      </c>
      <c r="FC10" s="1010" t="s">
        <v>151</v>
      </c>
      <c r="FD10" s="930" t="s">
        <v>152</v>
      </c>
    </row>
    <row r="11" spans="2:160" s="367" customFormat="1" thickBot="1" x14ac:dyDescent="0.25">
      <c r="B11" s="374" t="s">
        <v>146</v>
      </c>
      <c r="C11" s="546" t="s">
        <v>147</v>
      </c>
      <c r="D11" s="1008"/>
      <c r="E11" s="1009"/>
      <c r="F11" s="1010"/>
      <c r="G11" s="1010"/>
      <c r="H11" s="931"/>
      <c r="I11" s="228"/>
      <c r="M11" s="485" t="s">
        <v>146</v>
      </c>
      <c r="N11" s="486" t="s">
        <v>147</v>
      </c>
      <c r="O11" s="997"/>
      <c r="P11" s="998"/>
      <c r="Q11" s="923"/>
      <c r="R11" s="923"/>
      <c r="S11" s="925"/>
      <c r="T11" s="228"/>
      <c r="X11" s="374" t="s">
        <v>146</v>
      </c>
      <c r="Y11" s="546" t="s">
        <v>147</v>
      </c>
      <c r="Z11" s="1008"/>
      <c r="AA11" s="1009"/>
      <c r="AB11" s="1010"/>
      <c r="AC11" s="1010"/>
      <c r="AD11" s="931"/>
      <c r="AE11" s="401"/>
      <c r="AF11" s="400"/>
      <c r="AG11" s="400"/>
      <c r="AH11" s="400"/>
      <c r="AI11" s="374" t="s">
        <v>146</v>
      </c>
      <c r="AJ11" s="546" t="s">
        <v>147</v>
      </c>
      <c r="AK11" s="1030"/>
      <c r="AL11" s="1031"/>
      <c r="AM11" s="1032"/>
      <c r="AN11" s="1032"/>
      <c r="AO11" s="977"/>
      <c r="AT11" s="374" t="s">
        <v>146</v>
      </c>
      <c r="AU11" s="546" t="s">
        <v>147</v>
      </c>
      <c r="AV11" s="1008"/>
      <c r="AW11" s="1009"/>
      <c r="AX11" s="1010"/>
      <c r="AY11" s="1010"/>
      <c r="AZ11" s="1035"/>
      <c r="BD11" s="374" t="s">
        <v>146</v>
      </c>
      <c r="BE11" s="546" t="s">
        <v>147</v>
      </c>
      <c r="BF11" s="1008"/>
      <c r="BG11" s="1009"/>
      <c r="BH11" s="1010"/>
      <c r="BI11" s="1010"/>
      <c r="BJ11" s="931"/>
      <c r="BO11" s="374" t="s">
        <v>146</v>
      </c>
      <c r="BP11" s="546" t="s">
        <v>147</v>
      </c>
      <c r="BQ11" s="1008"/>
      <c r="BR11" s="1009"/>
      <c r="BS11" s="1010"/>
      <c r="BT11" s="1010"/>
      <c r="BU11" s="931"/>
      <c r="BZ11" s="374" t="s">
        <v>146</v>
      </c>
      <c r="CA11" s="546" t="s">
        <v>147</v>
      </c>
      <c r="CB11" s="1008"/>
      <c r="CC11" s="1009"/>
      <c r="CD11" s="1010"/>
      <c r="CE11" s="1010"/>
      <c r="CF11" s="931"/>
      <c r="CK11" s="374" t="s">
        <v>146</v>
      </c>
      <c r="CL11" s="546" t="s">
        <v>147</v>
      </c>
      <c r="CM11" s="1008"/>
      <c r="CN11" s="1009"/>
      <c r="CO11" s="1010"/>
      <c r="CP11" s="1010"/>
      <c r="CQ11" s="931"/>
      <c r="CV11" s="688" t="s">
        <v>146</v>
      </c>
      <c r="CW11" s="689" t="s">
        <v>147</v>
      </c>
      <c r="CX11" s="1030"/>
      <c r="CY11" s="1031"/>
      <c r="CZ11" s="1032"/>
      <c r="DA11" s="1032"/>
      <c r="DB11" s="977"/>
      <c r="DF11" s="374" t="s">
        <v>146</v>
      </c>
      <c r="DG11" s="546" t="s">
        <v>147</v>
      </c>
      <c r="DH11" s="1008"/>
      <c r="DI11" s="1009"/>
      <c r="DJ11" s="1010"/>
      <c r="DK11" s="1010"/>
      <c r="DL11" s="931"/>
      <c r="DQ11" s="1077"/>
      <c r="DR11" s="1079"/>
      <c r="DS11" s="1081"/>
      <c r="DT11" s="1083"/>
      <c r="DU11" s="1085"/>
      <c r="DV11" s="1085"/>
      <c r="DW11" s="1087"/>
      <c r="EB11" s="374" t="s">
        <v>146</v>
      </c>
      <c r="EC11" s="546" t="s">
        <v>147</v>
      </c>
      <c r="ED11" s="1008"/>
      <c r="EE11" s="1009"/>
      <c r="EF11" s="1107"/>
      <c r="EG11" s="1010"/>
      <c r="EH11" s="931"/>
      <c r="EM11" s="374" t="s">
        <v>146</v>
      </c>
      <c r="EN11" s="546" t="s">
        <v>147</v>
      </c>
      <c r="EO11" s="1008"/>
      <c r="EP11" s="1009"/>
      <c r="EQ11" s="1010"/>
      <c r="ER11" s="1010"/>
      <c r="ES11" s="931"/>
      <c r="EX11" s="374" t="s">
        <v>146</v>
      </c>
      <c r="EY11" s="546" t="s">
        <v>147</v>
      </c>
      <c r="EZ11" s="1008"/>
      <c r="FA11" s="1009"/>
      <c r="FB11" s="1010"/>
      <c r="FC11" s="1010"/>
      <c r="FD11" s="931"/>
    </row>
    <row r="12" spans="2:160" s="368" customFormat="1" ht="18" thickTop="1" thickBot="1" x14ac:dyDescent="0.3">
      <c r="B12" s="547"/>
      <c r="C12" s="548" t="s">
        <v>235</v>
      </c>
      <c r="D12" s="549"/>
      <c r="E12" s="550"/>
      <c r="F12" s="551"/>
      <c r="G12" s="552"/>
      <c r="H12" s="553"/>
      <c r="I12" s="395"/>
      <c r="J12" s="395"/>
      <c r="K12" s="395"/>
      <c r="L12" s="463"/>
      <c r="M12" s="487"/>
      <c r="N12" s="488" t="s">
        <v>235</v>
      </c>
      <c r="O12" s="489"/>
      <c r="P12" s="490"/>
      <c r="Q12" s="491"/>
      <c r="R12" s="492"/>
      <c r="S12" s="493"/>
      <c r="X12" s="547"/>
      <c r="Y12" s="548" t="s">
        <v>235</v>
      </c>
      <c r="Z12" s="549"/>
      <c r="AA12" s="550"/>
      <c r="AB12" s="551"/>
      <c r="AC12" s="552"/>
      <c r="AD12" s="553"/>
      <c r="AE12" s="395"/>
      <c r="AF12" s="395"/>
      <c r="AG12" s="395"/>
      <c r="AH12" s="463"/>
      <c r="AI12" s="547"/>
      <c r="AJ12" s="548" t="s">
        <v>235</v>
      </c>
      <c r="AK12" s="604"/>
      <c r="AL12" s="605"/>
      <c r="AM12" s="606"/>
      <c r="AN12" s="607"/>
      <c r="AO12" s="608"/>
      <c r="AT12" s="547"/>
      <c r="AU12" s="548" t="s">
        <v>235</v>
      </c>
      <c r="AV12" s="549"/>
      <c r="AW12" s="550"/>
      <c r="AX12" s="551"/>
      <c r="AY12" s="552"/>
      <c r="AZ12" s="553"/>
      <c r="BD12" s="547"/>
      <c r="BE12" s="548" t="s">
        <v>235</v>
      </c>
      <c r="BF12" s="549"/>
      <c r="BG12" s="550"/>
      <c r="BH12" s="551"/>
      <c r="BI12" s="552"/>
      <c r="BJ12" s="553"/>
      <c r="BO12" s="547"/>
      <c r="BP12" s="548" t="s">
        <v>235</v>
      </c>
      <c r="BQ12" s="549"/>
      <c r="BR12" s="550"/>
      <c r="BS12" s="551"/>
      <c r="BT12" s="552"/>
      <c r="BU12" s="553"/>
      <c r="BZ12" s="547"/>
      <c r="CA12" s="548" t="s">
        <v>235</v>
      </c>
      <c r="CB12" s="549"/>
      <c r="CC12" s="550"/>
      <c r="CD12" s="551"/>
      <c r="CE12" s="552"/>
      <c r="CF12" s="553"/>
      <c r="CK12" s="547"/>
      <c r="CL12" s="548" t="s">
        <v>235</v>
      </c>
      <c r="CM12" s="549"/>
      <c r="CN12" s="550"/>
      <c r="CO12" s="551"/>
      <c r="CP12" s="552"/>
      <c r="CQ12" s="553"/>
      <c r="CV12" s="690"/>
      <c r="CW12" s="548" t="s">
        <v>235</v>
      </c>
      <c r="CX12" s="604"/>
      <c r="CY12" s="605"/>
      <c r="CZ12" s="606"/>
      <c r="DA12" s="607"/>
      <c r="DB12" s="608"/>
      <c r="DF12" s="547"/>
      <c r="DG12" s="548" t="s">
        <v>235</v>
      </c>
      <c r="DH12" s="549"/>
      <c r="DI12" s="550"/>
      <c r="DJ12" s="551"/>
      <c r="DK12" s="552"/>
      <c r="DL12" s="553"/>
      <c r="DQ12" s="714"/>
      <c r="DR12" s="715" t="s">
        <v>235</v>
      </c>
      <c r="DS12" s="716"/>
      <c r="DT12" s="717"/>
      <c r="DU12" s="718"/>
      <c r="DV12" s="719"/>
      <c r="DW12" s="720"/>
      <c r="EB12" s="547"/>
      <c r="EC12" s="548" t="s">
        <v>235</v>
      </c>
      <c r="ED12" s="549"/>
      <c r="EE12" s="550"/>
      <c r="EF12" s="792"/>
      <c r="EG12" s="552"/>
      <c r="EH12" s="553"/>
      <c r="EM12" s="547"/>
      <c r="EN12" s="548" t="s">
        <v>235</v>
      </c>
      <c r="EO12" s="549"/>
      <c r="EP12" s="550"/>
      <c r="EQ12" s="551"/>
      <c r="ER12" s="552"/>
      <c r="ES12" s="553"/>
      <c r="EX12" s="547"/>
      <c r="EY12" s="548" t="s">
        <v>235</v>
      </c>
      <c r="EZ12" s="549"/>
      <c r="FA12" s="550"/>
      <c r="FB12" s="551"/>
      <c r="FC12" s="552"/>
      <c r="FD12" s="553"/>
    </row>
    <row r="13" spans="2:160" s="369" customFormat="1" ht="18.75" thickTop="1" thickBot="1" x14ac:dyDescent="0.35">
      <c r="B13" s="554" t="s">
        <v>42</v>
      </c>
      <c r="C13" s="555" t="s">
        <v>236</v>
      </c>
      <c r="D13" s="449"/>
      <c r="E13" s="375"/>
      <c r="F13" s="556"/>
      <c r="G13" s="557"/>
      <c r="H13" s="558">
        <f>SUM(G14:G19)</f>
        <v>0</v>
      </c>
      <c r="I13" s="395"/>
      <c r="J13" s="395"/>
      <c r="K13" s="395"/>
      <c r="L13" s="463"/>
      <c r="M13" s="494" t="s">
        <v>42</v>
      </c>
      <c r="N13" s="495" t="s">
        <v>236</v>
      </c>
      <c r="O13" s="496"/>
      <c r="P13" s="497"/>
      <c r="Q13" s="498"/>
      <c r="R13" s="499"/>
      <c r="S13" s="500">
        <f>SUM(R14:R19)</f>
        <v>3428400</v>
      </c>
      <c r="T13" s="395"/>
      <c r="U13" s="395"/>
      <c r="V13" s="395"/>
      <c r="W13" s="463"/>
      <c r="X13" s="554" t="s">
        <v>42</v>
      </c>
      <c r="Y13" s="555" t="s">
        <v>236</v>
      </c>
      <c r="Z13" s="449"/>
      <c r="AA13" s="375"/>
      <c r="AB13" s="556"/>
      <c r="AC13" s="557"/>
      <c r="AD13" s="558">
        <f>SUM(AC14:AC19)</f>
        <v>3642740</v>
      </c>
      <c r="AE13" s="395"/>
      <c r="AF13" s="395"/>
      <c r="AG13" s="395"/>
      <c r="AH13" s="463"/>
      <c r="AI13" s="554" t="s">
        <v>42</v>
      </c>
      <c r="AJ13" s="555" t="s">
        <v>236</v>
      </c>
      <c r="AK13" s="609"/>
      <c r="AL13" s="610"/>
      <c r="AM13" s="611"/>
      <c r="AN13" s="612"/>
      <c r="AO13" s="613">
        <f>SUM(AN14:AN19)</f>
        <v>2853200</v>
      </c>
      <c r="AT13" s="554" t="s">
        <v>42</v>
      </c>
      <c r="AU13" s="555" t="s">
        <v>236</v>
      </c>
      <c r="AV13" s="449"/>
      <c r="AW13" s="375"/>
      <c r="AX13" s="556"/>
      <c r="AY13" s="557"/>
      <c r="AZ13" s="558">
        <f>SUM(AY14:AY19)</f>
        <v>2246317</v>
      </c>
      <c r="BD13" s="554" t="s">
        <v>42</v>
      </c>
      <c r="BE13" s="555" t="s">
        <v>236</v>
      </c>
      <c r="BF13" s="449"/>
      <c r="BG13" s="375"/>
      <c r="BH13" s="556"/>
      <c r="BI13" s="557"/>
      <c r="BJ13" s="558">
        <f>SUM(BI14:BI19)</f>
        <v>1925196</v>
      </c>
      <c r="BO13" s="554" t="s">
        <v>42</v>
      </c>
      <c r="BP13" s="555" t="s">
        <v>236</v>
      </c>
      <c r="BQ13" s="449"/>
      <c r="BR13" s="375"/>
      <c r="BS13" s="556"/>
      <c r="BT13" s="557"/>
      <c r="BU13" s="558">
        <f>SUM(BT14:BT19)</f>
        <v>1904040</v>
      </c>
      <c r="BZ13" s="554" t="s">
        <v>42</v>
      </c>
      <c r="CA13" s="555" t="s">
        <v>236</v>
      </c>
      <c r="CB13" s="449"/>
      <c r="CC13" s="375"/>
      <c r="CD13" s="556"/>
      <c r="CE13" s="557"/>
      <c r="CF13" s="558">
        <f>SUM(CE14:CE19)</f>
        <v>2939400</v>
      </c>
      <c r="CK13" s="554" t="s">
        <v>42</v>
      </c>
      <c r="CL13" s="555" t="s">
        <v>236</v>
      </c>
      <c r="CM13" s="449"/>
      <c r="CN13" s="375"/>
      <c r="CO13" s="556"/>
      <c r="CP13" s="557"/>
      <c r="CQ13" s="558">
        <f>SUM(CP14:CP19)</f>
        <v>3034000</v>
      </c>
      <c r="CV13" s="691" t="s">
        <v>42</v>
      </c>
      <c r="CW13" s="692" t="s">
        <v>236</v>
      </c>
      <c r="CX13" s="609"/>
      <c r="CY13" s="610"/>
      <c r="CZ13" s="611"/>
      <c r="DA13" s="612"/>
      <c r="DB13" s="613">
        <f>SUM(DA14:DA19)</f>
        <v>1464599</v>
      </c>
      <c r="DF13" s="554" t="s">
        <v>42</v>
      </c>
      <c r="DG13" s="555" t="s">
        <v>236</v>
      </c>
      <c r="DH13" s="449"/>
      <c r="DI13" s="375"/>
      <c r="DJ13" s="556"/>
      <c r="DK13" s="557"/>
      <c r="DL13" s="558">
        <f>SUM(DK14:DK19)</f>
        <v>1483600</v>
      </c>
      <c r="DQ13" s="721" t="s">
        <v>42</v>
      </c>
      <c r="DR13" s="722" t="s">
        <v>236</v>
      </c>
      <c r="DS13" s="723"/>
      <c r="DT13" s="724"/>
      <c r="DU13" s="725"/>
      <c r="DV13" s="726"/>
      <c r="DW13" s="727">
        <f>SUM(DV14:DV19)</f>
        <v>1861728</v>
      </c>
      <c r="EB13" s="554" t="s">
        <v>42</v>
      </c>
      <c r="EC13" s="555" t="s">
        <v>236</v>
      </c>
      <c r="ED13" s="449"/>
      <c r="EE13" s="375"/>
      <c r="EF13" s="793"/>
      <c r="EG13" s="794"/>
      <c r="EH13" s="795">
        <f>SUM(EG14:EG19)</f>
        <v>1451131</v>
      </c>
      <c r="EM13" s="822" t="s">
        <v>42</v>
      </c>
      <c r="EN13" s="555" t="s">
        <v>236</v>
      </c>
      <c r="EO13" s="449"/>
      <c r="EP13" s="375"/>
      <c r="EQ13" s="556"/>
      <c r="ER13" s="557"/>
      <c r="ES13" s="558">
        <f>SUM(ER14:ER19)</f>
        <v>1467000</v>
      </c>
      <c r="EX13" s="554" t="s">
        <v>42</v>
      </c>
      <c r="EY13" s="555" t="s">
        <v>236</v>
      </c>
      <c r="EZ13" s="449"/>
      <c r="FA13" s="375"/>
      <c r="FB13" s="556"/>
      <c r="FC13" s="557"/>
      <c r="FD13" s="558">
        <f>SUM(FC14:FC19)</f>
        <v>1695520</v>
      </c>
    </row>
    <row r="14" spans="2:160" s="370" customFormat="1" ht="33.75" thickTop="1" x14ac:dyDescent="0.25">
      <c r="B14" s="559" t="s">
        <v>29</v>
      </c>
      <c r="C14" s="502" t="s">
        <v>237</v>
      </c>
      <c r="D14" s="450" t="s">
        <v>153</v>
      </c>
      <c r="E14" s="504">
        <v>9.6</v>
      </c>
      <c r="F14" s="560">
        <v>0</v>
      </c>
      <c r="G14" s="561">
        <f>ROUND((E14*F14),0)</f>
        <v>0</v>
      </c>
      <c r="H14" s="926" t="e">
        <f>+H13/G114</f>
        <v>#DIV/0!</v>
      </c>
      <c r="I14" s="395" t="b">
        <f>+EXACT(C14,N14)</f>
        <v>1</v>
      </c>
      <c r="J14" s="395" t="b">
        <f>+EXACT(D14,O14)</f>
        <v>1</v>
      </c>
      <c r="K14" s="395" t="b">
        <f>+EXACT(E14,P14)</f>
        <v>1</v>
      </c>
      <c r="L14" s="463"/>
      <c r="M14" s="501" t="s">
        <v>29</v>
      </c>
      <c r="N14" s="502" t="s">
        <v>237</v>
      </c>
      <c r="O14" s="503" t="s">
        <v>153</v>
      </c>
      <c r="P14" s="504">
        <v>9.6</v>
      </c>
      <c r="Q14" s="505">
        <v>8000</v>
      </c>
      <c r="R14" s="506">
        <f t="shared" ref="R14:R86" si="0">ROUND((P14*Q14),0)</f>
        <v>76800</v>
      </c>
      <c r="S14" s="926">
        <f>+S13/R114</f>
        <v>3.6043256954653873E-2</v>
      </c>
      <c r="T14" s="395" t="b">
        <f>+EXACT(C14,Y14)</f>
        <v>1</v>
      </c>
      <c r="U14" s="395" t="b">
        <f>+EXACT(D14,Z14)</f>
        <v>1</v>
      </c>
      <c r="V14" s="395" t="b">
        <f>+EXACT(E14,AA14)</f>
        <v>1</v>
      </c>
      <c r="W14" s="463"/>
      <c r="X14" s="596" t="s">
        <v>29</v>
      </c>
      <c r="Y14" s="502" t="s">
        <v>237</v>
      </c>
      <c r="Z14" s="503" t="s">
        <v>153</v>
      </c>
      <c r="AA14" s="504">
        <v>9.6</v>
      </c>
      <c r="AB14" s="560">
        <v>10600</v>
      </c>
      <c r="AC14" s="562">
        <f t="shared" ref="AC14:AC86" si="1">ROUND((AA14*AB14),0)</f>
        <v>101760</v>
      </c>
      <c r="AD14" s="926">
        <f>+AD13/AC114</f>
        <v>3.8214196470027668E-2</v>
      </c>
      <c r="AE14" s="395" t="b">
        <f>+EXACT(C14,AJ14)</f>
        <v>1</v>
      </c>
      <c r="AF14" s="395" t="b">
        <f>+EXACT(D14,AK14)</f>
        <v>1</v>
      </c>
      <c r="AG14" s="395" t="b">
        <f>+EXACT(E14,AL14)</f>
        <v>1</v>
      </c>
      <c r="AH14" s="463"/>
      <c r="AI14" s="596" t="s">
        <v>29</v>
      </c>
      <c r="AJ14" s="502" t="str">
        <f>+AU14</f>
        <v xml:space="preserve">Retiro de alfombra existente en piso. Incluye botada de residuos especiales y recuperación de los materiales aprovechables y su transporte hasta el sitio que lo indique la interventoría. </v>
      </c>
      <c r="AK14" s="614" t="s">
        <v>153</v>
      </c>
      <c r="AL14" s="615">
        <v>9.6</v>
      </c>
      <c r="AM14" s="616">
        <v>10000</v>
      </c>
      <c r="AN14" s="617">
        <f>ROUND((AL14*AM14),0)</f>
        <v>96000</v>
      </c>
      <c r="AO14" s="978">
        <f>+AO13/AN114</f>
        <v>3.0484371577693372E-2</v>
      </c>
      <c r="AP14" s="463" t="b">
        <f t="shared" ref="AP14:AR15" si="2">+EXACT(C14,AU14)</f>
        <v>1</v>
      </c>
      <c r="AQ14" s="463" t="b">
        <f t="shared" si="2"/>
        <v>1</v>
      </c>
      <c r="AR14" s="463" t="b">
        <f t="shared" si="2"/>
        <v>1</v>
      </c>
      <c r="AS14" s="463"/>
      <c r="AT14" s="596" t="s">
        <v>29</v>
      </c>
      <c r="AU14" s="502" t="s">
        <v>237</v>
      </c>
      <c r="AV14" s="503" t="s">
        <v>153</v>
      </c>
      <c r="AW14" s="504">
        <v>9.6</v>
      </c>
      <c r="AX14" s="649">
        <v>5488.0000000000009</v>
      </c>
      <c r="AY14" s="650">
        <f>ROUND((AW14*AX14),0)</f>
        <v>52685</v>
      </c>
      <c r="AZ14" s="926">
        <f>+AZ13/AY114</f>
        <v>2.5079270180115985E-2</v>
      </c>
      <c r="BA14" s="463" t="b">
        <f>+EXACT(C14,BE14)</f>
        <v>1</v>
      </c>
      <c r="BB14" s="463" t="b">
        <f>+EXACT(D14,BF14)</f>
        <v>1</v>
      </c>
      <c r="BC14" s="463" t="b">
        <f>+EXACT(E14,BG14)</f>
        <v>1</v>
      </c>
      <c r="BD14" s="596" t="s">
        <v>29</v>
      </c>
      <c r="BE14" s="502" t="s">
        <v>237</v>
      </c>
      <c r="BF14" s="503" t="s">
        <v>153</v>
      </c>
      <c r="BG14" s="504">
        <v>9.6</v>
      </c>
      <c r="BH14" s="560">
        <v>16380</v>
      </c>
      <c r="BI14" s="561">
        <f t="shared" ref="BI14:BI19" si="3">ROUND((BG14*BH14),0)</f>
        <v>157248</v>
      </c>
      <c r="BJ14" s="926">
        <f>+BJ13/BI114</f>
        <v>1.8889626735804493E-2</v>
      </c>
      <c r="BK14" s="463" t="b">
        <f>+EXACT(C14,BP14)</f>
        <v>1</v>
      </c>
      <c r="BL14" s="463" t="b">
        <f>+EXACT(D14,BQ14)</f>
        <v>1</v>
      </c>
      <c r="BM14" s="463" t="b">
        <f>+EXACT(E14,BR14)</f>
        <v>1</v>
      </c>
      <c r="BN14" s="463"/>
      <c r="BO14" s="596" t="s">
        <v>29</v>
      </c>
      <c r="BP14" s="502" t="s">
        <v>237</v>
      </c>
      <c r="BQ14" s="503" t="s">
        <v>153</v>
      </c>
      <c r="BR14" s="504">
        <v>9.6</v>
      </c>
      <c r="BS14" s="649">
        <v>16200</v>
      </c>
      <c r="BT14" s="561">
        <f t="shared" ref="BT14:BT19" si="4">ROUND((BR14*BS14),0)</f>
        <v>155520</v>
      </c>
      <c r="BU14" s="926">
        <f>+BU13/BT114</f>
        <v>1.8889626964391885E-2</v>
      </c>
      <c r="BV14" s="463" t="b">
        <f>+EXACT(C14,CA14)</f>
        <v>1</v>
      </c>
      <c r="BW14" s="463" t="b">
        <f>+EXACT(D14,CB14)</f>
        <v>1</v>
      </c>
      <c r="BX14" s="463" t="b">
        <f>+EXACT(E14,CC14)</f>
        <v>1</v>
      </c>
      <c r="BY14" s="463"/>
      <c r="BZ14" s="596" t="s">
        <v>29</v>
      </c>
      <c r="CA14" s="502" t="s">
        <v>237</v>
      </c>
      <c r="CB14" s="503" t="s">
        <v>153</v>
      </c>
      <c r="CC14" s="504">
        <v>9.6</v>
      </c>
      <c r="CD14" s="560">
        <v>14500</v>
      </c>
      <c r="CE14" s="561">
        <f>ROUND((CC14*CD14),0)</f>
        <v>139200</v>
      </c>
      <c r="CF14" s="926">
        <f>+CF13/CE114</f>
        <v>3.1738391176481071E-2</v>
      </c>
      <c r="CG14" s="463" t="b">
        <f t="shared" ref="CG14:CI15" si="5">+EXACT(C14,CL14)</f>
        <v>1</v>
      </c>
      <c r="CH14" s="463" t="b">
        <f t="shared" si="5"/>
        <v>1</v>
      </c>
      <c r="CI14" s="463" t="b">
        <f t="shared" si="5"/>
        <v>1</v>
      </c>
      <c r="CJ14" s="463"/>
      <c r="CK14" s="596" t="s">
        <v>29</v>
      </c>
      <c r="CL14" s="502" t="s">
        <v>237</v>
      </c>
      <c r="CM14" s="503" t="s">
        <v>153</v>
      </c>
      <c r="CN14" s="504">
        <v>9.6</v>
      </c>
      <c r="CO14" s="560">
        <v>15000</v>
      </c>
      <c r="CP14" s="561">
        <f>ROUND((CN14*CO14),0)</f>
        <v>144000</v>
      </c>
      <c r="CQ14" s="926">
        <f>+CQ13/CP114</f>
        <v>3.237160986341827E-2</v>
      </c>
      <c r="CR14" s="463" t="b">
        <f>+EXACT(C14,CW14)</f>
        <v>1</v>
      </c>
      <c r="CS14" s="463" t="b">
        <f>+EXACT(D14,CX14)</f>
        <v>1</v>
      </c>
      <c r="CT14" s="463" t="b">
        <f>+EXACT(E14,CY14)</f>
        <v>1</v>
      </c>
      <c r="CU14" s="463"/>
      <c r="CV14" s="596" t="s">
        <v>29</v>
      </c>
      <c r="CW14" s="693" t="s">
        <v>414</v>
      </c>
      <c r="CX14" s="614" t="s">
        <v>153</v>
      </c>
      <c r="CY14" s="615">
        <v>9.6</v>
      </c>
      <c r="CZ14" s="616">
        <v>3248</v>
      </c>
      <c r="DA14" s="694">
        <f>ROUND((CY14*CZ14),0)</f>
        <v>31181</v>
      </c>
      <c r="DB14" s="978">
        <f>+DB13/DA114</f>
        <v>1.474707352050483E-2</v>
      </c>
      <c r="DC14" s="463" t="b">
        <f>+EXACT(C14,DG14)</f>
        <v>1</v>
      </c>
      <c r="DD14" s="463" t="b">
        <f>+EXACT(D14,DH14)</f>
        <v>1</v>
      </c>
      <c r="DE14" s="463" t="b">
        <f>+EXACT(E14,DI14)</f>
        <v>1</v>
      </c>
      <c r="DF14" s="596" t="s">
        <v>29</v>
      </c>
      <c r="DG14" s="502" t="s">
        <v>237</v>
      </c>
      <c r="DH14" s="503" t="s">
        <v>153</v>
      </c>
      <c r="DI14" s="504">
        <v>9.6</v>
      </c>
      <c r="DJ14" s="560">
        <v>2000</v>
      </c>
      <c r="DK14" s="561">
        <f>ROUND((DI14*DJ14),0)</f>
        <v>19200</v>
      </c>
      <c r="DL14" s="926">
        <f>+DL13/DK114</f>
        <v>2.3228941921382338E-2</v>
      </c>
      <c r="DM14" s="463" t="b">
        <f>+EXACT(C14,DR14)</f>
        <v>1</v>
      </c>
      <c r="DN14" s="463" t="b">
        <f>+EXACT(D14,DS14)</f>
        <v>1</v>
      </c>
      <c r="DO14" s="463" t="b">
        <f>+EXACT(E14,DT14)</f>
        <v>1</v>
      </c>
      <c r="DP14" s="463"/>
      <c r="DQ14" s="728" t="s">
        <v>29</v>
      </c>
      <c r="DR14" s="729" t="s">
        <v>495</v>
      </c>
      <c r="DS14" s="730" t="s">
        <v>153</v>
      </c>
      <c r="DT14" s="731">
        <v>9.6</v>
      </c>
      <c r="DU14" s="732">
        <v>15840</v>
      </c>
      <c r="DV14" s="732">
        <f t="shared" ref="DV14:DV19" si="6">ROUND((DT14*DU14),0)</f>
        <v>152064</v>
      </c>
      <c r="DW14" s="1103">
        <f>+DW13/DV114</f>
        <v>1.8889626287194726E-2</v>
      </c>
      <c r="DX14" s="463" t="b">
        <f>+EXACT(C14,EC14)</f>
        <v>1</v>
      </c>
      <c r="DY14" s="463" t="b">
        <f>+EXACT(D14,ED14)</f>
        <v>1</v>
      </c>
      <c r="DZ14" s="463" t="b">
        <f>+EXACT(E14,EE14)</f>
        <v>1</v>
      </c>
      <c r="EA14" s="463"/>
      <c r="EB14" s="596" t="s">
        <v>29</v>
      </c>
      <c r="EC14" s="502" t="s">
        <v>237</v>
      </c>
      <c r="ED14" s="503" t="s">
        <v>153</v>
      </c>
      <c r="EE14" s="504">
        <v>9.6</v>
      </c>
      <c r="EF14" s="796">
        <v>4442</v>
      </c>
      <c r="EG14" s="797">
        <f>ROUND((EE14*EF14),0)</f>
        <v>42643</v>
      </c>
      <c r="EH14" s="926">
        <f>+EH13/EG114</f>
        <v>1.58956234448328E-2</v>
      </c>
      <c r="EI14" s="463" t="b">
        <f>+EXACT(C14,EN14)</f>
        <v>1</v>
      </c>
      <c r="EJ14" s="463" t="b">
        <f>+EXACT(D14,EO14)</f>
        <v>1</v>
      </c>
      <c r="EK14" s="463" t="b">
        <f>+EXACT(E14,EP14)</f>
        <v>1</v>
      </c>
      <c r="EL14" s="463"/>
      <c r="EM14" s="596" t="s">
        <v>29</v>
      </c>
      <c r="EN14" s="502" t="s">
        <v>237</v>
      </c>
      <c r="EO14" s="503" t="s">
        <v>153</v>
      </c>
      <c r="EP14" s="504">
        <v>9.6</v>
      </c>
      <c r="EQ14" s="560">
        <v>5000</v>
      </c>
      <c r="ER14" s="561">
        <f>ROUND((EP14*EQ14),0)</f>
        <v>48000</v>
      </c>
      <c r="ES14" s="1108">
        <f>+ES13/ER114</f>
        <v>1.6101458285039935E-2</v>
      </c>
      <c r="ET14" s="463" t="b">
        <f>+EXACT(C14,EY14)</f>
        <v>1</v>
      </c>
      <c r="EU14" s="463" t="b">
        <f>+EXACT(D14,EZ14)</f>
        <v>1</v>
      </c>
      <c r="EV14" s="463" t="b">
        <f>+EXACT(E14,FA14)</f>
        <v>1</v>
      </c>
      <c r="EW14" s="463"/>
      <c r="EX14" s="596" t="s">
        <v>29</v>
      </c>
      <c r="EY14" s="502" t="s">
        <v>237</v>
      </c>
      <c r="EZ14" s="503" t="s">
        <v>153</v>
      </c>
      <c r="FA14" s="504">
        <v>9.6</v>
      </c>
      <c r="FB14" s="560">
        <v>6200</v>
      </c>
      <c r="FC14" s="561">
        <f>ROUND((FA14*FB14),0)</f>
        <v>59520</v>
      </c>
      <c r="FD14" s="926">
        <f>+FD13/FC114</f>
        <v>1.8621170176773498E-2</v>
      </c>
    </row>
    <row r="15" spans="2:160" s="370" customFormat="1" ht="60.75" customHeight="1" x14ac:dyDescent="0.25">
      <c r="B15" s="559" t="s">
        <v>50</v>
      </c>
      <c r="C15" s="507" t="s">
        <v>238</v>
      </c>
      <c r="D15" s="450" t="s">
        <v>239</v>
      </c>
      <c r="E15" s="504">
        <v>1</v>
      </c>
      <c r="F15" s="560">
        <v>0</v>
      </c>
      <c r="G15" s="562">
        <f t="shared" ref="G15:G86" si="7">ROUND((E15*F15),0)</f>
        <v>0</v>
      </c>
      <c r="H15" s="927"/>
      <c r="I15" s="463" t="b">
        <f t="shared" ref="I15:I78" si="8">+EXACT(C15,N15)</f>
        <v>1</v>
      </c>
      <c r="J15" s="463" t="b">
        <f t="shared" ref="J15:J78" si="9">+EXACT(D15,O15)</f>
        <v>1</v>
      </c>
      <c r="K15" s="463" t="b">
        <f t="shared" ref="K15:K78" si="10">+EXACT(E15,P15)</f>
        <v>1</v>
      </c>
      <c r="L15" s="463"/>
      <c r="M15" s="501" t="s">
        <v>50</v>
      </c>
      <c r="N15" s="507" t="s">
        <v>238</v>
      </c>
      <c r="O15" s="503" t="s">
        <v>239</v>
      </c>
      <c r="P15" s="504">
        <v>1</v>
      </c>
      <c r="Q15" s="505">
        <v>80000</v>
      </c>
      <c r="R15" s="506">
        <f t="shared" si="0"/>
        <v>80000</v>
      </c>
      <c r="S15" s="927"/>
      <c r="T15" s="395"/>
      <c r="U15" s="395"/>
      <c r="V15" s="395"/>
      <c r="W15" s="463"/>
      <c r="X15" s="596" t="s">
        <v>50</v>
      </c>
      <c r="Y15" s="507" t="s">
        <v>238</v>
      </c>
      <c r="Z15" s="503" t="s">
        <v>239</v>
      </c>
      <c r="AA15" s="504">
        <v>1</v>
      </c>
      <c r="AB15" s="560">
        <v>73000</v>
      </c>
      <c r="AC15" s="562">
        <f t="shared" si="1"/>
        <v>73000</v>
      </c>
      <c r="AD15" s="927"/>
      <c r="AE15" s="463" t="b">
        <f t="shared" ref="AE15:AE78" si="11">+EXACT(C15,AJ15)</f>
        <v>1</v>
      </c>
      <c r="AF15" s="463" t="b">
        <f t="shared" ref="AF15:AF78" si="12">+EXACT(D15,AK15)</f>
        <v>1</v>
      </c>
      <c r="AG15" s="463" t="b">
        <f t="shared" ref="AG15:AG78" si="13">+EXACT(E15,AL15)</f>
        <v>1</v>
      </c>
      <c r="AH15" s="463"/>
      <c r="AI15" s="596" t="s">
        <v>50</v>
      </c>
      <c r="AJ15" s="507" t="s">
        <v>238</v>
      </c>
      <c r="AK15" s="614" t="s">
        <v>239</v>
      </c>
      <c r="AL15" s="615">
        <v>1</v>
      </c>
      <c r="AM15" s="616">
        <v>350000</v>
      </c>
      <c r="AN15" s="618">
        <f t="shared" ref="AN15:AN86" si="14">ROUND((AL15*AM15),0)</f>
        <v>350000</v>
      </c>
      <c r="AO15" s="979"/>
      <c r="AP15" s="463" t="b">
        <f t="shared" si="2"/>
        <v>1</v>
      </c>
      <c r="AQ15" s="463" t="b">
        <f t="shared" si="2"/>
        <v>1</v>
      </c>
      <c r="AR15" s="463" t="b">
        <f t="shared" si="2"/>
        <v>1</v>
      </c>
      <c r="AS15" s="463"/>
      <c r="AT15" s="596" t="s">
        <v>50</v>
      </c>
      <c r="AU15" s="507" t="s">
        <v>238</v>
      </c>
      <c r="AV15" s="503" t="s">
        <v>239</v>
      </c>
      <c r="AW15" s="504">
        <v>1</v>
      </c>
      <c r="AX15" s="649">
        <v>188160.00000000003</v>
      </c>
      <c r="AY15" s="651">
        <f t="shared" ref="AY15:AY86" si="15">ROUND((AW15*AX15),0)</f>
        <v>188160</v>
      </c>
      <c r="AZ15" s="927"/>
      <c r="BA15" s="463" t="b">
        <f t="shared" ref="BA15:BA22" si="16">+EXACT(C15,BE15)</f>
        <v>1</v>
      </c>
      <c r="BB15" s="463" t="b">
        <f t="shared" ref="BB15:BB22" si="17">+EXACT(D15,BF15)</f>
        <v>1</v>
      </c>
      <c r="BC15" s="463" t="b">
        <f t="shared" ref="BC15:BC22" si="18">+EXACT(E15,BG15)</f>
        <v>1</v>
      </c>
      <c r="BD15" s="596" t="s">
        <v>50</v>
      </c>
      <c r="BE15" s="507" t="s">
        <v>238</v>
      </c>
      <c r="BF15" s="503" t="s">
        <v>239</v>
      </c>
      <c r="BG15" s="504">
        <v>1</v>
      </c>
      <c r="BH15" s="560">
        <v>136500</v>
      </c>
      <c r="BI15" s="562">
        <f t="shared" si="3"/>
        <v>136500</v>
      </c>
      <c r="BJ15" s="927"/>
      <c r="BK15" s="463" t="b">
        <f t="shared" ref="BK15:BK78" si="19">+EXACT(C15,BP15)</f>
        <v>1</v>
      </c>
      <c r="BL15" s="463" t="b">
        <f t="shared" ref="BL15:BL78" si="20">+EXACT(D15,BQ15)</f>
        <v>1</v>
      </c>
      <c r="BM15" s="463" t="b">
        <f t="shared" ref="BM15:BM78" si="21">+EXACT(E15,BR15)</f>
        <v>1</v>
      </c>
      <c r="BN15" s="463"/>
      <c r="BO15" s="596" t="s">
        <v>50</v>
      </c>
      <c r="BP15" s="507" t="s">
        <v>238</v>
      </c>
      <c r="BQ15" s="503" t="s">
        <v>239</v>
      </c>
      <c r="BR15" s="504">
        <v>1</v>
      </c>
      <c r="BS15" s="649">
        <v>135000</v>
      </c>
      <c r="BT15" s="562">
        <f t="shared" si="4"/>
        <v>135000</v>
      </c>
      <c r="BU15" s="927"/>
      <c r="BV15" s="463" t="b">
        <f t="shared" ref="BV15:BV78" si="22">+EXACT(C15,CA15)</f>
        <v>1</v>
      </c>
      <c r="BW15" s="463" t="b">
        <f t="shared" ref="BW15:BW78" si="23">+EXACT(D15,CB15)</f>
        <v>1</v>
      </c>
      <c r="BX15" s="463" t="b">
        <f t="shared" ref="BX15:BX78" si="24">+EXACT(E15,CC15)</f>
        <v>1</v>
      </c>
      <c r="BY15" s="463"/>
      <c r="BZ15" s="596" t="s">
        <v>50</v>
      </c>
      <c r="CA15" s="507" t="s">
        <v>238</v>
      </c>
      <c r="CB15" s="503" t="s">
        <v>239</v>
      </c>
      <c r="CC15" s="504">
        <v>1</v>
      </c>
      <c r="CD15" s="560">
        <v>249500</v>
      </c>
      <c r="CE15" s="562">
        <f t="shared" ref="CE15:CE86" si="25">ROUND((CC15*CD15),0)</f>
        <v>249500</v>
      </c>
      <c r="CF15" s="927"/>
      <c r="CG15" s="463" t="b">
        <f t="shared" si="5"/>
        <v>1</v>
      </c>
      <c r="CH15" s="463" t="b">
        <f t="shared" si="5"/>
        <v>1</v>
      </c>
      <c r="CI15" s="463" t="b">
        <f t="shared" si="5"/>
        <v>1</v>
      </c>
      <c r="CJ15" s="463"/>
      <c r="CK15" s="596" t="s">
        <v>50</v>
      </c>
      <c r="CL15" s="507" t="s">
        <v>238</v>
      </c>
      <c r="CM15" s="503" t="s">
        <v>239</v>
      </c>
      <c r="CN15" s="504">
        <v>1</v>
      </c>
      <c r="CO15" s="560">
        <v>250000</v>
      </c>
      <c r="CP15" s="562">
        <f t="shared" ref="CP15:CP86" si="26">ROUND((CN15*CO15),0)</f>
        <v>250000</v>
      </c>
      <c r="CQ15" s="927"/>
      <c r="CR15" s="463" t="b">
        <f t="shared" ref="CR15:CR78" si="27">+EXACT(C15,CW15)</f>
        <v>1</v>
      </c>
      <c r="CS15" s="463" t="b">
        <f t="shared" ref="CS15:CS78" si="28">+EXACT(D15,CX15)</f>
        <v>1</v>
      </c>
      <c r="CT15" s="463" t="b">
        <f t="shared" ref="CT15:CT78" si="29">+EXACT(E15,CY15)</f>
        <v>1</v>
      </c>
      <c r="CU15" s="463"/>
      <c r="CV15" s="596" t="s">
        <v>50</v>
      </c>
      <c r="CW15" s="695" t="s">
        <v>415</v>
      </c>
      <c r="CX15" s="614" t="s">
        <v>239</v>
      </c>
      <c r="CY15" s="615">
        <v>1</v>
      </c>
      <c r="CZ15" s="616">
        <v>136752</v>
      </c>
      <c r="DA15" s="696">
        <f t="shared" ref="DA15:DA86" si="30">ROUND((CY15*CZ15),0)</f>
        <v>136752</v>
      </c>
      <c r="DB15" s="979"/>
      <c r="DC15" s="463" t="b">
        <f t="shared" ref="DC15:DC78" si="31">+EXACT(C15,DG15)</f>
        <v>1</v>
      </c>
      <c r="DD15" s="463" t="b">
        <f t="shared" ref="DD15:DD78" si="32">+EXACT(D15,DH15)</f>
        <v>1</v>
      </c>
      <c r="DE15" s="463" t="b">
        <f t="shared" ref="DE15:DE78" si="33">+EXACT(E15,DI15)</f>
        <v>1</v>
      </c>
      <c r="DF15" s="596" t="s">
        <v>50</v>
      </c>
      <c r="DG15" s="507" t="s">
        <v>238</v>
      </c>
      <c r="DH15" s="503" t="s">
        <v>239</v>
      </c>
      <c r="DI15" s="504">
        <v>1</v>
      </c>
      <c r="DJ15" s="560">
        <v>100000</v>
      </c>
      <c r="DK15" s="562">
        <f t="shared" ref="DK15:DK86" si="34">ROUND((DI15*DJ15),0)</f>
        <v>100000</v>
      </c>
      <c r="DL15" s="927"/>
      <c r="DM15" s="463" t="b">
        <f t="shared" ref="DM15:DM78" si="35">+EXACT(C15,DR15)</f>
        <v>1</v>
      </c>
      <c r="DN15" s="463" t="b">
        <f t="shared" ref="DN15:DN78" si="36">+EXACT(D15,DS15)</f>
        <v>1</v>
      </c>
      <c r="DO15" s="463" t="b">
        <f t="shared" ref="DO15:DO78" si="37">+EXACT(E15,DT15)</f>
        <v>1</v>
      </c>
      <c r="DP15" s="463"/>
      <c r="DQ15" s="728" t="s">
        <v>50</v>
      </c>
      <c r="DR15" s="733" t="s">
        <v>496</v>
      </c>
      <c r="DS15" s="730" t="s">
        <v>239</v>
      </c>
      <c r="DT15" s="731">
        <v>1</v>
      </c>
      <c r="DU15" s="732">
        <v>132000</v>
      </c>
      <c r="DV15" s="732">
        <f t="shared" si="6"/>
        <v>132000</v>
      </c>
      <c r="DW15" s="1104"/>
      <c r="DX15" s="463" t="b">
        <f t="shared" ref="DX15:DX78" si="38">+EXACT(C15,EC15)</f>
        <v>1</v>
      </c>
      <c r="DY15" s="463" t="b">
        <f t="shared" ref="DY15:DY78" si="39">+EXACT(D15,ED15)</f>
        <v>1</v>
      </c>
      <c r="DZ15" s="463" t="b">
        <f t="shared" ref="DZ15:DZ78" si="40">+EXACT(E15,EE15)</f>
        <v>1</v>
      </c>
      <c r="EA15" s="463"/>
      <c r="EB15" s="596" t="s">
        <v>50</v>
      </c>
      <c r="EC15" s="507" t="s">
        <v>238</v>
      </c>
      <c r="ED15" s="503" t="s">
        <v>239</v>
      </c>
      <c r="EE15" s="504">
        <v>1</v>
      </c>
      <c r="EF15" s="796">
        <v>458153</v>
      </c>
      <c r="EG15" s="798">
        <f t="shared" ref="EG15:EG22" si="41">ROUND((EE15*EF15),0)</f>
        <v>458153</v>
      </c>
      <c r="EH15" s="927"/>
      <c r="EI15" s="463" t="b">
        <f t="shared" ref="EI15:EI78" si="42">+EXACT(C15,EN15)</f>
        <v>1</v>
      </c>
      <c r="EJ15" s="463" t="b">
        <f t="shared" ref="EJ15:EJ78" si="43">+EXACT(D15,EO15)</f>
        <v>1</v>
      </c>
      <c r="EK15" s="463" t="b">
        <f t="shared" ref="EK15:EK78" si="44">+EXACT(E15,EP15)</f>
        <v>1</v>
      </c>
      <c r="EL15" s="463"/>
      <c r="EM15" s="596" t="s">
        <v>50</v>
      </c>
      <c r="EN15" s="507" t="s">
        <v>238</v>
      </c>
      <c r="EO15" s="503" t="s">
        <v>239</v>
      </c>
      <c r="EP15" s="504">
        <v>1</v>
      </c>
      <c r="EQ15" s="560">
        <v>220000</v>
      </c>
      <c r="ER15" s="562">
        <f t="shared" ref="ER15:ER86" si="45">ROUND((EP15*EQ15),0)</f>
        <v>220000</v>
      </c>
      <c r="ES15" s="1109"/>
      <c r="ET15" s="463" t="b">
        <f t="shared" ref="ET15:ET78" si="46">+EXACT(C15,EY15)</f>
        <v>1</v>
      </c>
      <c r="EU15" s="463" t="b">
        <f t="shared" ref="EU15:EU78" si="47">+EXACT(D15,EZ15)</f>
        <v>1</v>
      </c>
      <c r="EV15" s="463" t="b">
        <f t="shared" ref="EV15:EV78" si="48">+EXACT(E15,FA15)</f>
        <v>1</v>
      </c>
      <c r="EW15" s="463"/>
      <c r="EX15" s="596" t="s">
        <v>50</v>
      </c>
      <c r="EY15" s="507" t="s">
        <v>238</v>
      </c>
      <c r="EZ15" s="503" t="s">
        <v>239</v>
      </c>
      <c r="FA15" s="504">
        <v>1</v>
      </c>
      <c r="FB15" s="560">
        <v>210000</v>
      </c>
      <c r="FC15" s="562">
        <f t="shared" ref="FC15:FC86" si="49">ROUND((FA15*FB15),0)</f>
        <v>210000</v>
      </c>
      <c r="FD15" s="927"/>
    </row>
    <row r="16" spans="2:160" s="370" customFormat="1" ht="46.5" customHeight="1" x14ac:dyDescent="0.25">
      <c r="B16" s="559" t="s">
        <v>30</v>
      </c>
      <c r="C16" s="502" t="s">
        <v>240</v>
      </c>
      <c r="D16" s="450" t="s">
        <v>154</v>
      </c>
      <c r="E16" s="504">
        <v>3.6</v>
      </c>
      <c r="F16" s="560">
        <v>0</v>
      </c>
      <c r="G16" s="562">
        <f t="shared" si="7"/>
        <v>0</v>
      </c>
      <c r="H16" s="927"/>
      <c r="I16" s="463" t="b">
        <f t="shared" si="8"/>
        <v>1</v>
      </c>
      <c r="J16" s="463" t="b">
        <f t="shared" si="9"/>
        <v>1</v>
      </c>
      <c r="K16" s="463" t="b">
        <f t="shared" si="10"/>
        <v>1</v>
      </c>
      <c r="L16" s="463"/>
      <c r="M16" s="501" t="s">
        <v>30</v>
      </c>
      <c r="N16" s="502" t="s">
        <v>240</v>
      </c>
      <c r="O16" s="503" t="s">
        <v>154</v>
      </c>
      <c r="P16" s="504">
        <v>3.6</v>
      </c>
      <c r="Q16" s="505">
        <v>6000</v>
      </c>
      <c r="R16" s="506">
        <f t="shared" si="0"/>
        <v>21600</v>
      </c>
      <c r="S16" s="927"/>
      <c r="T16" s="395" t="b">
        <f>+EXACT(C16,Y16)</f>
        <v>1</v>
      </c>
      <c r="U16" s="395" t="b">
        <f>+EXACT(D16,Z16)</f>
        <v>1</v>
      </c>
      <c r="V16" s="395" t="b">
        <f>+EXACT(E16,AA16)</f>
        <v>1</v>
      </c>
      <c r="W16" s="463"/>
      <c r="X16" s="596" t="s">
        <v>30</v>
      </c>
      <c r="Y16" s="502" t="s">
        <v>240</v>
      </c>
      <c r="Z16" s="503" t="s">
        <v>154</v>
      </c>
      <c r="AA16" s="504">
        <v>3.6</v>
      </c>
      <c r="AB16" s="560">
        <v>6800</v>
      </c>
      <c r="AC16" s="562">
        <f t="shared" si="1"/>
        <v>24480</v>
      </c>
      <c r="AD16" s="927"/>
      <c r="AE16" s="463" t="b">
        <f t="shared" si="11"/>
        <v>1</v>
      </c>
      <c r="AF16" s="463" t="b">
        <f t="shared" si="12"/>
        <v>1</v>
      </c>
      <c r="AG16" s="463" t="b">
        <f t="shared" si="13"/>
        <v>1</v>
      </c>
      <c r="AH16" s="463"/>
      <c r="AI16" s="596" t="s">
        <v>30</v>
      </c>
      <c r="AJ16" s="502" t="s">
        <v>240</v>
      </c>
      <c r="AK16" s="614" t="s">
        <v>154</v>
      </c>
      <c r="AL16" s="615">
        <v>3.6</v>
      </c>
      <c r="AM16" s="616">
        <v>2000</v>
      </c>
      <c r="AN16" s="618">
        <f t="shared" si="14"/>
        <v>7200</v>
      </c>
      <c r="AO16" s="979"/>
      <c r="AP16" s="463" t="b">
        <f t="shared" ref="AP16:AP79" si="50">+EXACT(C16,AU16)</f>
        <v>1</v>
      </c>
      <c r="AQ16" s="463" t="b">
        <f t="shared" ref="AQ16:AQ79" si="51">+EXACT(D16,AV16)</f>
        <v>1</v>
      </c>
      <c r="AR16" s="463" t="b">
        <f t="shared" ref="AR16:AR79" si="52">+EXACT(E16,AW16)</f>
        <v>1</v>
      </c>
      <c r="AS16" s="463"/>
      <c r="AT16" s="596" t="s">
        <v>30</v>
      </c>
      <c r="AU16" s="502" t="s">
        <v>240</v>
      </c>
      <c r="AV16" s="503" t="s">
        <v>154</v>
      </c>
      <c r="AW16" s="504">
        <v>3.6</v>
      </c>
      <c r="AX16" s="649">
        <v>9520</v>
      </c>
      <c r="AY16" s="651">
        <f t="shared" si="15"/>
        <v>34272</v>
      </c>
      <c r="AZ16" s="927"/>
      <c r="BA16" s="463" t="b">
        <f t="shared" si="16"/>
        <v>1</v>
      </c>
      <c r="BB16" s="463" t="b">
        <f t="shared" si="17"/>
        <v>1</v>
      </c>
      <c r="BC16" s="463" t="b">
        <f t="shared" si="18"/>
        <v>1</v>
      </c>
      <c r="BD16" s="596" t="s">
        <v>30</v>
      </c>
      <c r="BE16" s="502" t="s">
        <v>240</v>
      </c>
      <c r="BF16" s="503" t="s">
        <v>154</v>
      </c>
      <c r="BG16" s="504">
        <v>3.6</v>
      </c>
      <c r="BH16" s="560">
        <v>5005</v>
      </c>
      <c r="BI16" s="562">
        <f t="shared" si="3"/>
        <v>18018</v>
      </c>
      <c r="BJ16" s="927"/>
      <c r="BK16" s="463" t="b">
        <f t="shared" si="19"/>
        <v>1</v>
      </c>
      <c r="BL16" s="463" t="b">
        <f t="shared" si="20"/>
        <v>1</v>
      </c>
      <c r="BM16" s="463" t="b">
        <f t="shared" si="21"/>
        <v>1</v>
      </c>
      <c r="BN16" s="463"/>
      <c r="BO16" s="596" t="s">
        <v>30</v>
      </c>
      <c r="BP16" s="502" t="s">
        <v>240</v>
      </c>
      <c r="BQ16" s="503" t="s">
        <v>154</v>
      </c>
      <c r="BR16" s="504">
        <v>3.6</v>
      </c>
      <c r="BS16" s="649">
        <v>4950</v>
      </c>
      <c r="BT16" s="562">
        <f t="shared" si="4"/>
        <v>17820</v>
      </c>
      <c r="BU16" s="927"/>
      <c r="BV16" s="463" t="b">
        <f t="shared" si="22"/>
        <v>1</v>
      </c>
      <c r="BW16" s="463" t="b">
        <f t="shared" si="23"/>
        <v>1</v>
      </c>
      <c r="BX16" s="463" t="b">
        <f t="shared" si="24"/>
        <v>1</v>
      </c>
      <c r="BY16" s="463"/>
      <c r="BZ16" s="596" t="s">
        <v>30</v>
      </c>
      <c r="CA16" s="502" t="s">
        <v>240</v>
      </c>
      <c r="CB16" s="503" t="s">
        <v>154</v>
      </c>
      <c r="CC16" s="504">
        <v>3.6</v>
      </c>
      <c r="CD16" s="560">
        <v>24500</v>
      </c>
      <c r="CE16" s="562">
        <f t="shared" si="25"/>
        <v>88200</v>
      </c>
      <c r="CF16" s="927"/>
      <c r="CG16" s="463" t="b">
        <f t="shared" ref="CG16:CG79" si="53">+EXACT(C16,CL16)</f>
        <v>1</v>
      </c>
      <c r="CH16" s="463" t="b">
        <f t="shared" ref="CH16:CH79" si="54">+EXACT(D16,CM16)</f>
        <v>1</v>
      </c>
      <c r="CI16" s="463" t="b">
        <f t="shared" ref="CI16:CI79" si="55">+EXACT(E16,CN16)</f>
        <v>1</v>
      </c>
      <c r="CJ16" s="463"/>
      <c r="CK16" s="596" t="s">
        <v>30</v>
      </c>
      <c r="CL16" s="502" t="s">
        <v>240</v>
      </c>
      <c r="CM16" s="503" t="s">
        <v>154</v>
      </c>
      <c r="CN16" s="504">
        <v>3.6</v>
      </c>
      <c r="CO16" s="560">
        <v>25000</v>
      </c>
      <c r="CP16" s="562">
        <f t="shared" si="26"/>
        <v>90000</v>
      </c>
      <c r="CQ16" s="927"/>
      <c r="CR16" s="463" t="b">
        <f t="shared" si="27"/>
        <v>1</v>
      </c>
      <c r="CS16" s="463" t="b">
        <f t="shared" si="28"/>
        <v>1</v>
      </c>
      <c r="CT16" s="463" t="b">
        <f t="shared" si="29"/>
        <v>1</v>
      </c>
      <c r="CU16" s="463"/>
      <c r="CV16" s="596" t="s">
        <v>30</v>
      </c>
      <c r="CW16" s="693" t="s">
        <v>416</v>
      </c>
      <c r="CX16" s="614" t="s">
        <v>154</v>
      </c>
      <c r="CY16" s="615">
        <v>3.6</v>
      </c>
      <c r="CZ16" s="616">
        <v>6667</v>
      </c>
      <c r="DA16" s="696">
        <f t="shared" si="30"/>
        <v>24001</v>
      </c>
      <c r="DB16" s="979"/>
      <c r="DC16" s="463" t="b">
        <f t="shared" si="31"/>
        <v>1</v>
      </c>
      <c r="DD16" s="463" t="b">
        <f t="shared" si="32"/>
        <v>1</v>
      </c>
      <c r="DE16" s="463" t="b">
        <f t="shared" si="33"/>
        <v>1</v>
      </c>
      <c r="DF16" s="596" t="s">
        <v>30</v>
      </c>
      <c r="DG16" s="502" t="s">
        <v>240</v>
      </c>
      <c r="DH16" s="503" t="s">
        <v>154</v>
      </c>
      <c r="DI16" s="504">
        <v>3.6</v>
      </c>
      <c r="DJ16" s="560">
        <v>4000</v>
      </c>
      <c r="DK16" s="562">
        <f t="shared" si="34"/>
        <v>14400</v>
      </c>
      <c r="DL16" s="927"/>
      <c r="DM16" s="463" t="b">
        <f t="shared" si="35"/>
        <v>1</v>
      </c>
      <c r="DN16" s="463" t="b">
        <f t="shared" si="36"/>
        <v>1</v>
      </c>
      <c r="DO16" s="463" t="b">
        <f t="shared" si="37"/>
        <v>1</v>
      </c>
      <c r="DP16" s="463"/>
      <c r="DQ16" s="728" t="s">
        <v>30</v>
      </c>
      <c r="DR16" s="729" t="s">
        <v>497</v>
      </c>
      <c r="DS16" s="730" t="s">
        <v>154</v>
      </c>
      <c r="DT16" s="731">
        <v>3.6</v>
      </c>
      <c r="DU16" s="732">
        <v>4840</v>
      </c>
      <c r="DV16" s="732">
        <f t="shared" si="6"/>
        <v>17424</v>
      </c>
      <c r="DW16" s="1104"/>
      <c r="DX16" s="463" t="b">
        <f t="shared" si="38"/>
        <v>1</v>
      </c>
      <c r="DY16" s="463" t="b">
        <f t="shared" si="39"/>
        <v>1</v>
      </c>
      <c r="DZ16" s="463" t="b">
        <f t="shared" si="40"/>
        <v>1</v>
      </c>
      <c r="EA16" s="463"/>
      <c r="EB16" s="596" t="s">
        <v>30</v>
      </c>
      <c r="EC16" s="502" t="s">
        <v>240</v>
      </c>
      <c r="ED16" s="503" t="s">
        <v>154</v>
      </c>
      <c r="EE16" s="504">
        <v>3.6</v>
      </c>
      <c r="EF16" s="796">
        <v>4736</v>
      </c>
      <c r="EG16" s="798">
        <f t="shared" si="41"/>
        <v>17050</v>
      </c>
      <c r="EH16" s="927"/>
      <c r="EI16" s="463" t="b">
        <f t="shared" si="42"/>
        <v>1</v>
      </c>
      <c r="EJ16" s="463" t="b">
        <f t="shared" si="43"/>
        <v>1</v>
      </c>
      <c r="EK16" s="463" t="b">
        <f t="shared" si="44"/>
        <v>1</v>
      </c>
      <c r="EL16" s="463"/>
      <c r="EM16" s="596" t="s">
        <v>30</v>
      </c>
      <c r="EN16" s="502" t="s">
        <v>240</v>
      </c>
      <c r="EO16" s="503" t="s">
        <v>154</v>
      </c>
      <c r="EP16" s="504">
        <v>3.6</v>
      </c>
      <c r="EQ16" s="560">
        <v>40000</v>
      </c>
      <c r="ER16" s="562">
        <f t="shared" si="45"/>
        <v>144000</v>
      </c>
      <c r="ES16" s="1109"/>
      <c r="ET16" s="463" t="b">
        <f t="shared" si="46"/>
        <v>1</v>
      </c>
      <c r="EU16" s="463" t="b">
        <f t="shared" si="47"/>
        <v>1</v>
      </c>
      <c r="EV16" s="463" t="b">
        <f t="shared" si="48"/>
        <v>1</v>
      </c>
      <c r="EW16" s="463"/>
      <c r="EX16" s="596" t="s">
        <v>30</v>
      </c>
      <c r="EY16" s="502" t="s">
        <v>240</v>
      </c>
      <c r="EZ16" s="503" t="s">
        <v>154</v>
      </c>
      <c r="FA16" s="504">
        <v>3.6</v>
      </c>
      <c r="FB16" s="560">
        <v>50000</v>
      </c>
      <c r="FC16" s="562">
        <f t="shared" si="49"/>
        <v>180000</v>
      </c>
      <c r="FD16" s="927"/>
    </row>
    <row r="17" spans="2:160" s="370" customFormat="1" ht="45.75" customHeight="1" x14ac:dyDescent="0.25">
      <c r="B17" s="559" t="s">
        <v>241</v>
      </c>
      <c r="C17" s="502" t="s">
        <v>242</v>
      </c>
      <c r="D17" s="450" t="s">
        <v>239</v>
      </c>
      <c r="E17" s="504">
        <v>5</v>
      </c>
      <c r="F17" s="560">
        <v>0</v>
      </c>
      <c r="G17" s="562">
        <f t="shared" si="7"/>
        <v>0</v>
      </c>
      <c r="H17" s="927"/>
      <c r="I17" s="463" t="b">
        <f t="shared" si="8"/>
        <v>1</v>
      </c>
      <c r="J17" s="463" t="b">
        <f t="shared" si="9"/>
        <v>1</v>
      </c>
      <c r="K17" s="463" t="b">
        <f t="shared" si="10"/>
        <v>1</v>
      </c>
      <c r="L17" s="463"/>
      <c r="M17" s="501" t="s">
        <v>241</v>
      </c>
      <c r="N17" s="502" t="s">
        <v>242</v>
      </c>
      <c r="O17" s="503" t="s">
        <v>239</v>
      </c>
      <c r="P17" s="504">
        <v>5</v>
      </c>
      <c r="Q17" s="505">
        <v>50000</v>
      </c>
      <c r="R17" s="506">
        <f t="shared" si="0"/>
        <v>250000</v>
      </c>
      <c r="S17" s="927"/>
      <c r="T17" s="395"/>
      <c r="U17" s="395"/>
      <c r="V17" s="395"/>
      <c r="W17" s="463"/>
      <c r="X17" s="596" t="s">
        <v>241</v>
      </c>
      <c r="Y17" s="502" t="s">
        <v>242</v>
      </c>
      <c r="Z17" s="503" t="s">
        <v>239</v>
      </c>
      <c r="AA17" s="504">
        <v>5</v>
      </c>
      <c r="AB17" s="560">
        <v>64300</v>
      </c>
      <c r="AC17" s="562">
        <f t="shared" si="1"/>
        <v>321500</v>
      </c>
      <c r="AD17" s="927"/>
      <c r="AE17" s="463" t="b">
        <f t="shared" si="11"/>
        <v>1</v>
      </c>
      <c r="AF17" s="463" t="b">
        <f t="shared" si="12"/>
        <v>1</v>
      </c>
      <c r="AG17" s="463" t="b">
        <f t="shared" si="13"/>
        <v>1</v>
      </c>
      <c r="AH17" s="463"/>
      <c r="AI17" s="596" t="s">
        <v>241</v>
      </c>
      <c r="AJ17" s="502" t="s">
        <v>242</v>
      </c>
      <c r="AK17" s="614" t="s">
        <v>239</v>
      </c>
      <c r="AL17" s="615">
        <v>5</v>
      </c>
      <c r="AM17" s="616">
        <v>84000</v>
      </c>
      <c r="AN17" s="618">
        <f t="shared" si="14"/>
        <v>420000</v>
      </c>
      <c r="AO17" s="979"/>
      <c r="AP17" s="463" t="b">
        <f t="shared" si="50"/>
        <v>1</v>
      </c>
      <c r="AQ17" s="463" t="b">
        <f t="shared" si="51"/>
        <v>1</v>
      </c>
      <c r="AR17" s="463" t="b">
        <f t="shared" si="52"/>
        <v>1</v>
      </c>
      <c r="AS17" s="463"/>
      <c r="AT17" s="596" t="s">
        <v>241</v>
      </c>
      <c r="AU17" s="502" t="s">
        <v>242</v>
      </c>
      <c r="AV17" s="503" t="s">
        <v>239</v>
      </c>
      <c r="AW17" s="504">
        <v>5</v>
      </c>
      <c r="AX17" s="649">
        <v>53760.000000000007</v>
      </c>
      <c r="AY17" s="651">
        <f t="shared" si="15"/>
        <v>268800</v>
      </c>
      <c r="AZ17" s="927"/>
      <c r="BA17" s="463" t="b">
        <f t="shared" si="16"/>
        <v>1</v>
      </c>
      <c r="BB17" s="463" t="b">
        <f t="shared" si="17"/>
        <v>1</v>
      </c>
      <c r="BC17" s="463" t="b">
        <f t="shared" si="18"/>
        <v>1</v>
      </c>
      <c r="BD17" s="596" t="s">
        <v>241</v>
      </c>
      <c r="BE17" s="502" t="s">
        <v>242</v>
      </c>
      <c r="BF17" s="503" t="s">
        <v>239</v>
      </c>
      <c r="BG17" s="504">
        <v>5</v>
      </c>
      <c r="BH17" s="560">
        <v>54600</v>
      </c>
      <c r="BI17" s="562">
        <f t="shared" si="3"/>
        <v>273000</v>
      </c>
      <c r="BJ17" s="927"/>
      <c r="BK17" s="463" t="b">
        <f t="shared" si="19"/>
        <v>1</v>
      </c>
      <c r="BL17" s="463" t="b">
        <f t="shared" si="20"/>
        <v>1</v>
      </c>
      <c r="BM17" s="463" t="b">
        <f t="shared" si="21"/>
        <v>1</v>
      </c>
      <c r="BN17" s="463"/>
      <c r="BO17" s="596" t="s">
        <v>241</v>
      </c>
      <c r="BP17" s="502" t="s">
        <v>242</v>
      </c>
      <c r="BQ17" s="503" t="s">
        <v>239</v>
      </c>
      <c r="BR17" s="504">
        <v>5</v>
      </c>
      <c r="BS17" s="649">
        <v>54000</v>
      </c>
      <c r="BT17" s="562">
        <f t="shared" si="4"/>
        <v>270000</v>
      </c>
      <c r="BU17" s="927"/>
      <c r="BV17" s="463" t="b">
        <f t="shared" si="22"/>
        <v>1</v>
      </c>
      <c r="BW17" s="463" t="b">
        <f t="shared" si="23"/>
        <v>1</v>
      </c>
      <c r="BX17" s="463" t="b">
        <f t="shared" si="24"/>
        <v>1</v>
      </c>
      <c r="BY17" s="463"/>
      <c r="BZ17" s="596" t="s">
        <v>241</v>
      </c>
      <c r="CA17" s="502" t="s">
        <v>242</v>
      </c>
      <c r="CB17" s="503" t="s">
        <v>239</v>
      </c>
      <c r="CC17" s="504">
        <v>5</v>
      </c>
      <c r="CD17" s="560">
        <v>69500</v>
      </c>
      <c r="CE17" s="562">
        <f t="shared" si="25"/>
        <v>347500</v>
      </c>
      <c r="CF17" s="927"/>
      <c r="CG17" s="463" t="b">
        <f t="shared" si="53"/>
        <v>1</v>
      </c>
      <c r="CH17" s="463" t="b">
        <f t="shared" si="54"/>
        <v>1</v>
      </c>
      <c r="CI17" s="463" t="b">
        <f t="shared" si="55"/>
        <v>1</v>
      </c>
      <c r="CJ17" s="463"/>
      <c r="CK17" s="596" t="s">
        <v>241</v>
      </c>
      <c r="CL17" s="502" t="s">
        <v>242</v>
      </c>
      <c r="CM17" s="503" t="s">
        <v>239</v>
      </c>
      <c r="CN17" s="504">
        <v>5</v>
      </c>
      <c r="CO17" s="560">
        <v>70000</v>
      </c>
      <c r="CP17" s="562">
        <f t="shared" si="26"/>
        <v>350000</v>
      </c>
      <c r="CQ17" s="927"/>
      <c r="CR17" s="463" t="b">
        <f t="shared" si="27"/>
        <v>1</v>
      </c>
      <c r="CS17" s="463" t="b">
        <f t="shared" si="28"/>
        <v>1</v>
      </c>
      <c r="CT17" s="463" t="b">
        <f t="shared" si="29"/>
        <v>1</v>
      </c>
      <c r="CU17" s="463"/>
      <c r="CV17" s="596" t="s">
        <v>241</v>
      </c>
      <c r="CW17" s="693" t="s">
        <v>417</v>
      </c>
      <c r="CX17" s="614" t="s">
        <v>239</v>
      </c>
      <c r="CY17" s="615">
        <v>5</v>
      </c>
      <c r="CZ17" s="616">
        <v>11111</v>
      </c>
      <c r="DA17" s="696">
        <f t="shared" si="30"/>
        <v>55555</v>
      </c>
      <c r="DB17" s="979"/>
      <c r="DC17" s="463" t="b">
        <f t="shared" si="31"/>
        <v>1</v>
      </c>
      <c r="DD17" s="463" t="b">
        <f t="shared" si="32"/>
        <v>1</v>
      </c>
      <c r="DE17" s="463" t="b">
        <f t="shared" si="33"/>
        <v>1</v>
      </c>
      <c r="DF17" s="596" t="s">
        <v>241</v>
      </c>
      <c r="DG17" s="502" t="s">
        <v>242</v>
      </c>
      <c r="DH17" s="503" t="s">
        <v>239</v>
      </c>
      <c r="DI17" s="504">
        <v>5</v>
      </c>
      <c r="DJ17" s="560">
        <v>50000</v>
      </c>
      <c r="DK17" s="562">
        <f t="shared" si="34"/>
        <v>250000</v>
      </c>
      <c r="DL17" s="927"/>
      <c r="DM17" s="463" t="b">
        <f t="shared" si="35"/>
        <v>1</v>
      </c>
      <c r="DN17" s="463" t="b">
        <f t="shared" si="36"/>
        <v>1</v>
      </c>
      <c r="DO17" s="463" t="b">
        <f t="shared" si="37"/>
        <v>1</v>
      </c>
      <c r="DP17" s="463"/>
      <c r="DQ17" s="728" t="s">
        <v>241</v>
      </c>
      <c r="DR17" s="729" t="s">
        <v>498</v>
      </c>
      <c r="DS17" s="730" t="s">
        <v>239</v>
      </c>
      <c r="DT17" s="731">
        <v>5</v>
      </c>
      <c r="DU17" s="732">
        <v>52800</v>
      </c>
      <c r="DV17" s="732">
        <f t="shared" si="6"/>
        <v>264000</v>
      </c>
      <c r="DW17" s="1104"/>
      <c r="DX17" s="463" t="b">
        <f t="shared" si="38"/>
        <v>1</v>
      </c>
      <c r="DY17" s="463" t="b">
        <f t="shared" si="39"/>
        <v>1</v>
      </c>
      <c r="DZ17" s="463" t="b">
        <f t="shared" si="40"/>
        <v>1</v>
      </c>
      <c r="EA17" s="463"/>
      <c r="EB17" s="596" t="s">
        <v>241</v>
      </c>
      <c r="EC17" s="502" t="s">
        <v>242</v>
      </c>
      <c r="ED17" s="503" t="s">
        <v>239</v>
      </c>
      <c r="EE17" s="504">
        <v>5</v>
      </c>
      <c r="EF17" s="796">
        <v>18947</v>
      </c>
      <c r="EG17" s="798">
        <f t="shared" si="41"/>
        <v>94735</v>
      </c>
      <c r="EH17" s="927"/>
      <c r="EI17" s="463" t="b">
        <f t="shared" si="42"/>
        <v>1</v>
      </c>
      <c r="EJ17" s="463" t="b">
        <f t="shared" si="43"/>
        <v>1</v>
      </c>
      <c r="EK17" s="463" t="b">
        <f t="shared" si="44"/>
        <v>1</v>
      </c>
      <c r="EL17" s="463"/>
      <c r="EM17" s="596" t="s">
        <v>241</v>
      </c>
      <c r="EN17" s="502" t="s">
        <v>242</v>
      </c>
      <c r="EO17" s="503" t="s">
        <v>239</v>
      </c>
      <c r="EP17" s="504">
        <v>5</v>
      </c>
      <c r="EQ17" s="560">
        <v>30000</v>
      </c>
      <c r="ER17" s="562">
        <f t="shared" si="45"/>
        <v>150000</v>
      </c>
      <c r="ES17" s="1109"/>
      <c r="ET17" s="463" t="b">
        <f t="shared" si="46"/>
        <v>1</v>
      </c>
      <c r="EU17" s="463" t="b">
        <f t="shared" si="47"/>
        <v>1</v>
      </c>
      <c r="EV17" s="463" t="b">
        <f t="shared" si="48"/>
        <v>1</v>
      </c>
      <c r="EW17" s="463"/>
      <c r="EX17" s="596" t="s">
        <v>241</v>
      </c>
      <c r="EY17" s="502" t="s">
        <v>242</v>
      </c>
      <c r="EZ17" s="503" t="s">
        <v>239</v>
      </c>
      <c r="FA17" s="504">
        <v>5</v>
      </c>
      <c r="FB17" s="560">
        <v>40000</v>
      </c>
      <c r="FC17" s="562">
        <f t="shared" si="49"/>
        <v>200000</v>
      </c>
      <c r="FD17" s="927"/>
    </row>
    <row r="18" spans="2:160" s="370" customFormat="1" ht="63" x14ac:dyDescent="0.25">
      <c r="B18" s="559" t="s">
        <v>243</v>
      </c>
      <c r="C18" s="502" t="s">
        <v>244</v>
      </c>
      <c r="D18" s="450" t="s">
        <v>153</v>
      </c>
      <c r="E18" s="504">
        <v>100</v>
      </c>
      <c r="F18" s="560">
        <v>0</v>
      </c>
      <c r="G18" s="562">
        <f t="shared" si="7"/>
        <v>0</v>
      </c>
      <c r="H18" s="927"/>
      <c r="I18" s="463" t="b">
        <f t="shared" si="8"/>
        <v>1</v>
      </c>
      <c r="J18" s="463" t="b">
        <f t="shared" si="9"/>
        <v>1</v>
      </c>
      <c r="K18" s="463" t="b">
        <f t="shared" si="10"/>
        <v>1</v>
      </c>
      <c r="L18" s="463"/>
      <c r="M18" s="501" t="s">
        <v>243</v>
      </c>
      <c r="N18" s="502" t="s">
        <v>244</v>
      </c>
      <c r="O18" s="503" t="s">
        <v>153</v>
      </c>
      <c r="P18" s="504">
        <v>100</v>
      </c>
      <c r="Q18" s="505">
        <v>23000</v>
      </c>
      <c r="R18" s="506">
        <f t="shared" si="0"/>
        <v>2300000</v>
      </c>
      <c r="S18" s="927"/>
      <c r="T18" s="395" t="b">
        <f t="shared" ref="T18:T22" si="56">+EXACT(C18,Y18)</f>
        <v>1</v>
      </c>
      <c r="U18" s="395" t="b">
        <f t="shared" ref="U18:U22" si="57">+EXACT(D18,Z18)</f>
        <v>1</v>
      </c>
      <c r="V18" s="395" t="b">
        <f t="shared" ref="V18:V22" si="58">+EXACT(E18,AA18)</f>
        <v>1</v>
      </c>
      <c r="W18" s="463"/>
      <c r="X18" s="596" t="s">
        <v>243</v>
      </c>
      <c r="Y18" s="502" t="s">
        <v>244</v>
      </c>
      <c r="Z18" s="503" t="s">
        <v>153</v>
      </c>
      <c r="AA18" s="504">
        <v>100</v>
      </c>
      <c r="AB18" s="560">
        <v>24500</v>
      </c>
      <c r="AC18" s="562">
        <f t="shared" si="1"/>
        <v>2450000</v>
      </c>
      <c r="AD18" s="927"/>
      <c r="AE18" s="463" t="b">
        <f t="shared" si="11"/>
        <v>1</v>
      </c>
      <c r="AF18" s="463" t="b">
        <f t="shared" si="12"/>
        <v>1</v>
      </c>
      <c r="AG18" s="463" t="b">
        <f t="shared" si="13"/>
        <v>1</v>
      </c>
      <c r="AH18" s="463"/>
      <c r="AI18" s="596" t="s">
        <v>243</v>
      </c>
      <c r="AJ18" s="502" t="s">
        <v>244</v>
      </c>
      <c r="AK18" s="614" t="s">
        <v>153</v>
      </c>
      <c r="AL18" s="615">
        <v>100</v>
      </c>
      <c r="AM18" s="616">
        <v>10000</v>
      </c>
      <c r="AN18" s="618">
        <f t="shared" si="14"/>
        <v>1000000</v>
      </c>
      <c r="AO18" s="979"/>
      <c r="AP18" s="463" t="b">
        <f t="shared" si="50"/>
        <v>1</v>
      </c>
      <c r="AQ18" s="463" t="b">
        <f t="shared" si="51"/>
        <v>1</v>
      </c>
      <c r="AR18" s="463" t="b">
        <f t="shared" si="52"/>
        <v>1</v>
      </c>
      <c r="AS18" s="463"/>
      <c r="AT18" s="596" t="s">
        <v>243</v>
      </c>
      <c r="AU18" s="502" t="s">
        <v>244</v>
      </c>
      <c r="AV18" s="503" t="s">
        <v>153</v>
      </c>
      <c r="AW18" s="504">
        <v>100</v>
      </c>
      <c r="AX18" s="649">
        <v>8400</v>
      </c>
      <c r="AY18" s="651">
        <f t="shared" si="15"/>
        <v>840000</v>
      </c>
      <c r="AZ18" s="927"/>
      <c r="BA18" s="463" t="b">
        <f t="shared" si="16"/>
        <v>1</v>
      </c>
      <c r="BB18" s="463" t="b">
        <f t="shared" si="17"/>
        <v>1</v>
      </c>
      <c r="BC18" s="463" t="b">
        <f t="shared" si="18"/>
        <v>1</v>
      </c>
      <c r="BD18" s="596" t="s">
        <v>243</v>
      </c>
      <c r="BE18" s="502" t="s">
        <v>244</v>
      </c>
      <c r="BF18" s="503" t="s">
        <v>153</v>
      </c>
      <c r="BG18" s="504">
        <v>100</v>
      </c>
      <c r="BH18" s="560">
        <v>7735</v>
      </c>
      <c r="BI18" s="562">
        <f t="shared" si="3"/>
        <v>773500</v>
      </c>
      <c r="BJ18" s="927"/>
      <c r="BK18" s="463" t="b">
        <f t="shared" si="19"/>
        <v>1</v>
      </c>
      <c r="BL18" s="463" t="b">
        <f t="shared" si="20"/>
        <v>1</v>
      </c>
      <c r="BM18" s="463" t="b">
        <f t="shared" si="21"/>
        <v>1</v>
      </c>
      <c r="BN18" s="463"/>
      <c r="BO18" s="596" t="s">
        <v>243</v>
      </c>
      <c r="BP18" s="502" t="s">
        <v>244</v>
      </c>
      <c r="BQ18" s="503" t="s">
        <v>153</v>
      </c>
      <c r="BR18" s="504">
        <v>100</v>
      </c>
      <c r="BS18" s="649">
        <v>7650</v>
      </c>
      <c r="BT18" s="562">
        <f t="shared" si="4"/>
        <v>765000</v>
      </c>
      <c r="BU18" s="927"/>
      <c r="BV18" s="463" t="b">
        <f t="shared" si="22"/>
        <v>1</v>
      </c>
      <c r="BW18" s="463" t="b">
        <f t="shared" si="23"/>
        <v>1</v>
      </c>
      <c r="BX18" s="463" t="b">
        <f t="shared" si="24"/>
        <v>1</v>
      </c>
      <c r="BY18" s="463"/>
      <c r="BZ18" s="596" t="s">
        <v>243</v>
      </c>
      <c r="CA18" s="502" t="s">
        <v>244</v>
      </c>
      <c r="CB18" s="503" t="s">
        <v>153</v>
      </c>
      <c r="CC18" s="504">
        <v>100</v>
      </c>
      <c r="CD18" s="560">
        <v>14500</v>
      </c>
      <c r="CE18" s="562">
        <f t="shared" si="25"/>
        <v>1450000</v>
      </c>
      <c r="CF18" s="927"/>
      <c r="CG18" s="463" t="b">
        <f t="shared" si="53"/>
        <v>1</v>
      </c>
      <c r="CH18" s="463" t="b">
        <f t="shared" si="54"/>
        <v>1</v>
      </c>
      <c r="CI18" s="463" t="b">
        <f t="shared" si="55"/>
        <v>1</v>
      </c>
      <c r="CJ18" s="463"/>
      <c r="CK18" s="596" t="s">
        <v>243</v>
      </c>
      <c r="CL18" s="502" t="s">
        <v>244</v>
      </c>
      <c r="CM18" s="503" t="s">
        <v>153</v>
      </c>
      <c r="CN18" s="504">
        <v>100</v>
      </c>
      <c r="CO18" s="560">
        <v>15000</v>
      </c>
      <c r="CP18" s="562">
        <f t="shared" si="26"/>
        <v>1500000</v>
      </c>
      <c r="CQ18" s="927"/>
      <c r="CR18" s="463" t="b">
        <f t="shared" si="27"/>
        <v>1</v>
      </c>
      <c r="CS18" s="463" t="b">
        <f t="shared" si="28"/>
        <v>1</v>
      </c>
      <c r="CT18" s="463" t="b">
        <f t="shared" si="29"/>
        <v>1</v>
      </c>
      <c r="CU18" s="463"/>
      <c r="CV18" s="596" t="s">
        <v>243</v>
      </c>
      <c r="CW18" s="693" t="s">
        <v>418</v>
      </c>
      <c r="CX18" s="614" t="s">
        <v>153</v>
      </c>
      <c r="CY18" s="615">
        <v>100</v>
      </c>
      <c r="CZ18" s="616">
        <v>6667</v>
      </c>
      <c r="DA18" s="696">
        <f t="shared" si="30"/>
        <v>666700</v>
      </c>
      <c r="DB18" s="979"/>
      <c r="DC18" s="463" t="b">
        <f t="shared" si="31"/>
        <v>1</v>
      </c>
      <c r="DD18" s="463" t="b">
        <f t="shared" si="32"/>
        <v>1</v>
      </c>
      <c r="DE18" s="463" t="b">
        <f t="shared" si="33"/>
        <v>1</v>
      </c>
      <c r="DF18" s="596" t="s">
        <v>243</v>
      </c>
      <c r="DG18" s="502" t="s">
        <v>244</v>
      </c>
      <c r="DH18" s="503" t="s">
        <v>153</v>
      </c>
      <c r="DI18" s="504">
        <v>100</v>
      </c>
      <c r="DJ18" s="560">
        <v>4000</v>
      </c>
      <c r="DK18" s="562">
        <f t="shared" si="34"/>
        <v>400000</v>
      </c>
      <c r="DL18" s="927"/>
      <c r="DM18" s="463" t="b">
        <f t="shared" si="35"/>
        <v>1</v>
      </c>
      <c r="DN18" s="463" t="b">
        <f t="shared" si="36"/>
        <v>1</v>
      </c>
      <c r="DO18" s="463" t="b">
        <f t="shared" si="37"/>
        <v>1</v>
      </c>
      <c r="DP18" s="463"/>
      <c r="DQ18" s="728" t="s">
        <v>243</v>
      </c>
      <c r="DR18" s="729" t="s">
        <v>499</v>
      </c>
      <c r="DS18" s="730" t="s">
        <v>153</v>
      </c>
      <c r="DT18" s="731">
        <v>100</v>
      </c>
      <c r="DU18" s="732">
        <v>7480</v>
      </c>
      <c r="DV18" s="732">
        <f t="shared" si="6"/>
        <v>748000</v>
      </c>
      <c r="DW18" s="1104"/>
      <c r="DX18" s="463" t="b">
        <f t="shared" si="38"/>
        <v>1</v>
      </c>
      <c r="DY18" s="463" t="b">
        <f t="shared" si="39"/>
        <v>1</v>
      </c>
      <c r="DZ18" s="463" t="b">
        <f t="shared" si="40"/>
        <v>1</v>
      </c>
      <c r="EA18" s="463"/>
      <c r="EB18" s="596" t="s">
        <v>243</v>
      </c>
      <c r="EC18" s="502" t="s">
        <v>244</v>
      </c>
      <c r="ED18" s="503" t="s">
        <v>153</v>
      </c>
      <c r="EE18" s="504">
        <v>100</v>
      </c>
      <c r="EF18" s="796">
        <v>4532</v>
      </c>
      <c r="EG18" s="798">
        <f t="shared" si="41"/>
        <v>453200</v>
      </c>
      <c r="EH18" s="927"/>
      <c r="EI18" s="463" t="b">
        <f t="shared" si="42"/>
        <v>1</v>
      </c>
      <c r="EJ18" s="463" t="b">
        <f t="shared" si="43"/>
        <v>1</v>
      </c>
      <c r="EK18" s="463" t="b">
        <f t="shared" si="44"/>
        <v>1</v>
      </c>
      <c r="EL18" s="463"/>
      <c r="EM18" s="596" t="s">
        <v>243</v>
      </c>
      <c r="EN18" s="502" t="s">
        <v>244</v>
      </c>
      <c r="EO18" s="503" t="s">
        <v>153</v>
      </c>
      <c r="EP18" s="504">
        <v>100</v>
      </c>
      <c r="EQ18" s="560">
        <v>4500</v>
      </c>
      <c r="ER18" s="562">
        <f t="shared" si="45"/>
        <v>450000</v>
      </c>
      <c r="ES18" s="1109"/>
      <c r="ET18" s="463" t="b">
        <f t="shared" si="46"/>
        <v>1</v>
      </c>
      <c r="EU18" s="463" t="b">
        <f t="shared" si="47"/>
        <v>1</v>
      </c>
      <c r="EV18" s="463" t="b">
        <f t="shared" si="48"/>
        <v>1</v>
      </c>
      <c r="EW18" s="463"/>
      <c r="EX18" s="596" t="s">
        <v>243</v>
      </c>
      <c r="EY18" s="502" t="s">
        <v>244</v>
      </c>
      <c r="EZ18" s="503" t="s">
        <v>153</v>
      </c>
      <c r="FA18" s="504">
        <v>100</v>
      </c>
      <c r="FB18" s="560">
        <v>5000</v>
      </c>
      <c r="FC18" s="562">
        <f t="shared" si="49"/>
        <v>500000</v>
      </c>
      <c r="FD18" s="927"/>
    </row>
    <row r="19" spans="2:160" s="370" customFormat="1" ht="75.75" customHeight="1" thickBot="1" x14ac:dyDescent="0.3">
      <c r="B19" s="559" t="s">
        <v>245</v>
      </c>
      <c r="C19" s="502" t="s">
        <v>246</v>
      </c>
      <c r="D19" s="450" t="s">
        <v>153</v>
      </c>
      <c r="E19" s="504">
        <v>70</v>
      </c>
      <c r="F19" s="560">
        <v>0</v>
      </c>
      <c r="G19" s="563">
        <f t="shared" si="7"/>
        <v>0</v>
      </c>
      <c r="H19" s="927"/>
      <c r="I19" s="463" t="b">
        <f t="shared" si="8"/>
        <v>1</v>
      </c>
      <c r="J19" s="463" t="b">
        <f t="shared" si="9"/>
        <v>1</v>
      </c>
      <c r="K19" s="463" t="b">
        <f t="shared" si="10"/>
        <v>1</v>
      </c>
      <c r="L19" s="463"/>
      <c r="M19" s="501" t="s">
        <v>245</v>
      </c>
      <c r="N19" s="502" t="s">
        <v>246</v>
      </c>
      <c r="O19" s="503" t="s">
        <v>153</v>
      </c>
      <c r="P19" s="504">
        <v>70</v>
      </c>
      <c r="Q19" s="505">
        <v>10000</v>
      </c>
      <c r="R19" s="508">
        <f t="shared" si="0"/>
        <v>700000</v>
      </c>
      <c r="S19" s="927"/>
      <c r="T19" s="395" t="b">
        <f t="shared" si="56"/>
        <v>1</v>
      </c>
      <c r="U19" s="395" t="b">
        <f t="shared" si="57"/>
        <v>1</v>
      </c>
      <c r="V19" s="395" t="b">
        <f t="shared" si="58"/>
        <v>1</v>
      </c>
      <c r="W19" s="463"/>
      <c r="X19" s="596" t="s">
        <v>245</v>
      </c>
      <c r="Y19" s="502" t="s">
        <v>246</v>
      </c>
      <c r="Z19" s="503" t="s">
        <v>153</v>
      </c>
      <c r="AA19" s="504">
        <v>70</v>
      </c>
      <c r="AB19" s="560">
        <v>9600</v>
      </c>
      <c r="AC19" s="563">
        <f t="shared" si="1"/>
        <v>672000</v>
      </c>
      <c r="AD19" s="927"/>
      <c r="AE19" s="463" t="b">
        <f t="shared" si="11"/>
        <v>1</v>
      </c>
      <c r="AF19" s="463" t="b">
        <f t="shared" si="12"/>
        <v>1</v>
      </c>
      <c r="AG19" s="463" t="b">
        <f t="shared" si="13"/>
        <v>1</v>
      </c>
      <c r="AH19" s="463"/>
      <c r="AI19" s="596" t="s">
        <v>245</v>
      </c>
      <c r="AJ19" s="502" t="s">
        <v>246</v>
      </c>
      <c r="AK19" s="614" t="s">
        <v>153</v>
      </c>
      <c r="AL19" s="615">
        <v>70</v>
      </c>
      <c r="AM19" s="616">
        <v>14000</v>
      </c>
      <c r="AN19" s="619">
        <f t="shared" si="14"/>
        <v>980000</v>
      </c>
      <c r="AO19" s="979"/>
      <c r="AP19" s="463" t="b">
        <f t="shared" si="50"/>
        <v>1</v>
      </c>
      <c r="AQ19" s="463" t="b">
        <f t="shared" si="51"/>
        <v>1</v>
      </c>
      <c r="AR19" s="463" t="b">
        <f t="shared" si="52"/>
        <v>1</v>
      </c>
      <c r="AS19" s="463"/>
      <c r="AT19" s="596" t="s">
        <v>245</v>
      </c>
      <c r="AU19" s="502" t="s">
        <v>246</v>
      </c>
      <c r="AV19" s="503" t="s">
        <v>153</v>
      </c>
      <c r="AW19" s="504">
        <v>70</v>
      </c>
      <c r="AX19" s="649">
        <v>12320.000000000002</v>
      </c>
      <c r="AY19" s="652">
        <f t="shared" si="15"/>
        <v>862400</v>
      </c>
      <c r="AZ19" s="927"/>
      <c r="BA19" s="463" t="b">
        <f t="shared" si="16"/>
        <v>1</v>
      </c>
      <c r="BB19" s="463" t="b">
        <f t="shared" si="17"/>
        <v>1</v>
      </c>
      <c r="BC19" s="463" t="b">
        <f t="shared" si="18"/>
        <v>1</v>
      </c>
      <c r="BD19" s="596" t="s">
        <v>245</v>
      </c>
      <c r="BE19" s="502" t="s">
        <v>246</v>
      </c>
      <c r="BF19" s="503" t="s">
        <v>153</v>
      </c>
      <c r="BG19" s="504">
        <v>70</v>
      </c>
      <c r="BH19" s="560">
        <v>8099</v>
      </c>
      <c r="BI19" s="563">
        <f t="shared" si="3"/>
        <v>566930</v>
      </c>
      <c r="BJ19" s="927"/>
      <c r="BK19" s="463" t="b">
        <f t="shared" si="19"/>
        <v>1</v>
      </c>
      <c r="BL19" s="463" t="b">
        <f t="shared" si="20"/>
        <v>1</v>
      </c>
      <c r="BM19" s="463" t="b">
        <f t="shared" si="21"/>
        <v>1</v>
      </c>
      <c r="BN19" s="463"/>
      <c r="BO19" s="596" t="s">
        <v>245</v>
      </c>
      <c r="BP19" s="502" t="s">
        <v>246</v>
      </c>
      <c r="BQ19" s="503" t="s">
        <v>153</v>
      </c>
      <c r="BR19" s="504">
        <v>70</v>
      </c>
      <c r="BS19" s="649">
        <v>8010</v>
      </c>
      <c r="BT19" s="563">
        <f t="shared" si="4"/>
        <v>560700</v>
      </c>
      <c r="BU19" s="927"/>
      <c r="BV19" s="463" t="b">
        <f t="shared" si="22"/>
        <v>1</v>
      </c>
      <c r="BW19" s="463" t="b">
        <f t="shared" si="23"/>
        <v>1</v>
      </c>
      <c r="BX19" s="463" t="b">
        <f t="shared" si="24"/>
        <v>1</v>
      </c>
      <c r="BY19" s="463"/>
      <c r="BZ19" s="596" t="s">
        <v>245</v>
      </c>
      <c r="CA19" s="502" t="s">
        <v>246</v>
      </c>
      <c r="CB19" s="503" t="s">
        <v>153</v>
      </c>
      <c r="CC19" s="504">
        <v>70</v>
      </c>
      <c r="CD19" s="560">
        <v>9500</v>
      </c>
      <c r="CE19" s="563">
        <f t="shared" si="25"/>
        <v>665000</v>
      </c>
      <c r="CF19" s="927"/>
      <c r="CG19" s="463" t="b">
        <f t="shared" si="53"/>
        <v>1</v>
      </c>
      <c r="CH19" s="463" t="b">
        <f t="shared" si="54"/>
        <v>1</v>
      </c>
      <c r="CI19" s="463" t="b">
        <f t="shared" si="55"/>
        <v>1</v>
      </c>
      <c r="CJ19" s="463"/>
      <c r="CK19" s="596" t="s">
        <v>245</v>
      </c>
      <c r="CL19" s="502" t="s">
        <v>246</v>
      </c>
      <c r="CM19" s="503" t="s">
        <v>153</v>
      </c>
      <c r="CN19" s="504">
        <v>70</v>
      </c>
      <c r="CO19" s="560">
        <v>10000</v>
      </c>
      <c r="CP19" s="563">
        <f t="shared" si="26"/>
        <v>700000</v>
      </c>
      <c r="CQ19" s="927"/>
      <c r="CR19" s="463" t="b">
        <f t="shared" si="27"/>
        <v>1</v>
      </c>
      <c r="CS19" s="463" t="b">
        <f t="shared" si="28"/>
        <v>1</v>
      </c>
      <c r="CT19" s="463" t="b">
        <f t="shared" si="29"/>
        <v>1</v>
      </c>
      <c r="CU19" s="463"/>
      <c r="CV19" s="596" t="s">
        <v>245</v>
      </c>
      <c r="CW19" s="693" t="s">
        <v>419</v>
      </c>
      <c r="CX19" s="614" t="s">
        <v>153</v>
      </c>
      <c r="CY19" s="615">
        <v>70</v>
      </c>
      <c r="CZ19" s="616">
        <v>7863</v>
      </c>
      <c r="DA19" s="697">
        <f t="shared" si="30"/>
        <v>550410</v>
      </c>
      <c r="DB19" s="979"/>
      <c r="DC19" s="463" t="b">
        <f t="shared" si="31"/>
        <v>1</v>
      </c>
      <c r="DD19" s="463" t="b">
        <f t="shared" si="32"/>
        <v>1</v>
      </c>
      <c r="DE19" s="463" t="b">
        <f t="shared" si="33"/>
        <v>1</v>
      </c>
      <c r="DF19" s="596" t="s">
        <v>245</v>
      </c>
      <c r="DG19" s="502" t="s">
        <v>246</v>
      </c>
      <c r="DH19" s="503" t="s">
        <v>153</v>
      </c>
      <c r="DI19" s="504">
        <v>70</v>
      </c>
      <c r="DJ19" s="560">
        <v>10000</v>
      </c>
      <c r="DK19" s="563">
        <f t="shared" si="34"/>
        <v>700000</v>
      </c>
      <c r="DL19" s="927"/>
      <c r="DM19" s="463" t="b">
        <f t="shared" si="35"/>
        <v>1</v>
      </c>
      <c r="DN19" s="463" t="b">
        <f t="shared" si="36"/>
        <v>1</v>
      </c>
      <c r="DO19" s="463" t="b">
        <f t="shared" si="37"/>
        <v>1</v>
      </c>
      <c r="DP19" s="463"/>
      <c r="DQ19" s="728" t="s">
        <v>245</v>
      </c>
      <c r="DR19" s="729" t="s">
        <v>500</v>
      </c>
      <c r="DS19" s="730" t="s">
        <v>153</v>
      </c>
      <c r="DT19" s="731">
        <v>70</v>
      </c>
      <c r="DU19" s="732">
        <v>7832</v>
      </c>
      <c r="DV19" s="732">
        <f t="shared" si="6"/>
        <v>548240</v>
      </c>
      <c r="DW19" s="1104"/>
      <c r="DX19" s="463" t="b">
        <f t="shared" si="38"/>
        <v>1</v>
      </c>
      <c r="DY19" s="463" t="b">
        <f t="shared" si="39"/>
        <v>1</v>
      </c>
      <c r="DZ19" s="463" t="b">
        <f t="shared" si="40"/>
        <v>1</v>
      </c>
      <c r="EA19" s="463"/>
      <c r="EB19" s="596" t="s">
        <v>245</v>
      </c>
      <c r="EC19" s="502" t="s">
        <v>246</v>
      </c>
      <c r="ED19" s="503" t="s">
        <v>153</v>
      </c>
      <c r="EE19" s="504">
        <v>70</v>
      </c>
      <c r="EF19" s="796">
        <v>5505</v>
      </c>
      <c r="EG19" s="799">
        <f t="shared" si="41"/>
        <v>385350</v>
      </c>
      <c r="EH19" s="927"/>
      <c r="EI19" s="463" t="b">
        <f t="shared" si="42"/>
        <v>1</v>
      </c>
      <c r="EJ19" s="463" t="b">
        <f t="shared" si="43"/>
        <v>1</v>
      </c>
      <c r="EK19" s="463" t="b">
        <f t="shared" si="44"/>
        <v>1</v>
      </c>
      <c r="EL19" s="463"/>
      <c r="EM19" s="596" t="s">
        <v>245</v>
      </c>
      <c r="EN19" s="502" t="s">
        <v>246</v>
      </c>
      <c r="EO19" s="503" t="s">
        <v>153</v>
      </c>
      <c r="EP19" s="504">
        <v>70</v>
      </c>
      <c r="EQ19" s="560">
        <v>6500</v>
      </c>
      <c r="ER19" s="563">
        <f t="shared" si="45"/>
        <v>455000</v>
      </c>
      <c r="ES19" s="1109"/>
      <c r="ET19" s="463" t="b">
        <f t="shared" si="46"/>
        <v>1</v>
      </c>
      <c r="EU19" s="463" t="b">
        <f t="shared" si="47"/>
        <v>1</v>
      </c>
      <c r="EV19" s="463" t="b">
        <f t="shared" si="48"/>
        <v>1</v>
      </c>
      <c r="EW19" s="463"/>
      <c r="EX19" s="596" t="s">
        <v>245</v>
      </c>
      <c r="EY19" s="502" t="s">
        <v>246</v>
      </c>
      <c r="EZ19" s="503" t="s">
        <v>153</v>
      </c>
      <c r="FA19" s="504">
        <v>70</v>
      </c>
      <c r="FB19" s="560">
        <v>7800</v>
      </c>
      <c r="FC19" s="563">
        <f t="shared" si="49"/>
        <v>546000</v>
      </c>
      <c r="FD19" s="927"/>
    </row>
    <row r="20" spans="2:160" s="370" customFormat="1" ht="18.75" thickTop="1" thickBot="1" x14ac:dyDescent="0.35">
      <c r="B20" s="554" t="s">
        <v>58</v>
      </c>
      <c r="C20" s="555" t="s">
        <v>247</v>
      </c>
      <c r="D20" s="449"/>
      <c r="E20" s="375"/>
      <c r="F20" s="556"/>
      <c r="G20" s="564"/>
      <c r="H20" s="558">
        <f>SUM(G21:G22)</f>
        <v>0</v>
      </c>
      <c r="I20" s="463" t="b">
        <f t="shared" si="8"/>
        <v>1</v>
      </c>
      <c r="J20" s="463" t="b">
        <f t="shared" si="9"/>
        <v>1</v>
      </c>
      <c r="K20" s="463" t="b">
        <f t="shared" si="10"/>
        <v>1</v>
      </c>
      <c r="L20" s="463"/>
      <c r="M20" s="494" t="s">
        <v>58</v>
      </c>
      <c r="N20" s="495" t="s">
        <v>247</v>
      </c>
      <c r="O20" s="496"/>
      <c r="P20" s="497"/>
      <c r="Q20" s="498"/>
      <c r="R20" s="509"/>
      <c r="S20" s="500">
        <f>SUM(R21:R22)</f>
        <v>727640</v>
      </c>
      <c r="T20" s="395" t="b">
        <f t="shared" si="56"/>
        <v>1</v>
      </c>
      <c r="U20" s="395" t="b">
        <f t="shared" si="57"/>
        <v>1</v>
      </c>
      <c r="V20" s="395" t="b">
        <f t="shared" si="58"/>
        <v>1</v>
      </c>
      <c r="W20" s="463"/>
      <c r="X20" s="554" t="s">
        <v>58</v>
      </c>
      <c r="Y20" s="555" t="s">
        <v>247</v>
      </c>
      <c r="Z20" s="449"/>
      <c r="AA20" s="375"/>
      <c r="AB20" s="556"/>
      <c r="AC20" s="564"/>
      <c r="AD20" s="558">
        <f>SUM(AC21:AC22)</f>
        <v>665020</v>
      </c>
      <c r="AE20" s="463" t="b">
        <f t="shared" si="11"/>
        <v>1</v>
      </c>
      <c r="AF20" s="463" t="b">
        <f t="shared" si="12"/>
        <v>1</v>
      </c>
      <c r="AG20" s="463" t="b">
        <f t="shared" si="13"/>
        <v>1</v>
      </c>
      <c r="AH20" s="463"/>
      <c r="AI20" s="554" t="s">
        <v>58</v>
      </c>
      <c r="AJ20" s="555" t="s">
        <v>247</v>
      </c>
      <c r="AK20" s="609"/>
      <c r="AL20" s="610"/>
      <c r="AM20" s="611"/>
      <c r="AN20" s="620"/>
      <c r="AO20" s="613">
        <f>SUM(AN21:AN22)</f>
        <v>532400</v>
      </c>
      <c r="AP20" s="463" t="b">
        <f t="shared" si="50"/>
        <v>1</v>
      </c>
      <c r="AQ20" s="463" t="b">
        <f t="shared" si="51"/>
        <v>1</v>
      </c>
      <c r="AR20" s="463" t="b">
        <f t="shared" si="52"/>
        <v>1</v>
      </c>
      <c r="AS20" s="463"/>
      <c r="AT20" s="554" t="s">
        <v>58</v>
      </c>
      <c r="AU20" s="555" t="s">
        <v>247</v>
      </c>
      <c r="AV20" s="449"/>
      <c r="AW20" s="375"/>
      <c r="AX20" s="556"/>
      <c r="AY20" s="564"/>
      <c r="AZ20" s="558">
        <f>SUM(AY21:AY22)</f>
        <v>800845</v>
      </c>
      <c r="BA20" s="463" t="b">
        <f t="shared" si="16"/>
        <v>1</v>
      </c>
      <c r="BB20" s="463" t="b">
        <f t="shared" si="17"/>
        <v>1</v>
      </c>
      <c r="BC20" s="463" t="b">
        <f t="shared" si="18"/>
        <v>1</v>
      </c>
      <c r="BD20" s="554" t="s">
        <v>58</v>
      </c>
      <c r="BE20" s="555" t="s">
        <v>247</v>
      </c>
      <c r="BF20" s="449"/>
      <c r="BG20" s="375"/>
      <c r="BH20" s="556">
        <v>0</v>
      </c>
      <c r="BI20" s="564"/>
      <c r="BJ20" s="558">
        <f>SUM(BI21:BI22)</f>
        <v>955387</v>
      </c>
      <c r="BK20" s="463" t="b">
        <f t="shared" si="19"/>
        <v>1</v>
      </c>
      <c r="BL20" s="463" t="b">
        <f t="shared" si="20"/>
        <v>1</v>
      </c>
      <c r="BM20" s="463" t="b">
        <f t="shared" si="21"/>
        <v>1</v>
      </c>
      <c r="BN20" s="463"/>
      <c r="BO20" s="554" t="s">
        <v>58</v>
      </c>
      <c r="BP20" s="555" t="s">
        <v>247</v>
      </c>
      <c r="BQ20" s="449"/>
      <c r="BR20" s="375"/>
      <c r="BS20" s="678">
        <v>0</v>
      </c>
      <c r="BT20" s="564"/>
      <c r="BU20" s="558">
        <f>SUM(BT21:BT22)</f>
        <v>944888</v>
      </c>
      <c r="BV20" s="463" t="b">
        <f t="shared" si="22"/>
        <v>1</v>
      </c>
      <c r="BW20" s="463" t="b">
        <f t="shared" si="23"/>
        <v>1</v>
      </c>
      <c r="BX20" s="463" t="b">
        <f t="shared" si="24"/>
        <v>1</v>
      </c>
      <c r="BY20" s="463"/>
      <c r="BZ20" s="554" t="s">
        <v>58</v>
      </c>
      <c r="CA20" s="555" t="s">
        <v>247</v>
      </c>
      <c r="CB20" s="449"/>
      <c r="CC20" s="375"/>
      <c r="CD20" s="556"/>
      <c r="CE20" s="564"/>
      <c r="CF20" s="558">
        <f>SUM(CE21:CE22)</f>
        <v>1082790</v>
      </c>
      <c r="CG20" s="463" t="b">
        <f t="shared" si="53"/>
        <v>1</v>
      </c>
      <c r="CH20" s="463" t="b">
        <f t="shared" si="54"/>
        <v>1</v>
      </c>
      <c r="CI20" s="463" t="b">
        <f t="shared" si="55"/>
        <v>1</v>
      </c>
      <c r="CJ20" s="463"/>
      <c r="CK20" s="554" t="s">
        <v>58</v>
      </c>
      <c r="CL20" s="555" t="s">
        <v>247</v>
      </c>
      <c r="CM20" s="449"/>
      <c r="CN20" s="375"/>
      <c r="CO20" s="556"/>
      <c r="CP20" s="564"/>
      <c r="CQ20" s="558">
        <f>SUM(CP21:CP22)</f>
        <v>1094100</v>
      </c>
      <c r="CR20" s="463" t="b">
        <f t="shared" si="27"/>
        <v>1</v>
      </c>
      <c r="CS20" s="463" t="b">
        <f t="shared" si="28"/>
        <v>1</v>
      </c>
      <c r="CT20" s="463" t="b">
        <f t="shared" si="29"/>
        <v>1</v>
      </c>
      <c r="CU20" s="463"/>
      <c r="CV20" s="691" t="s">
        <v>58</v>
      </c>
      <c r="CW20" s="692" t="s">
        <v>247</v>
      </c>
      <c r="CX20" s="609"/>
      <c r="CY20" s="610"/>
      <c r="CZ20" s="611">
        <v>0</v>
      </c>
      <c r="DA20" s="620"/>
      <c r="DB20" s="613">
        <f>SUM(DA21:DA22)</f>
        <v>995243</v>
      </c>
      <c r="DC20" s="463" t="b">
        <f t="shared" si="31"/>
        <v>1</v>
      </c>
      <c r="DD20" s="463" t="b">
        <f t="shared" si="32"/>
        <v>1</v>
      </c>
      <c r="DE20" s="463" t="b">
        <f t="shared" si="33"/>
        <v>1</v>
      </c>
      <c r="DF20" s="554" t="s">
        <v>58</v>
      </c>
      <c r="DG20" s="555" t="s">
        <v>247</v>
      </c>
      <c r="DH20" s="449"/>
      <c r="DI20" s="375"/>
      <c r="DJ20" s="556"/>
      <c r="DK20" s="564"/>
      <c r="DL20" s="558">
        <f>SUM(DK21:DK22)</f>
        <v>602400</v>
      </c>
      <c r="DM20" s="463" t="b">
        <f t="shared" si="35"/>
        <v>1</v>
      </c>
      <c r="DN20" s="463" t="b">
        <f t="shared" si="36"/>
        <v>1</v>
      </c>
      <c r="DO20" s="463" t="b">
        <f t="shared" si="37"/>
        <v>1</v>
      </c>
      <c r="DP20" s="463"/>
      <c r="DQ20" s="734" t="s">
        <v>58</v>
      </c>
      <c r="DR20" s="735" t="s">
        <v>247</v>
      </c>
      <c r="DS20" s="736"/>
      <c r="DT20" s="737"/>
      <c r="DU20" s="738">
        <v>0</v>
      </c>
      <c r="DV20" s="738"/>
      <c r="DW20" s="739">
        <f>SUM(DV21:DV22)</f>
        <v>923891</v>
      </c>
      <c r="DX20" s="463" t="b">
        <f t="shared" si="38"/>
        <v>1</v>
      </c>
      <c r="DY20" s="463" t="b">
        <f t="shared" si="39"/>
        <v>1</v>
      </c>
      <c r="DZ20" s="463" t="b">
        <f t="shared" si="40"/>
        <v>1</v>
      </c>
      <c r="EA20" s="463"/>
      <c r="EB20" s="554" t="s">
        <v>58</v>
      </c>
      <c r="EC20" s="555" t="s">
        <v>247</v>
      </c>
      <c r="ED20" s="449"/>
      <c r="EE20" s="375"/>
      <c r="EF20" s="793"/>
      <c r="EG20" s="800"/>
      <c r="EH20" s="795">
        <f>SUM(EG21:EG22)</f>
        <v>640131</v>
      </c>
      <c r="EI20" s="463" t="b">
        <f t="shared" si="42"/>
        <v>1</v>
      </c>
      <c r="EJ20" s="463" t="b">
        <f t="shared" si="43"/>
        <v>1</v>
      </c>
      <c r="EK20" s="463" t="b">
        <f t="shared" si="44"/>
        <v>1</v>
      </c>
      <c r="EL20" s="463"/>
      <c r="EM20" s="822" t="s">
        <v>58</v>
      </c>
      <c r="EN20" s="555" t="s">
        <v>247</v>
      </c>
      <c r="EO20" s="449"/>
      <c r="EP20" s="375"/>
      <c r="EQ20" s="556"/>
      <c r="ER20" s="564"/>
      <c r="ES20" s="558">
        <f>SUM(ER21:ER22)</f>
        <v>1005760</v>
      </c>
      <c r="ET20" s="463" t="b">
        <f t="shared" si="46"/>
        <v>1</v>
      </c>
      <c r="EU20" s="463" t="b">
        <f t="shared" si="47"/>
        <v>1</v>
      </c>
      <c r="EV20" s="463" t="b">
        <f t="shared" si="48"/>
        <v>1</v>
      </c>
      <c r="EW20" s="463"/>
      <c r="EX20" s="554" t="s">
        <v>58</v>
      </c>
      <c r="EY20" s="555" t="s">
        <v>247</v>
      </c>
      <c r="EZ20" s="449"/>
      <c r="FA20" s="375"/>
      <c r="FB20" s="556"/>
      <c r="FC20" s="564"/>
      <c r="FD20" s="558">
        <f>SUM(FC21:FC22)</f>
        <v>1191384</v>
      </c>
    </row>
    <row r="21" spans="2:160" s="455" customFormat="1" ht="67.5" thickTop="1" thickBot="1" x14ac:dyDescent="0.3">
      <c r="B21" s="559" t="s">
        <v>60</v>
      </c>
      <c r="C21" s="502" t="s">
        <v>248</v>
      </c>
      <c r="D21" s="450" t="s">
        <v>249</v>
      </c>
      <c r="E21" s="504">
        <v>12.62</v>
      </c>
      <c r="F21" s="565">
        <v>0</v>
      </c>
      <c r="G21" s="562">
        <f t="shared" si="7"/>
        <v>0</v>
      </c>
      <c r="H21" s="928" t="e">
        <f>+H20/G114</f>
        <v>#DIV/0!</v>
      </c>
      <c r="I21" s="463" t="b">
        <f t="shared" si="8"/>
        <v>1</v>
      </c>
      <c r="J21" s="463" t="b">
        <f t="shared" si="9"/>
        <v>1</v>
      </c>
      <c r="K21" s="463" t="b">
        <f t="shared" si="10"/>
        <v>1</v>
      </c>
      <c r="L21" s="463"/>
      <c r="M21" s="501" t="s">
        <v>60</v>
      </c>
      <c r="N21" s="502" t="s">
        <v>248</v>
      </c>
      <c r="O21" s="503" t="s">
        <v>249</v>
      </c>
      <c r="P21" s="504">
        <v>12.62</v>
      </c>
      <c r="Q21" s="510">
        <v>22000</v>
      </c>
      <c r="R21" s="506">
        <f t="shared" si="0"/>
        <v>277640</v>
      </c>
      <c r="S21" s="928">
        <f>+S20/R114</f>
        <v>7.6497828405332939E-3</v>
      </c>
      <c r="T21" s="395" t="b">
        <f t="shared" si="56"/>
        <v>1</v>
      </c>
      <c r="U21" s="395" t="b">
        <f t="shared" si="57"/>
        <v>1</v>
      </c>
      <c r="V21" s="395" t="b">
        <f t="shared" si="58"/>
        <v>1</v>
      </c>
      <c r="W21" s="463"/>
      <c r="X21" s="596" t="s">
        <v>60</v>
      </c>
      <c r="Y21" s="502" t="s">
        <v>248</v>
      </c>
      <c r="Z21" s="503" t="s">
        <v>249</v>
      </c>
      <c r="AA21" s="504">
        <v>12.62</v>
      </c>
      <c r="AB21" s="565">
        <v>21000</v>
      </c>
      <c r="AC21" s="562">
        <f t="shared" si="1"/>
        <v>265020</v>
      </c>
      <c r="AD21" s="928">
        <f>+AD20/AC114</f>
        <v>6.9763982432174141E-3</v>
      </c>
      <c r="AE21" s="463" t="b">
        <f t="shared" si="11"/>
        <v>1</v>
      </c>
      <c r="AF21" s="463" t="b">
        <f t="shared" si="12"/>
        <v>1</v>
      </c>
      <c r="AG21" s="463" t="b">
        <f t="shared" si="13"/>
        <v>1</v>
      </c>
      <c r="AH21" s="463"/>
      <c r="AI21" s="596" t="s">
        <v>60</v>
      </c>
      <c r="AJ21" s="502" t="s">
        <v>248</v>
      </c>
      <c r="AK21" s="614" t="s">
        <v>249</v>
      </c>
      <c r="AL21" s="615">
        <v>12.62</v>
      </c>
      <c r="AM21" s="621">
        <v>20000</v>
      </c>
      <c r="AN21" s="618">
        <f t="shared" si="14"/>
        <v>252400</v>
      </c>
      <c r="AO21" s="980">
        <f>+AO20/AN114</f>
        <v>5.6883076643642052E-3</v>
      </c>
      <c r="AP21" s="463" t="b">
        <f t="shared" si="50"/>
        <v>1</v>
      </c>
      <c r="AQ21" s="463" t="b">
        <f t="shared" si="51"/>
        <v>1</v>
      </c>
      <c r="AR21" s="463" t="b">
        <f t="shared" si="52"/>
        <v>1</v>
      </c>
      <c r="AS21" s="463"/>
      <c r="AT21" s="596" t="s">
        <v>60</v>
      </c>
      <c r="AU21" s="502" t="s">
        <v>248</v>
      </c>
      <c r="AV21" s="503" t="s">
        <v>249</v>
      </c>
      <c r="AW21" s="504">
        <v>12.62</v>
      </c>
      <c r="AX21" s="653">
        <v>47040.000000000007</v>
      </c>
      <c r="AY21" s="651">
        <f t="shared" si="15"/>
        <v>593645</v>
      </c>
      <c r="AZ21" s="928">
        <f>+AZ20/AY114</f>
        <v>8.9411281343617071E-3</v>
      </c>
      <c r="BA21" s="463" t="b">
        <f t="shared" si="16"/>
        <v>1</v>
      </c>
      <c r="BB21" s="463" t="b">
        <f t="shared" si="17"/>
        <v>1</v>
      </c>
      <c r="BC21" s="463" t="b">
        <f t="shared" si="18"/>
        <v>1</v>
      </c>
      <c r="BD21" s="596" t="s">
        <v>60</v>
      </c>
      <c r="BE21" s="502" t="s">
        <v>248</v>
      </c>
      <c r="BF21" s="503" t="s">
        <v>249</v>
      </c>
      <c r="BG21" s="504">
        <v>12.62</v>
      </c>
      <c r="BH21" s="565">
        <v>18018</v>
      </c>
      <c r="BI21" s="562">
        <f>ROUND((BG21*BH21),0)</f>
        <v>227387</v>
      </c>
      <c r="BJ21" s="928">
        <f>+BJ20/BI114</f>
        <v>9.3740605207158368E-3</v>
      </c>
      <c r="BK21" s="463" t="b">
        <f t="shared" si="19"/>
        <v>1</v>
      </c>
      <c r="BL21" s="463" t="b">
        <f>+EXACT(D21,BQ21)</f>
        <v>1</v>
      </c>
      <c r="BM21" s="463" t="b">
        <f>+EXACT(E21,BR21)</f>
        <v>1</v>
      </c>
      <c r="BN21" s="463"/>
      <c r="BO21" s="596" t="s">
        <v>60</v>
      </c>
      <c r="BP21" s="502" t="s">
        <v>248</v>
      </c>
      <c r="BQ21" s="503" t="s">
        <v>249</v>
      </c>
      <c r="BR21" s="504">
        <v>12.62</v>
      </c>
      <c r="BS21" s="653">
        <v>17820</v>
      </c>
      <c r="BT21" s="562">
        <f>ROUND((BR21*BS21),0)</f>
        <v>224888</v>
      </c>
      <c r="BU21" s="928">
        <f>+BU20/BT114</f>
        <v>9.3740582357147544E-3</v>
      </c>
      <c r="BV21" s="463" t="b">
        <f t="shared" si="22"/>
        <v>1</v>
      </c>
      <c r="BW21" s="463" t="b">
        <f t="shared" si="23"/>
        <v>1</v>
      </c>
      <c r="BX21" s="463" t="b">
        <f t="shared" si="24"/>
        <v>1</v>
      </c>
      <c r="BY21" s="463"/>
      <c r="BZ21" s="596" t="s">
        <v>60</v>
      </c>
      <c r="CA21" s="502" t="s">
        <v>248</v>
      </c>
      <c r="CB21" s="503" t="s">
        <v>249</v>
      </c>
      <c r="CC21" s="504">
        <v>12.62</v>
      </c>
      <c r="CD21" s="565">
        <v>54500</v>
      </c>
      <c r="CE21" s="562">
        <f t="shared" si="25"/>
        <v>687790</v>
      </c>
      <c r="CF21" s="928">
        <f>+CF20/CE114</f>
        <v>1.1691505947466128E-2</v>
      </c>
      <c r="CG21" s="463" t="b">
        <f t="shared" si="53"/>
        <v>1</v>
      </c>
      <c r="CH21" s="463" t="b">
        <f t="shared" si="54"/>
        <v>1</v>
      </c>
      <c r="CI21" s="463" t="b">
        <f t="shared" si="55"/>
        <v>1</v>
      </c>
      <c r="CJ21" s="463"/>
      <c r="CK21" s="596" t="s">
        <v>60</v>
      </c>
      <c r="CL21" s="502" t="s">
        <v>248</v>
      </c>
      <c r="CM21" s="503" t="s">
        <v>249</v>
      </c>
      <c r="CN21" s="504">
        <v>12.62</v>
      </c>
      <c r="CO21" s="565">
        <v>55000</v>
      </c>
      <c r="CP21" s="562">
        <f t="shared" si="26"/>
        <v>694100</v>
      </c>
      <c r="CQ21" s="928">
        <f>+CQ20/CP114</f>
        <v>1.1673625033475915E-2</v>
      </c>
      <c r="CR21" s="463" t="b">
        <f t="shared" si="27"/>
        <v>1</v>
      </c>
      <c r="CS21" s="463" t="b">
        <f t="shared" si="28"/>
        <v>1</v>
      </c>
      <c r="CT21" s="463" t="b">
        <f t="shared" si="29"/>
        <v>1</v>
      </c>
      <c r="CU21" s="463"/>
      <c r="CV21" s="596" t="s">
        <v>60</v>
      </c>
      <c r="CW21" s="693" t="s">
        <v>420</v>
      </c>
      <c r="CX21" s="614" t="s">
        <v>249</v>
      </c>
      <c r="CY21" s="615">
        <v>12.62</v>
      </c>
      <c r="CZ21" s="621">
        <v>49402</v>
      </c>
      <c r="DA21" s="696">
        <f t="shared" si="30"/>
        <v>623453</v>
      </c>
      <c r="DB21" s="980">
        <f>+DB20/DA114</f>
        <v>1.0021119563626486E-2</v>
      </c>
      <c r="DC21" s="463" t="b">
        <f t="shared" si="31"/>
        <v>1</v>
      </c>
      <c r="DD21" s="463" t="b">
        <f t="shared" si="32"/>
        <v>1</v>
      </c>
      <c r="DE21" s="463" t="b">
        <f t="shared" si="33"/>
        <v>1</v>
      </c>
      <c r="DF21" s="596" t="s">
        <v>60</v>
      </c>
      <c r="DG21" s="502" t="s">
        <v>248</v>
      </c>
      <c r="DH21" s="503" t="s">
        <v>249</v>
      </c>
      <c r="DI21" s="504">
        <v>12.62</v>
      </c>
      <c r="DJ21" s="565">
        <v>20000</v>
      </c>
      <c r="DK21" s="562">
        <f t="shared" si="34"/>
        <v>252400</v>
      </c>
      <c r="DL21" s="928">
        <f>+DL20/DK114</f>
        <v>9.4318647974121865E-3</v>
      </c>
      <c r="DM21" s="463" t="b">
        <f t="shared" si="35"/>
        <v>1</v>
      </c>
      <c r="DN21" s="463" t="b">
        <f t="shared" si="36"/>
        <v>1</v>
      </c>
      <c r="DO21" s="463" t="b">
        <f t="shared" si="37"/>
        <v>1</v>
      </c>
      <c r="DP21" s="463"/>
      <c r="DQ21" s="728" t="s">
        <v>60</v>
      </c>
      <c r="DR21" s="729" t="s">
        <v>501</v>
      </c>
      <c r="DS21" s="730" t="s">
        <v>249</v>
      </c>
      <c r="DT21" s="731">
        <v>12.62</v>
      </c>
      <c r="DU21" s="740">
        <v>17424</v>
      </c>
      <c r="DV21" s="740">
        <f>ROUND((DT21*DU21),0)</f>
        <v>219891</v>
      </c>
      <c r="DW21" s="1097">
        <f>+DW20/DV114</f>
        <v>9.3740630855327009E-3</v>
      </c>
      <c r="DX21" s="463" t="b">
        <f t="shared" si="38"/>
        <v>1</v>
      </c>
      <c r="DY21" s="463" t="b">
        <f t="shared" si="39"/>
        <v>1</v>
      </c>
      <c r="DZ21" s="463" t="b">
        <f t="shared" si="40"/>
        <v>1</v>
      </c>
      <c r="EA21" s="463"/>
      <c r="EB21" s="596" t="s">
        <v>60</v>
      </c>
      <c r="EC21" s="502" t="s">
        <v>248</v>
      </c>
      <c r="ED21" s="503" t="s">
        <v>249</v>
      </c>
      <c r="EE21" s="504">
        <v>12.62</v>
      </c>
      <c r="EF21" s="801">
        <v>23699</v>
      </c>
      <c r="EG21" s="802">
        <f t="shared" si="41"/>
        <v>299081</v>
      </c>
      <c r="EH21" s="928">
        <f>+EH20/EG114</f>
        <v>7.0119660674082939E-3</v>
      </c>
      <c r="EI21" s="463" t="b">
        <f t="shared" si="42"/>
        <v>1</v>
      </c>
      <c r="EJ21" s="463" t="b">
        <f t="shared" si="43"/>
        <v>1</v>
      </c>
      <c r="EK21" s="463" t="b">
        <f t="shared" si="44"/>
        <v>1</v>
      </c>
      <c r="EL21" s="463"/>
      <c r="EM21" s="596" t="s">
        <v>60</v>
      </c>
      <c r="EN21" s="502" t="s">
        <v>248</v>
      </c>
      <c r="EO21" s="503" t="s">
        <v>249</v>
      </c>
      <c r="EP21" s="504">
        <v>12.62</v>
      </c>
      <c r="EQ21" s="565">
        <v>48000</v>
      </c>
      <c r="ER21" s="562">
        <f t="shared" si="45"/>
        <v>605760</v>
      </c>
      <c r="ES21" s="1110">
        <f>+ES20/ER114</f>
        <v>1.1038992968481093E-2</v>
      </c>
      <c r="ET21" s="463" t="b">
        <f t="shared" si="46"/>
        <v>1</v>
      </c>
      <c r="EU21" s="463" t="b">
        <f t="shared" si="47"/>
        <v>1</v>
      </c>
      <c r="EV21" s="463" t="b">
        <f t="shared" si="48"/>
        <v>1</v>
      </c>
      <c r="EW21" s="463"/>
      <c r="EX21" s="596" t="s">
        <v>60</v>
      </c>
      <c r="EY21" s="502" t="s">
        <v>248</v>
      </c>
      <c r="EZ21" s="503" t="s">
        <v>249</v>
      </c>
      <c r="FA21" s="504">
        <v>12.62</v>
      </c>
      <c r="FB21" s="565">
        <v>53200</v>
      </c>
      <c r="FC21" s="562">
        <f t="shared" si="49"/>
        <v>671384</v>
      </c>
      <c r="FD21" s="928">
        <f>+FD20/FC114</f>
        <v>1.3084460348379918E-2</v>
      </c>
    </row>
    <row r="22" spans="2:160" s="370" customFormat="1" ht="64.5" thickTop="1" thickBot="1" x14ac:dyDescent="0.3">
      <c r="B22" s="559" t="s">
        <v>65</v>
      </c>
      <c r="C22" s="566" t="s">
        <v>250</v>
      </c>
      <c r="D22" s="450" t="s">
        <v>249</v>
      </c>
      <c r="E22" s="504">
        <v>10</v>
      </c>
      <c r="F22" s="565">
        <v>0</v>
      </c>
      <c r="G22" s="562">
        <f t="shared" si="7"/>
        <v>0</v>
      </c>
      <c r="H22" s="929"/>
      <c r="I22" s="463" t="b">
        <f t="shared" si="8"/>
        <v>1</v>
      </c>
      <c r="J22" s="463" t="b">
        <f t="shared" si="9"/>
        <v>1</v>
      </c>
      <c r="K22" s="463" t="b">
        <f t="shared" si="10"/>
        <v>1</v>
      </c>
      <c r="L22" s="463"/>
      <c r="M22" s="501" t="s">
        <v>65</v>
      </c>
      <c r="N22" s="511" t="s">
        <v>250</v>
      </c>
      <c r="O22" s="503" t="s">
        <v>249</v>
      </c>
      <c r="P22" s="504">
        <v>10</v>
      </c>
      <c r="Q22" s="510">
        <v>45000</v>
      </c>
      <c r="R22" s="506">
        <f t="shared" si="0"/>
        <v>450000</v>
      </c>
      <c r="S22" s="929"/>
      <c r="T22" s="395" t="b">
        <f t="shared" si="56"/>
        <v>1</v>
      </c>
      <c r="U22" s="395" t="b">
        <f t="shared" si="57"/>
        <v>1</v>
      </c>
      <c r="V22" s="395" t="b">
        <f t="shared" si="58"/>
        <v>1</v>
      </c>
      <c r="W22" s="463"/>
      <c r="X22" s="596" t="s">
        <v>65</v>
      </c>
      <c r="Y22" s="566" t="s">
        <v>250</v>
      </c>
      <c r="Z22" s="503" t="s">
        <v>249</v>
      </c>
      <c r="AA22" s="504">
        <v>10</v>
      </c>
      <c r="AB22" s="565">
        <v>40000</v>
      </c>
      <c r="AC22" s="562">
        <f t="shared" si="1"/>
        <v>400000</v>
      </c>
      <c r="AD22" s="929"/>
      <c r="AE22" s="463" t="b">
        <f t="shared" si="11"/>
        <v>1</v>
      </c>
      <c r="AF22" s="463" t="b">
        <f t="shared" si="12"/>
        <v>1</v>
      </c>
      <c r="AG22" s="463" t="b">
        <f t="shared" si="13"/>
        <v>1</v>
      </c>
      <c r="AH22" s="463"/>
      <c r="AI22" s="596" t="s">
        <v>65</v>
      </c>
      <c r="AJ22" s="566" t="s">
        <v>250</v>
      </c>
      <c r="AK22" s="614" t="s">
        <v>249</v>
      </c>
      <c r="AL22" s="615">
        <v>10</v>
      </c>
      <c r="AM22" s="621">
        <v>28000</v>
      </c>
      <c r="AN22" s="618">
        <f t="shared" si="14"/>
        <v>280000</v>
      </c>
      <c r="AO22" s="981"/>
      <c r="AP22" s="463" t="b">
        <f t="shared" si="50"/>
        <v>1</v>
      </c>
      <c r="AQ22" s="463" t="b">
        <f t="shared" si="51"/>
        <v>1</v>
      </c>
      <c r="AR22" s="463" t="b">
        <f t="shared" si="52"/>
        <v>1</v>
      </c>
      <c r="AS22" s="463"/>
      <c r="AT22" s="596" t="s">
        <v>65</v>
      </c>
      <c r="AU22" s="566" t="s">
        <v>250</v>
      </c>
      <c r="AV22" s="503" t="s">
        <v>249</v>
      </c>
      <c r="AW22" s="504">
        <v>10</v>
      </c>
      <c r="AX22" s="653">
        <v>20720.000000000004</v>
      </c>
      <c r="AY22" s="651">
        <f t="shared" si="15"/>
        <v>207200</v>
      </c>
      <c r="AZ22" s="929"/>
      <c r="BA22" s="463" t="b">
        <f t="shared" si="16"/>
        <v>1</v>
      </c>
      <c r="BB22" s="463" t="b">
        <f t="shared" si="17"/>
        <v>1</v>
      </c>
      <c r="BC22" s="463" t="b">
        <f t="shared" si="18"/>
        <v>1</v>
      </c>
      <c r="BD22" s="596" t="s">
        <v>65</v>
      </c>
      <c r="BE22" s="566" t="s">
        <v>250</v>
      </c>
      <c r="BF22" s="503" t="s">
        <v>249</v>
      </c>
      <c r="BG22" s="504">
        <v>10</v>
      </c>
      <c r="BH22" s="565">
        <v>72800</v>
      </c>
      <c r="BI22" s="562">
        <f>ROUND((BG22*BH22),0)</f>
        <v>728000</v>
      </c>
      <c r="BJ22" s="929"/>
      <c r="BK22" s="463" t="b">
        <f t="shared" si="19"/>
        <v>1</v>
      </c>
      <c r="BL22" s="463" t="b">
        <f t="shared" si="20"/>
        <v>1</v>
      </c>
      <c r="BM22" s="463" t="b">
        <f t="shared" si="21"/>
        <v>1</v>
      </c>
      <c r="BN22" s="463"/>
      <c r="BO22" s="596" t="s">
        <v>65</v>
      </c>
      <c r="BP22" s="566" t="s">
        <v>250</v>
      </c>
      <c r="BQ22" s="503" t="s">
        <v>249</v>
      </c>
      <c r="BR22" s="504">
        <v>10</v>
      </c>
      <c r="BS22" s="653">
        <v>72000</v>
      </c>
      <c r="BT22" s="562">
        <f>ROUND((BR22*BS22),0)</f>
        <v>720000</v>
      </c>
      <c r="BU22" s="929"/>
      <c r="BV22" s="463" t="b">
        <f t="shared" si="22"/>
        <v>1</v>
      </c>
      <c r="BW22" s="463" t="b">
        <f t="shared" si="23"/>
        <v>1</v>
      </c>
      <c r="BX22" s="463" t="b">
        <f t="shared" si="24"/>
        <v>1</v>
      </c>
      <c r="BY22" s="463"/>
      <c r="BZ22" s="596" t="s">
        <v>65</v>
      </c>
      <c r="CA22" s="566" t="s">
        <v>250</v>
      </c>
      <c r="CB22" s="503" t="s">
        <v>249</v>
      </c>
      <c r="CC22" s="504">
        <v>10</v>
      </c>
      <c r="CD22" s="565">
        <v>39500</v>
      </c>
      <c r="CE22" s="562">
        <f t="shared" si="25"/>
        <v>395000</v>
      </c>
      <c r="CF22" s="929"/>
      <c r="CG22" s="463" t="b">
        <f t="shared" si="53"/>
        <v>1</v>
      </c>
      <c r="CH22" s="463" t="b">
        <f t="shared" si="54"/>
        <v>1</v>
      </c>
      <c r="CI22" s="463" t="b">
        <f t="shared" si="55"/>
        <v>1</v>
      </c>
      <c r="CJ22" s="463"/>
      <c r="CK22" s="596" t="s">
        <v>65</v>
      </c>
      <c r="CL22" s="566" t="s">
        <v>250</v>
      </c>
      <c r="CM22" s="503" t="s">
        <v>249</v>
      </c>
      <c r="CN22" s="504">
        <v>10</v>
      </c>
      <c r="CO22" s="565">
        <v>40000</v>
      </c>
      <c r="CP22" s="562">
        <f t="shared" si="26"/>
        <v>400000</v>
      </c>
      <c r="CQ22" s="929"/>
      <c r="CR22" s="463" t="b">
        <f t="shared" si="27"/>
        <v>1</v>
      </c>
      <c r="CS22" s="463" t="b">
        <f t="shared" si="28"/>
        <v>1</v>
      </c>
      <c r="CT22" s="463" t="b">
        <f t="shared" si="29"/>
        <v>1</v>
      </c>
      <c r="CU22" s="463"/>
      <c r="CV22" s="596" t="s">
        <v>65</v>
      </c>
      <c r="CW22" s="698" t="s">
        <v>421</v>
      </c>
      <c r="CX22" s="614" t="s">
        <v>249</v>
      </c>
      <c r="CY22" s="615">
        <v>10</v>
      </c>
      <c r="CZ22" s="621">
        <v>37179</v>
      </c>
      <c r="DA22" s="696">
        <f t="shared" si="30"/>
        <v>371790</v>
      </c>
      <c r="DB22" s="981"/>
      <c r="DC22" s="463" t="b">
        <f t="shared" si="31"/>
        <v>1</v>
      </c>
      <c r="DD22" s="463" t="b">
        <f t="shared" si="32"/>
        <v>1</v>
      </c>
      <c r="DE22" s="463" t="b">
        <f t="shared" si="33"/>
        <v>1</v>
      </c>
      <c r="DF22" s="596" t="s">
        <v>65</v>
      </c>
      <c r="DG22" s="566" t="s">
        <v>250</v>
      </c>
      <c r="DH22" s="503" t="s">
        <v>249</v>
      </c>
      <c r="DI22" s="504">
        <v>10</v>
      </c>
      <c r="DJ22" s="565">
        <v>35000</v>
      </c>
      <c r="DK22" s="562">
        <f t="shared" si="34"/>
        <v>350000</v>
      </c>
      <c r="DL22" s="929"/>
      <c r="DM22" s="463" t="b">
        <f t="shared" si="35"/>
        <v>1</v>
      </c>
      <c r="DN22" s="463" t="b">
        <f t="shared" si="36"/>
        <v>1</v>
      </c>
      <c r="DO22" s="463" t="b">
        <f t="shared" si="37"/>
        <v>1</v>
      </c>
      <c r="DP22" s="463"/>
      <c r="DQ22" s="728" t="s">
        <v>65</v>
      </c>
      <c r="DR22" s="741" t="s">
        <v>502</v>
      </c>
      <c r="DS22" s="730" t="s">
        <v>249</v>
      </c>
      <c r="DT22" s="731">
        <v>10</v>
      </c>
      <c r="DU22" s="740">
        <v>70400</v>
      </c>
      <c r="DV22" s="740">
        <f>ROUND((DT22*DU22),0)</f>
        <v>704000</v>
      </c>
      <c r="DW22" s="1098"/>
      <c r="DX22" s="463" t="b">
        <f t="shared" si="38"/>
        <v>1</v>
      </c>
      <c r="DY22" s="463" t="b">
        <f t="shared" si="39"/>
        <v>1</v>
      </c>
      <c r="DZ22" s="463" t="b">
        <f t="shared" si="40"/>
        <v>1</v>
      </c>
      <c r="EA22" s="463"/>
      <c r="EB22" s="596" t="s">
        <v>65</v>
      </c>
      <c r="EC22" s="566" t="s">
        <v>250</v>
      </c>
      <c r="ED22" s="503" t="s">
        <v>249</v>
      </c>
      <c r="EE22" s="504">
        <v>10</v>
      </c>
      <c r="EF22" s="801">
        <v>34105</v>
      </c>
      <c r="EG22" s="802">
        <f t="shared" si="41"/>
        <v>341050</v>
      </c>
      <c r="EH22" s="929"/>
      <c r="EI22" s="463" t="b">
        <f t="shared" si="42"/>
        <v>1</v>
      </c>
      <c r="EJ22" s="463" t="b">
        <f t="shared" si="43"/>
        <v>1</v>
      </c>
      <c r="EK22" s="463" t="b">
        <f t="shared" si="44"/>
        <v>1</v>
      </c>
      <c r="EL22" s="463"/>
      <c r="EM22" s="596" t="s">
        <v>65</v>
      </c>
      <c r="EN22" s="566" t="s">
        <v>250</v>
      </c>
      <c r="EO22" s="503" t="s">
        <v>249</v>
      </c>
      <c r="EP22" s="504">
        <v>10</v>
      </c>
      <c r="EQ22" s="565">
        <v>40000</v>
      </c>
      <c r="ER22" s="562">
        <f t="shared" si="45"/>
        <v>400000</v>
      </c>
      <c r="ES22" s="1111"/>
      <c r="ET22" s="463" t="b">
        <f t="shared" si="46"/>
        <v>1</v>
      </c>
      <c r="EU22" s="463" t="b">
        <f t="shared" si="47"/>
        <v>1</v>
      </c>
      <c r="EV22" s="463" t="b">
        <f t="shared" si="48"/>
        <v>1</v>
      </c>
      <c r="EW22" s="463"/>
      <c r="EX22" s="596" t="s">
        <v>65</v>
      </c>
      <c r="EY22" s="566" t="s">
        <v>250</v>
      </c>
      <c r="EZ22" s="503" t="s">
        <v>249</v>
      </c>
      <c r="FA22" s="504">
        <v>10</v>
      </c>
      <c r="FB22" s="565">
        <v>52000</v>
      </c>
      <c r="FC22" s="562">
        <f t="shared" si="49"/>
        <v>520000</v>
      </c>
      <c r="FD22" s="929"/>
    </row>
    <row r="23" spans="2:160" s="370" customFormat="1" ht="18.75" thickTop="1" thickBot="1" x14ac:dyDescent="0.35">
      <c r="B23" s="554" t="s">
        <v>69</v>
      </c>
      <c r="C23" s="555" t="s">
        <v>251</v>
      </c>
      <c r="D23" s="449"/>
      <c r="E23" s="375"/>
      <c r="F23" s="556"/>
      <c r="G23" s="567"/>
      <c r="H23" s="558">
        <f>SUM(G24:G31)</f>
        <v>0</v>
      </c>
      <c r="I23" s="463" t="b">
        <f t="shared" si="8"/>
        <v>1</v>
      </c>
      <c r="J23" s="463" t="b">
        <f t="shared" si="9"/>
        <v>1</v>
      </c>
      <c r="K23" s="463" t="b">
        <f t="shared" si="10"/>
        <v>1</v>
      </c>
      <c r="L23" s="463"/>
      <c r="M23" s="494" t="s">
        <v>69</v>
      </c>
      <c r="N23" s="495" t="s">
        <v>251</v>
      </c>
      <c r="O23" s="496"/>
      <c r="P23" s="497"/>
      <c r="Q23" s="498"/>
      <c r="R23" s="512"/>
      <c r="S23" s="500">
        <f>SUM(R24:R31)</f>
        <v>13485000</v>
      </c>
      <c r="T23" s="395"/>
      <c r="U23" s="395"/>
      <c r="V23" s="395"/>
      <c r="W23" s="463"/>
      <c r="X23" s="554" t="s">
        <v>69</v>
      </c>
      <c r="Y23" s="555" t="s">
        <v>251</v>
      </c>
      <c r="Z23" s="449"/>
      <c r="AA23" s="375"/>
      <c r="AB23" s="556"/>
      <c r="AC23" s="567"/>
      <c r="AD23" s="558">
        <f>SUM(AC24:AC31)</f>
        <v>14107550</v>
      </c>
      <c r="AE23" s="463" t="b">
        <f t="shared" si="11"/>
        <v>1</v>
      </c>
      <c r="AF23" s="463" t="b">
        <f t="shared" si="12"/>
        <v>1</v>
      </c>
      <c r="AG23" s="463" t="b">
        <f t="shared" si="13"/>
        <v>1</v>
      </c>
      <c r="AH23" s="463"/>
      <c r="AI23" s="554" t="s">
        <v>69</v>
      </c>
      <c r="AJ23" s="555" t="s">
        <v>251</v>
      </c>
      <c r="AK23" s="609"/>
      <c r="AL23" s="610"/>
      <c r="AM23" s="611"/>
      <c r="AN23" s="622"/>
      <c r="AO23" s="613">
        <f>SUM(AN24:AN31)</f>
        <v>13000900</v>
      </c>
      <c r="AP23" s="463" t="b">
        <f t="shared" si="50"/>
        <v>1</v>
      </c>
      <c r="AQ23" s="463" t="b">
        <f t="shared" si="51"/>
        <v>1</v>
      </c>
      <c r="AR23" s="463" t="b">
        <f t="shared" si="52"/>
        <v>1</v>
      </c>
      <c r="AS23" s="463"/>
      <c r="AT23" s="554" t="s">
        <v>69</v>
      </c>
      <c r="AU23" s="555" t="s">
        <v>251</v>
      </c>
      <c r="AV23" s="449"/>
      <c r="AW23" s="375"/>
      <c r="AX23" s="556"/>
      <c r="AY23" s="567"/>
      <c r="AZ23" s="558">
        <f>SUM(AY24:AY31)</f>
        <v>13509277</v>
      </c>
      <c r="BA23" s="463" t="b">
        <f t="shared" ref="BA23:BA86" si="59">+EXACT(C23,BE23)</f>
        <v>1</v>
      </c>
      <c r="BB23" s="463" t="b">
        <f t="shared" ref="BB23:BB86" si="60">+EXACT(D23,BF23)</f>
        <v>1</v>
      </c>
      <c r="BC23" s="463" t="b">
        <f t="shared" ref="BC23:BC86" si="61">+EXACT(E23,BG23)</f>
        <v>1</v>
      </c>
      <c r="BD23" s="554" t="s">
        <v>69</v>
      </c>
      <c r="BE23" s="555" t="s">
        <v>251</v>
      </c>
      <c r="BF23" s="449"/>
      <c r="BG23" s="375"/>
      <c r="BH23" s="556">
        <v>0</v>
      </c>
      <c r="BI23" s="567"/>
      <c r="BJ23" s="558">
        <f>SUM(BI24:BI31)</f>
        <v>13275217</v>
      </c>
      <c r="BK23" s="463" t="b">
        <f t="shared" si="19"/>
        <v>1</v>
      </c>
      <c r="BL23" s="463" t="b">
        <f t="shared" si="20"/>
        <v>1</v>
      </c>
      <c r="BM23" s="463" t="b">
        <f t="shared" si="21"/>
        <v>1</v>
      </c>
      <c r="BN23" s="463"/>
      <c r="BO23" s="554" t="s">
        <v>69</v>
      </c>
      <c r="BP23" s="555" t="s">
        <v>251</v>
      </c>
      <c r="BQ23" s="449"/>
      <c r="BR23" s="375"/>
      <c r="BS23" s="556">
        <v>0</v>
      </c>
      <c r="BT23" s="567"/>
      <c r="BU23" s="558">
        <f>SUM(BT24:BT31)</f>
        <v>13129335</v>
      </c>
      <c r="BV23" s="463" t="b">
        <f t="shared" si="22"/>
        <v>1</v>
      </c>
      <c r="BW23" s="463" t="b">
        <f t="shared" si="23"/>
        <v>1</v>
      </c>
      <c r="BX23" s="463" t="b">
        <f t="shared" si="24"/>
        <v>1</v>
      </c>
      <c r="BY23" s="463"/>
      <c r="BZ23" s="554" t="s">
        <v>69</v>
      </c>
      <c r="CA23" s="555" t="s">
        <v>251</v>
      </c>
      <c r="CB23" s="449"/>
      <c r="CC23" s="375"/>
      <c r="CD23" s="556"/>
      <c r="CE23" s="567"/>
      <c r="CF23" s="558">
        <f>SUM(CE24:CE31)</f>
        <v>14459150</v>
      </c>
      <c r="CG23" s="463" t="b">
        <f t="shared" si="53"/>
        <v>1</v>
      </c>
      <c r="CH23" s="463" t="b">
        <f t="shared" si="54"/>
        <v>1</v>
      </c>
      <c r="CI23" s="463" t="b">
        <f t="shared" si="55"/>
        <v>1</v>
      </c>
      <c r="CJ23" s="463"/>
      <c r="CK23" s="554" t="s">
        <v>69</v>
      </c>
      <c r="CL23" s="555" t="s">
        <v>251</v>
      </c>
      <c r="CM23" s="449"/>
      <c r="CN23" s="375"/>
      <c r="CO23" s="556"/>
      <c r="CP23" s="567"/>
      <c r="CQ23" s="558">
        <f>SUM(CP24:CP31)</f>
        <v>14596000</v>
      </c>
      <c r="CR23" s="463" t="b">
        <f t="shared" si="27"/>
        <v>1</v>
      </c>
      <c r="CS23" s="463" t="b">
        <f t="shared" si="28"/>
        <v>1</v>
      </c>
      <c r="CT23" s="463" t="b">
        <f t="shared" si="29"/>
        <v>1</v>
      </c>
      <c r="CU23" s="463"/>
      <c r="CV23" s="691" t="s">
        <v>69</v>
      </c>
      <c r="CW23" s="692" t="s">
        <v>251</v>
      </c>
      <c r="CX23" s="609"/>
      <c r="CY23" s="610"/>
      <c r="CZ23" s="611"/>
      <c r="DA23" s="622"/>
      <c r="DB23" s="613">
        <f>SUM(DA24:DA31)</f>
        <v>15417875</v>
      </c>
      <c r="DC23" s="463" t="b">
        <f t="shared" si="31"/>
        <v>1</v>
      </c>
      <c r="DD23" s="463" t="b">
        <f t="shared" si="32"/>
        <v>1</v>
      </c>
      <c r="DE23" s="463" t="b">
        <f t="shared" si="33"/>
        <v>1</v>
      </c>
      <c r="DF23" s="554" t="s">
        <v>69</v>
      </c>
      <c r="DG23" s="555" t="s">
        <v>251</v>
      </c>
      <c r="DH23" s="449"/>
      <c r="DI23" s="375"/>
      <c r="DJ23" s="556"/>
      <c r="DK23" s="567"/>
      <c r="DL23" s="558">
        <f>SUM(DK24:DK31)</f>
        <v>8920600</v>
      </c>
      <c r="DM23" s="463" t="b">
        <f t="shared" si="35"/>
        <v>1</v>
      </c>
      <c r="DN23" s="463" t="b">
        <f t="shared" si="36"/>
        <v>1</v>
      </c>
      <c r="DO23" s="463" t="b">
        <f t="shared" si="37"/>
        <v>1</v>
      </c>
      <c r="DP23" s="463"/>
      <c r="DQ23" s="734" t="s">
        <v>69</v>
      </c>
      <c r="DR23" s="735" t="s">
        <v>251</v>
      </c>
      <c r="DS23" s="736"/>
      <c r="DT23" s="737"/>
      <c r="DU23" s="738">
        <v>0</v>
      </c>
      <c r="DV23" s="738"/>
      <c r="DW23" s="739">
        <f>SUM(DV24:DV31)</f>
        <v>12837572</v>
      </c>
      <c r="DX23" s="463" t="b">
        <f t="shared" si="38"/>
        <v>1</v>
      </c>
      <c r="DY23" s="463" t="b">
        <f t="shared" si="39"/>
        <v>1</v>
      </c>
      <c r="DZ23" s="463" t="b">
        <f t="shared" si="40"/>
        <v>1</v>
      </c>
      <c r="EA23" s="463"/>
      <c r="EB23" s="554" t="s">
        <v>69</v>
      </c>
      <c r="EC23" s="555" t="s">
        <v>251</v>
      </c>
      <c r="ED23" s="449"/>
      <c r="EE23" s="375"/>
      <c r="EF23" s="793"/>
      <c r="EG23" s="567"/>
      <c r="EH23" s="803">
        <f>SUM(EG24:EG31)</f>
        <v>11040791</v>
      </c>
      <c r="EI23" s="463" t="b">
        <f t="shared" si="42"/>
        <v>1</v>
      </c>
      <c r="EJ23" s="463" t="b">
        <f t="shared" si="43"/>
        <v>1</v>
      </c>
      <c r="EK23" s="463" t="b">
        <f t="shared" si="44"/>
        <v>1</v>
      </c>
      <c r="EL23" s="463"/>
      <c r="EM23" s="822" t="s">
        <v>69</v>
      </c>
      <c r="EN23" s="555" t="s">
        <v>251</v>
      </c>
      <c r="EO23" s="449"/>
      <c r="EP23" s="375"/>
      <c r="EQ23" s="556"/>
      <c r="ER23" s="567"/>
      <c r="ES23" s="558">
        <f>SUM(ER24:ER31)</f>
        <v>10289500</v>
      </c>
      <c r="ET23" s="463" t="b">
        <f t="shared" si="46"/>
        <v>1</v>
      </c>
      <c r="EU23" s="463" t="b">
        <f t="shared" si="47"/>
        <v>1</v>
      </c>
      <c r="EV23" s="463" t="b">
        <f t="shared" si="48"/>
        <v>1</v>
      </c>
      <c r="EW23" s="463"/>
      <c r="EX23" s="554" t="s">
        <v>69</v>
      </c>
      <c r="EY23" s="555" t="s">
        <v>251</v>
      </c>
      <c r="EZ23" s="449"/>
      <c r="FA23" s="375"/>
      <c r="FB23" s="556"/>
      <c r="FC23" s="567"/>
      <c r="FD23" s="558">
        <f>SUM(FC24:FC31)</f>
        <v>10476500</v>
      </c>
    </row>
    <row r="24" spans="2:160" s="456" customFormat="1" ht="106.5" customHeight="1" thickTop="1" x14ac:dyDescent="0.25">
      <c r="B24" s="559" t="s">
        <v>71</v>
      </c>
      <c r="C24" s="568" t="s">
        <v>252</v>
      </c>
      <c r="D24" s="450" t="s">
        <v>153</v>
      </c>
      <c r="E24" s="513">
        <v>30</v>
      </c>
      <c r="F24" s="565">
        <v>0</v>
      </c>
      <c r="G24" s="562">
        <f t="shared" si="7"/>
        <v>0</v>
      </c>
      <c r="H24" s="982" t="e">
        <f>+H23/G114</f>
        <v>#DIV/0!</v>
      </c>
      <c r="I24" s="463" t="b">
        <f t="shared" si="8"/>
        <v>1</v>
      </c>
      <c r="J24" s="463" t="b">
        <f t="shared" si="9"/>
        <v>1</v>
      </c>
      <c r="K24" s="463" t="b">
        <f t="shared" si="10"/>
        <v>1</v>
      </c>
      <c r="L24" s="463"/>
      <c r="M24" s="501" t="s">
        <v>71</v>
      </c>
      <c r="N24" s="502" t="s">
        <v>252</v>
      </c>
      <c r="O24" s="503" t="s">
        <v>153</v>
      </c>
      <c r="P24" s="513">
        <v>30</v>
      </c>
      <c r="Q24" s="510">
        <v>98000</v>
      </c>
      <c r="R24" s="506">
        <f t="shared" si="0"/>
        <v>2940000</v>
      </c>
      <c r="S24" s="982">
        <f>+S23/R114</f>
        <v>0.14176972349594782</v>
      </c>
      <c r="T24" s="395" t="b">
        <f>+EXACT(C24,Y24)</f>
        <v>1</v>
      </c>
      <c r="U24" s="395" t="b">
        <f>+EXACT(D24,Z24)</f>
        <v>1</v>
      </c>
      <c r="V24" s="395" t="b">
        <f>+EXACT(E24,AA24)</f>
        <v>1</v>
      </c>
      <c r="W24" s="463"/>
      <c r="X24" s="596" t="s">
        <v>71</v>
      </c>
      <c r="Y24" s="568" t="s">
        <v>252</v>
      </c>
      <c r="Z24" s="503" t="s">
        <v>153</v>
      </c>
      <c r="AA24" s="513">
        <v>30</v>
      </c>
      <c r="AB24" s="565">
        <v>98900</v>
      </c>
      <c r="AC24" s="562">
        <f t="shared" si="1"/>
        <v>2967000</v>
      </c>
      <c r="AD24" s="982">
        <f>+AD23/AC114</f>
        <v>0.1479953791406301</v>
      </c>
      <c r="AE24" s="463" t="b">
        <f t="shared" si="11"/>
        <v>1</v>
      </c>
      <c r="AF24" s="463" t="b">
        <f t="shared" si="12"/>
        <v>1</v>
      </c>
      <c r="AG24" s="463" t="b">
        <f t="shared" si="13"/>
        <v>1</v>
      </c>
      <c r="AH24" s="463"/>
      <c r="AI24" s="596" t="s">
        <v>71</v>
      </c>
      <c r="AJ24" s="568" t="s">
        <v>252</v>
      </c>
      <c r="AK24" s="614" t="s">
        <v>153</v>
      </c>
      <c r="AL24" s="623">
        <v>30</v>
      </c>
      <c r="AM24" s="621">
        <v>140000</v>
      </c>
      <c r="AN24" s="618">
        <f t="shared" si="14"/>
        <v>4200000</v>
      </c>
      <c r="AO24" s="986">
        <f>+AO23/AN114</f>
        <v>0.13890518240727384</v>
      </c>
      <c r="AP24" s="463" t="b">
        <f t="shared" si="50"/>
        <v>1</v>
      </c>
      <c r="AQ24" s="463" t="b">
        <f t="shared" si="51"/>
        <v>1</v>
      </c>
      <c r="AR24" s="463" t="b">
        <f t="shared" si="52"/>
        <v>1</v>
      </c>
      <c r="AS24" s="463"/>
      <c r="AT24" s="596" t="s">
        <v>71</v>
      </c>
      <c r="AU24" s="568" t="s">
        <v>252</v>
      </c>
      <c r="AV24" s="503" t="s">
        <v>153</v>
      </c>
      <c r="AW24" s="513">
        <v>30</v>
      </c>
      <c r="AX24" s="653">
        <v>132160</v>
      </c>
      <c r="AY24" s="651">
        <f t="shared" si="15"/>
        <v>3964800</v>
      </c>
      <c r="AZ24" s="982">
        <f>+AZ23/AY114</f>
        <v>0.15082591095603456</v>
      </c>
      <c r="BA24" s="463" t="b">
        <f t="shared" si="59"/>
        <v>1</v>
      </c>
      <c r="BB24" s="463" t="b">
        <f t="shared" si="60"/>
        <v>1</v>
      </c>
      <c r="BC24" s="463" t="b">
        <f t="shared" si="61"/>
        <v>1</v>
      </c>
      <c r="BD24" s="596" t="s">
        <v>71</v>
      </c>
      <c r="BE24" s="568" t="s">
        <v>252</v>
      </c>
      <c r="BF24" s="503" t="s">
        <v>153</v>
      </c>
      <c r="BG24" s="513">
        <v>30</v>
      </c>
      <c r="BH24" s="565">
        <v>86450</v>
      </c>
      <c r="BI24" s="562">
        <f t="shared" ref="BI24:BI31" si="62">ROUND((BG24*BH24),0)</f>
        <v>2593500</v>
      </c>
      <c r="BJ24" s="982">
        <f>+BJ23/BI114</f>
        <v>0.13025369571036211</v>
      </c>
      <c r="BK24" s="463" t="b">
        <f t="shared" si="19"/>
        <v>1</v>
      </c>
      <c r="BL24" s="463" t="b">
        <f t="shared" si="20"/>
        <v>1</v>
      </c>
      <c r="BM24" s="463" t="b">
        <f t="shared" si="21"/>
        <v>1</v>
      </c>
      <c r="BN24" s="463"/>
      <c r="BO24" s="596" t="s">
        <v>71</v>
      </c>
      <c r="BP24" s="568" t="s">
        <v>252</v>
      </c>
      <c r="BQ24" s="503" t="s">
        <v>153</v>
      </c>
      <c r="BR24" s="513">
        <v>30</v>
      </c>
      <c r="BS24" s="653">
        <v>85500</v>
      </c>
      <c r="BT24" s="562">
        <f t="shared" ref="BT24:BT31" si="63">ROUND((BR24*BS24),0)</f>
        <v>2565000</v>
      </c>
      <c r="BU24" s="982">
        <f>+BU23/BT114</f>
        <v>0.1302536923806927</v>
      </c>
      <c r="BV24" s="463" t="b">
        <f t="shared" si="22"/>
        <v>1</v>
      </c>
      <c r="BW24" s="463" t="b">
        <f t="shared" si="23"/>
        <v>1</v>
      </c>
      <c r="BX24" s="463" t="b">
        <f t="shared" si="24"/>
        <v>1</v>
      </c>
      <c r="BY24" s="463"/>
      <c r="BZ24" s="596" t="s">
        <v>71</v>
      </c>
      <c r="CA24" s="568" t="s">
        <v>252</v>
      </c>
      <c r="CB24" s="503" t="s">
        <v>153</v>
      </c>
      <c r="CC24" s="513">
        <v>30</v>
      </c>
      <c r="CD24" s="565">
        <v>119500</v>
      </c>
      <c r="CE24" s="562">
        <f t="shared" si="25"/>
        <v>3585000</v>
      </c>
      <c r="CF24" s="982">
        <f>+CF23/CE114</f>
        <v>0.15612375273165144</v>
      </c>
      <c r="CG24" s="463" t="b">
        <f t="shared" si="53"/>
        <v>1</v>
      </c>
      <c r="CH24" s="463" t="b">
        <f t="shared" si="54"/>
        <v>1</v>
      </c>
      <c r="CI24" s="463" t="b">
        <f t="shared" si="55"/>
        <v>1</v>
      </c>
      <c r="CJ24" s="463"/>
      <c r="CK24" s="596" t="s">
        <v>71</v>
      </c>
      <c r="CL24" s="568" t="s">
        <v>252</v>
      </c>
      <c r="CM24" s="503" t="s">
        <v>153</v>
      </c>
      <c r="CN24" s="513">
        <v>30</v>
      </c>
      <c r="CO24" s="565">
        <v>120000</v>
      </c>
      <c r="CP24" s="562">
        <f t="shared" si="26"/>
        <v>3600000</v>
      </c>
      <c r="CQ24" s="982">
        <f>+CQ23/CP114</f>
        <v>0.15573369069428247</v>
      </c>
      <c r="CR24" s="463" t="b">
        <f t="shared" si="27"/>
        <v>1</v>
      </c>
      <c r="CS24" s="463" t="b">
        <f t="shared" si="28"/>
        <v>1</v>
      </c>
      <c r="CT24" s="463" t="b">
        <f t="shared" si="29"/>
        <v>1</v>
      </c>
      <c r="CU24" s="463"/>
      <c r="CV24" s="596" t="s">
        <v>71</v>
      </c>
      <c r="CW24" s="699" t="s">
        <v>422</v>
      </c>
      <c r="CX24" s="614" t="s">
        <v>153</v>
      </c>
      <c r="CY24" s="623">
        <v>30</v>
      </c>
      <c r="CZ24" s="621">
        <v>115000</v>
      </c>
      <c r="DA24" s="696">
        <f t="shared" si="30"/>
        <v>3450000</v>
      </c>
      <c r="DB24" s="986">
        <f>+DB23/DA114</f>
        <v>0.15524285907265634</v>
      </c>
      <c r="DC24" s="463" t="b">
        <f t="shared" si="31"/>
        <v>1</v>
      </c>
      <c r="DD24" s="463" t="b">
        <f t="shared" si="32"/>
        <v>1</v>
      </c>
      <c r="DE24" s="463" t="b">
        <f t="shared" si="33"/>
        <v>1</v>
      </c>
      <c r="DF24" s="596" t="s">
        <v>71</v>
      </c>
      <c r="DG24" s="568" t="s">
        <v>252</v>
      </c>
      <c r="DH24" s="503" t="s">
        <v>153</v>
      </c>
      <c r="DI24" s="513">
        <v>30</v>
      </c>
      <c r="DJ24" s="565">
        <v>60000</v>
      </c>
      <c r="DK24" s="562">
        <f t="shared" si="34"/>
        <v>1800000</v>
      </c>
      <c r="DL24" s="982">
        <f>+DL23/DK114</f>
        <v>0.13967113730377681</v>
      </c>
      <c r="DM24" s="463" t="b">
        <f t="shared" si="35"/>
        <v>1</v>
      </c>
      <c r="DN24" s="463" t="b">
        <f t="shared" si="36"/>
        <v>1</v>
      </c>
      <c r="DO24" s="463" t="b">
        <f t="shared" si="37"/>
        <v>1</v>
      </c>
      <c r="DP24" s="463"/>
      <c r="DQ24" s="728" t="s">
        <v>71</v>
      </c>
      <c r="DR24" s="742" t="s">
        <v>503</v>
      </c>
      <c r="DS24" s="730" t="s">
        <v>153</v>
      </c>
      <c r="DT24" s="743">
        <v>30</v>
      </c>
      <c r="DU24" s="740">
        <v>83600</v>
      </c>
      <c r="DV24" s="740">
        <f t="shared" ref="DV24:DV31" si="64">ROUND((DT24*DU24),0)</f>
        <v>2508000</v>
      </c>
      <c r="DW24" s="1103">
        <f>+DW23/DV114</f>
        <v>0.13025368771107004</v>
      </c>
      <c r="DX24" s="463" t="b">
        <f t="shared" si="38"/>
        <v>1</v>
      </c>
      <c r="DY24" s="463" t="b">
        <f t="shared" si="39"/>
        <v>1</v>
      </c>
      <c r="DZ24" s="463" t="b">
        <f t="shared" si="40"/>
        <v>1</v>
      </c>
      <c r="EA24" s="463"/>
      <c r="EB24" s="596" t="s">
        <v>71</v>
      </c>
      <c r="EC24" s="568" t="s">
        <v>252</v>
      </c>
      <c r="ED24" s="503" t="s">
        <v>153</v>
      </c>
      <c r="EE24" s="513">
        <v>30</v>
      </c>
      <c r="EF24" s="801">
        <v>47968</v>
      </c>
      <c r="EG24" s="802">
        <f>ROUND((EE24*EF24),0)</f>
        <v>1439040</v>
      </c>
      <c r="EH24" s="982">
        <f>+EH23/EG114</f>
        <v>0.12094032604161786</v>
      </c>
      <c r="EI24" s="463" t="b">
        <f t="shared" si="42"/>
        <v>1</v>
      </c>
      <c r="EJ24" s="463" t="b">
        <f t="shared" si="43"/>
        <v>1</v>
      </c>
      <c r="EK24" s="463" t="b">
        <f t="shared" si="44"/>
        <v>1</v>
      </c>
      <c r="EL24" s="463"/>
      <c r="EM24" s="596" t="s">
        <v>71</v>
      </c>
      <c r="EN24" s="568" t="s">
        <v>252</v>
      </c>
      <c r="EO24" s="503" t="s">
        <v>153</v>
      </c>
      <c r="EP24" s="513">
        <v>30</v>
      </c>
      <c r="EQ24" s="565">
        <v>65000</v>
      </c>
      <c r="ER24" s="562">
        <f t="shared" si="45"/>
        <v>1950000</v>
      </c>
      <c r="ES24" s="1112">
        <f>+ES23/ER114</f>
        <v>0.11293521133191438</v>
      </c>
      <c r="ET24" s="463" t="b">
        <f t="shared" si="46"/>
        <v>1</v>
      </c>
      <c r="EU24" s="463" t="b">
        <f t="shared" si="47"/>
        <v>1</v>
      </c>
      <c r="EV24" s="463" t="b">
        <f t="shared" si="48"/>
        <v>1</v>
      </c>
      <c r="EW24" s="463"/>
      <c r="EX24" s="596" t="s">
        <v>71</v>
      </c>
      <c r="EY24" s="568" t="s">
        <v>252</v>
      </c>
      <c r="EZ24" s="503" t="s">
        <v>153</v>
      </c>
      <c r="FA24" s="513">
        <v>30</v>
      </c>
      <c r="FB24" s="565">
        <v>71200</v>
      </c>
      <c r="FC24" s="562">
        <f t="shared" si="49"/>
        <v>2136000</v>
      </c>
      <c r="FD24" s="982">
        <f>+FD23/FC114</f>
        <v>0.11505891370020263</v>
      </c>
    </row>
    <row r="25" spans="2:160" s="370" customFormat="1" ht="66" x14ac:dyDescent="0.25">
      <c r="B25" s="559" t="s">
        <v>76</v>
      </c>
      <c r="C25" s="502" t="s">
        <v>253</v>
      </c>
      <c r="D25" s="450" t="s">
        <v>153</v>
      </c>
      <c r="E25" s="513">
        <v>47.7</v>
      </c>
      <c r="F25" s="565">
        <v>0</v>
      </c>
      <c r="G25" s="562">
        <f t="shared" si="7"/>
        <v>0</v>
      </c>
      <c r="H25" s="983"/>
      <c r="I25" s="463" t="b">
        <f t="shared" si="8"/>
        <v>1</v>
      </c>
      <c r="J25" s="463" t="b">
        <f t="shared" si="9"/>
        <v>1</v>
      </c>
      <c r="K25" s="463" t="b">
        <f t="shared" si="10"/>
        <v>1</v>
      </c>
      <c r="L25" s="463"/>
      <c r="M25" s="501" t="s">
        <v>76</v>
      </c>
      <c r="N25" s="502" t="s">
        <v>253</v>
      </c>
      <c r="O25" s="503" t="s">
        <v>153</v>
      </c>
      <c r="P25" s="513">
        <v>47.7</v>
      </c>
      <c r="Q25" s="510">
        <v>20000</v>
      </c>
      <c r="R25" s="506">
        <f t="shared" si="0"/>
        <v>954000</v>
      </c>
      <c r="S25" s="983"/>
      <c r="T25" s="395"/>
      <c r="U25" s="395"/>
      <c r="V25" s="395"/>
      <c r="W25" s="463"/>
      <c r="X25" s="596" t="s">
        <v>76</v>
      </c>
      <c r="Y25" s="502" t="s">
        <v>253</v>
      </c>
      <c r="Z25" s="503" t="s">
        <v>153</v>
      </c>
      <c r="AA25" s="513">
        <v>47.7</v>
      </c>
      <c r="AB25" s="565">
        <v>21500</v>
      </c>
      <c r="AC25" s="562">
        <f t="shared" si="1"/>
        <v>1025550</v>
      </c>
      <c r="AD25" s="983"/>
      <c r="AE25" s="463" t="b">
        <f t="shared" si="11"/>
        <v>1</v>
      </c>
      <c r="AF25" s="463" t="b">
        <f t="shared" si="12"/>
        <v>1</v>
      </c>
      <c r="AG25" s="463" t="b">
        <f t="shared" si="13"/>
        <v>1</v>
      </c>
      <c r="AH25" s="463"/>
      <c r="AI25" s="596" t="s">
        <v>76</v>
      </c>
      <c r="AJ25" s="502" t="s">
        <v>253</v>
      </c>
      <c r="AK25" s="614" t="s">
        <v>153</v>
      </c>
      <c r="AL25" s="623">
        <v>47.7</v>
      </c>
      <c r="AM25" s="621">
        <v>7000</v>
      </c>
      <c r="AN25" s="618">
        <f t="shared" si="14"/>
        <v>333900</v>
      </c>
      <c r="AO25" s="987"/>
      <c r="AP25" s="463" t="b">
        <f t="shared" si="50"/>
        <v>1</v>
      </c>
      <c r="AQ25" s="463" t="b">
        <f t="shared" si="51"/>
        <v>1</v>
      </c>
      <c r="AR25" s="463" t="b">
        <f t="shared" si="52"/>
        <v>1</v>
      </c>
      <c r="AS25" s="463"/>
      <c r="AT25" s="596" t="s">
        <v>76</v>
      </c>
      <c r="AU25" s="502" t="s">
        <v>253</v>
      </c>
      <c r="AV25" s="503" t="s">
        <v>153</v>
      </c>
      <c r="AW25" s="513">
        <v>47.7</v>
      </c>
      <c r="AX25" s="653">
        <v>3584.0000000000005</v>
      </c>
      <c r="AY25" s="651">
        <f t="shared" si="15"/>
        <v>170957</v>
      </c>
      <c r="AZ25" s="983"/>
      <c r="BA25" s="463" t="b">
        <f t="shared" si="59"/>
        <v>1</v>
      </c>
      <c r="BB25" s="463" t="b">
        <f t="shared" si="60"/>
        <v>1</v>
      </c>
      <c r="BC25" s="463" t="b">
        <f t="shared" si="61"/>
        <v>1</v>
      </c>
      <c r="BD25" s="596" t="s">
        <v>76</v>
      </c>
      <c r="BE25" s="502" t="s">
        <v>253</v>
      </c>
      <c r="BF25" s="503" t="s">
        <v>153</v>
      </c>
      <c r="BG25" s="513">
        <v>47.7</v>
      </c>
      <c r="BH25" s="565">
        <v>20475</v>
      </c>
      <c r="BI25" s="562">
        <f t="shared" si="62"/>
        <v>976658</v>
      </c>
      <c r="BJ25" s="983"/>
      <c r="BK25" s="463" t="b">
        <f t="shared" si="19"/>
        <v>1</v>
      </c>
      <c r="BL25" s="463" t="b">
        <f t="shared" si="20"/>
        <v>1</v>
      </c>
      <c r="BM25" s="463" t="b">
        <f t="shared" si="21"/>
        <v>1</v>
      </c>
      <c r="BN25" s="463"/>
      <c r="BO25" s="596" t="s">
        <v>76</v>
      </c>
      <c r="BP25" s="502" t="s">
        <v>253</v>
      </c>
      <c r="BQ25" s="503" t="s">
        <v>153</v>
      </c>
      <c r="BR25" s="513">
        <v>47.7</v>
      </c>
      <c r="BS25" s="653">
        <v>20250</v>
      </c>
      <c r="BT25" s="562">
        <f t="shared" si="63"/>
        <v>965925</v>
      </c>
      <c r="BU25" s="983"/>
      <c r="BV25" s="463" t="b">
        <f t="shared" si="22"/>
        <v>1</v>
      </c>
      <c r="BW25" s="463" t="b">
        <f t="shared" si="23"/>
        <v>1</v>
      </c>
      <c r="BX25" s="463" t="b">
        <f t="shared" si="24"/>
        <v>1</v>
      </c>
      <c r="BY25" s="463"/>
      <c r="BZ25" s="596" t="s">
        <v>76</v>
      </c>
      <c r="CA25" s="502" t="s">
        <v>253</v>
      </c>
      <c r="CB25" s="503" t="s">
        <v>153</v>
      </c>
      <c r="CC25" s="513">
        <v>47.7</v>
      </c>
      <c r="CD25" s="565">
        <v>9500</v>
      </c>
      <c r="CE25" s="562">
        <f t="shared" si="25"/>
        <v>453150</v>
      </c>
      <c r="CF25" s="983"/>
      <c r="CG25" s="463" t="b">
        <f t="shared" si="53"/>
        <v>1</v>
      </c>
      <c r="CH25" s="463" t="b">
        <f t="shared" si="54"/>
        <v>1</v>
      </c>
      <c r="CI25" s="463" t="b">
        <f t="shared" si="55"/>
        <v>1</v>
      </c>
      <c r="CJ25" s="463"/>
      <c r="CK25" s="596" t="s">
        <v>76</v>
      </c>
      <c r="CL25" s="502" t="s">
        <v>253</v>
      </c>
      <c r="CM25" s="503" t="s">
        <v>153</v>
      </c>
      <c r="CN25" s="513">
        <v>47.7</v>
      </c>
      <c r="CO25" s="565">
        <v>10000</v>
      </c>
      <c r="CP25" s="562">
        <f t="shared" si="26"/>
        <v>477000</v>
      </c>
      <c r="CQ25" s="983"/>
      <c r="CR25" s="463" t="b">
        <f t="shared" si="27"/>
        <v>1</v>
      </c>
      <c r="CS25" s="463" t="b">
        <f t="shared" si="28"/>
        <v>1</v>
      </c>
      <c r="CT25" s="463" t="b">
        <f t="shared" si="29"/>
        <v>1</v>
      </c>
      <c r="CU25" s="463"/>
      <c r="CV25" s="596" t="s">
        <v>76</v>
      </c>
      <c r="CW25" s="693" t="s">
        <v>423</v>
      </c>
      <c r="CX25" s="614" t="s">
        <v>153</v>
      </c>
      <c r="CY25" s="623">
        <v>47.7</v>
      </c>
      <c r="CZ25" s="621">
        <v>10684</v>
      </c>
      <c r="DA25" s="696">
        <f t="shared" si="30"/>
        <v>509627</v>
      </c>
      <c r="DB25" s="987"/>
      <c r="DC25" s="463" t="b">
        <f t="shared" si="31"/>
        <v>1</v>
      </c>
      <c r="DD25" s="463" t="b">
        <f t="shared" si="32"/>
        <v>1</v>
      </c>
      <c r="DE25" s="463" t="b">
        <f t="shared" si="33"/>
        <v>1</v>
      </c>
      <c r="DF25" s="596" t="s">
        <v>76</v>
      </c>
      <c r="DG25" s="502" t="s">
        <v>253</v>
      </c>
      <c r="DH25" s="503" t="s">
        <v>153</v>
      </c>
      <c r="DI25" s="513">
        <v>47.7</v>
      </c>
      <c r="DJ25" s="565">
        <v>8000</v>
      </c>
      <c r="DK25" s="562">
        <f t="shared" si="34"/>
        <v>381600</v>
      </c>
      <c r="DL25" s="983"/>
      <c r="DM25" s="463" t="b">
        <f t="shared" si="35"/>
        <v>1</v>
      </c>
      <c r="DN25" s="463" t="b">
        <f t="shared" si="36"/>
        <v>1</v>
      </c>
      <c r="DO25" s="463" t="b">
        <f t="shared" si="37"/>
        <v>1</v>
      </c>
      <c r="DP25" s="463"/>
      <c r="DQ25" s="728" t="s">
        <v>76</v>
      </c>
      <c r="DR25" s="729" t="s">
        <v>504</v>
      </c>
      <c r="DS25" s="730" t="s">
        <v>153</v>
      </c>
      <c r="DT25" s="743">
        <v>47.7</v>
      </c>
      <c r="DU25" s="740">
        <v>19800</v>
      </c>
      <c r="DV25" s="740">
        <f t="shared" si="64"/>
        <v>944460</v>
      </c>
      <c r="DW25" s="1104"/>
      <c r="DX25" s="463" t="b">
        <f t="shared" si="38"/>
        <v>1</v>
      </c>
      <c r="DY25" s="463" t="b">
        <f t="shared" si="39"/>
        <v>1</v>
      </c>
      <c r="DZ25" s="463" t="b">
        <f t="shared" si="40"/>
        <v>1</v>
      </c>
      <c r="EA25" s="463"/>
      <c r="EB25" s="596" t="s">
        <v>76</v>
      </c>
      <c r="EC25" s="502" t="s">
        <v>253</v>
      </c>
      <c r="ED25" s="503" t="s">
        <v>153</v>
      </c>
      <c r="EE25" s="513">
        <v>47.7</v>
      </c>
      <c r="EF25" s="801">
        <v>1663</v>
      </c>
      <c r="EG25" s="802">
        <f t="shared" ref="EG25:EG31" si="65">ROUND((EE25*EF25),0)</f>
        <v>79325</v>
      </c>
      <c r="EH25" s="983"/>
      <c r="EI25" s="463" t="b">
        <f t="shared" si="42"/>
        <v>1</v>
      </c>
      <c r="EJ25" s="463" t="b">
        <f t="shared" si="43"/>
        <v>1</v>
      </c>
      <c r="EK25" s="463" t="b">
        <f t="shared" si="44"/>
        <v>1</v>
      </c>
      <c r="EL25" s="463"/>
      <c r="EM25" s="596" t="s">
        <v>76</v>
      </c>
      <c r="EN25" s="502" t="s">
        <v>253</v>
      </c>
      <c r="EO25" s="503" t="s">
        <v>153</v>
      </c>
      <c r="EP25" s="513">
        <v>47.7</v>
      </c>
      <c r="EQ25" s="565">
        <v>5000</v>
      </c>
      <c r="ER25" s="562">
        <f t="shared" si="45"/>
        <v>238500</v>
      </c>
      <c r="ES25" s="1113"/>
      <c r="ET25" s="463" t="b">
        <f t="shared" si="46"/>
        <v>1</v>
      </c>
      <c r="EU25" s="463" t="b">
        <f t="shared" si="47"/>
        <v>1</v>
      </c>
      <c r="EV25" s="463" t="b">
        <f t="shared" si="48"/>
        <v>1</v>
      </c>
      <c r="EW25" s="463"/>
      <c r="EX25" s="596" t="s">
        <v>76</v>
      </c>
      <c r="EY25" s="502" t="s">
        <v>253</v>
      </c>
      <c r="EZ25" s="503" t="s">
        <v>153</v>
      </c>
      <c r="FA25" s="513">
        <v>47.7</v>
      </c>
      <c r="FB25" s="565">
        <v>6000</v>
      </c>
      <c r="FC25" s="562">
        <f t="shared" si="49"/>
        <v>286200</v>
      </c>
      <c r="FD25" s="983"/>
    </row>
    <row r="26" spans="2:160" s="370" customFormat="1" ht="66" x14ac:dyDescent="0.25">
      <c r="B26" s="559" t="s">
        <v>174</v>
      </c>
      <c r="C26" s="502" t="s">
        <v>254</v>
      </c>
      <c r="D26" s="450" t="s">
        <v>153</v>
      </c>
      <c r="E26" s="513">
        <v>48</v>
      </c>
      <c r="F26" s="565">
        <v>0</v>
      </c>
      <c r="G26" s="562">
        <f t="shared" si="7"/>
        <v>0</v>
      </c>
      <c r="H26" s="983"/>
      <c r="I26" s="463" t="b">
        <f t="shared" si="8"/>
        <v>1</v>
      </c>
      <c r="J26" s="463" t="b">
        <f t="shared" si="9"/>
        <v>1</v>
      </c>
      <c r="K26" s="463" t="b">
        <f t="shared" si="10"/>
        <v>1</v>
      </c>
      <c r="L26" s="463"/>
      <c r="M26" s="501" t="s">
        <v>174</v>
      </c>
      <c r="N26" s="502" t="s">
        <v>254</v>
      </c>
      <c r="O26" s="503" t="s">
        <v>153</v>
      </c>
      <c r="P26" s="513">
        <v>48</v>
      </c>
      <c r="Q26" s="510">
        <v>68000</v>
      </c>
      <c r="R26" s="506">
        <f t="shared" si="0"/>
        <v>3264000</v>
      </c>
      <c r="S26" s="983"/>
      <c r="T26" s="395" t="b">
        <f>+EXACT(C26,Y26)</f>
        <v>1</v>
      </c>
      <c r="U26" s="395" t="b">
        <f>+EXACT(D26,Z26)</f>
        <v>1</v>
      </c>
      <c r="V26" s="395" t="b">
        <f>+EXACT(E26,AA26)</f>
        <v>1</v>
      </c>
      <c r="W26" s="463"/>
      <c r="X26" s="596" t="s">
        <v>174</v>
      </c>
      <c r="Y26" s="502" t="s">
        <v>254</v>
      </c>
      <c r="Z26" s="503" t="s">
        <v>153</v>
      </c>
      <c r="AA26" s="513">
        <v>48</v>
      </c>
      <c r="AB26" s="565">
        <v>72100</v>
      </c>
      <c r="AC26" s="562">
        <f t="shared" si="1"/>
        <v>3460800</v>
      </c>
      <c r="AD26" s="983"/>
      <c r="AE26" s="463" t="b">
        <f t="shared" si="11"/>
        <v>1</v>
      </c>
      <c r="AF26" s="463" t="b">
        <f t="shared" si="12"/>
        <v>1</v>
      </c>
      <c r="AG26" s="463" t="b">
        <f t="shared" si="13"/>
        <v>1</v>
      </c>
      <c r="AH26" s="463"/>
      <c r="AI26" s="596" t="s">
        <v>174</v>
      </c>
      <c r="AJ26" s="502" t="s">
        <v>254</v>
      </c>
      <c r="AK26" s="614" t="s">
        <v>153</v>
      </c>
      <c r="AL26" s="623">
        <v>48</v>
      </c>
      <c r="AM26" s="621">
        <v>66000</v>
      </c>
      <c r="AN26" s="618">
        <f t="shared" si="14"/>
        <v>3168000</v>
      </c>
      <c r="AO26" s="987"/>
      <c r="AP26" s="463" t="b">
        <f t="shared" si="50"/>
        <v>1</v>
      </c>
      <c r="AQ26" s="463" t="b">
        <f t="shared" si="51"/>
        <v>1</v>
      </c>
      <c r="AR26" s="463" t="b">
        <f t="shared" si="52"/>
        <v>1</v>
      </c>
      <c r="AS26" s="463"/>
      <c r="AT26" s="596" t="s">
        <v>174</v>
      </c>
      <c r="AU26" s="502" t="s">
        <v>254</v>
      </c>
      <c r="AV26" s="503" t="s">
        <v>153</v>
      </c>
      <c r="AW26" s="513">
        <v>48</v>
      </c>
      <c r="AX26" s="653">
        <v>58240.000000000007</v>
      </c>
      <c r="AY26" s="651">
        <f t="shared" si="15"/>
        <v>2795520</v>
      </c>
      <c r="AZ26" s="983"/>
      <c r="BA26" s="463" t="b">
        <f t="shared" si="59"/>
        <v>1</v>
      </c>
      <c r="BB26" s="463" t="b">
        <f t="shared" si="60"/>
        <v>1</v>
      </c>
      <c r="BC26" s="463" t="b">
        <f t="shared" si="61"/>
        <v>1</v>
      </c>
      <c r="BD26" s="596" t="s">
        <v>174</v>
      </c>
      <c r="BE26" s="502" t="s">
        <v>254</v>
      </c>
      <c r="BF26" s="503" t="s">
        <v>153</v>
      </c>
      <c r="BG26" s="513">
        <v>48</v>
      </c>
      <c r="BH26" s="565">
        <v>42770</v>
      </c>
      <c r="BI26" s="562">
        <f t="shared" si="62"/>
        <v>2052960</v>
      </c>
      <c r="BJ26" s="983"/>
      <c r="BK26" s="463" t="b">
        <f t="shared" si="19"/>
        <v>1</v>
      </c>
      <c r="BL26" s="463" t="b">
        <f t="shared" si="20"/>
        <v>1</v>
      </c>
      <c r="BM26" s="463" t="b">
        <f t="shared" si="21"/>
        <v>1</v>
      </c>
      <c r="BN26" s="463"/>
      <c r="BO26" s="596" t="s">
        <v>174</v>
      </c>
      <c r="BP26" s="502" t="s">
        <v>254</v>
      </c>
      <c r="BQ26" s="503" t="s">
        <v>153</v>
      </c>
      <c r="BR26" s="513">
        <v>48</v>
      </c>
      <c r="BS26" s="653">
        <v>42300</v>
      </c>
      <c r="BT26" s="562">
        <f t="shared" si="63"/>
        <v>2030400</v>
      </c>
      <c r="BU26" s="983"/>
      <c r="BV26" s="463" t="b">
        <f t="shared" si="22"/>
        <v>1</v>
      </c>
      <c r="BW26" s="463" t="b">
        <f t="shared" si="23"/>
        <v>1</v>
      </c>
      <c r="BX26" s="463" t="b">
        <f t="shared" si="24"/>
        <v>1</v>
      </c>
      <c r="BY26" s="463"/>
      <c r="BZ26" s="596" t="s">
        <v>174</v>
      </c>
      <c r="CA26" s="502" t="s">
        <v>254</v>
      </c>
      <c r="CB26" s="503" t="s">
        <v>153</v>
      </c>
      <c r="CC26" s="513">
        <v>48</v>
      </c>
      <c r="CD26" s="565">
        <v>77500</v>
      </c>
      <c r="CE26" s="562">
        <f t="shared" si="25"/>
        <v>3720000</v>
      </c>
      <c r="CF26" s="983"/>
      <c r="CG26" s="463" t="b">
        <f t="shared" si="53"/>
        <v>1</v>
      </c>
      <c r="CH26" s="463" t="b">
        <f t="shared" si="54"/>
        <v>1</v>
      </c>
      <c r="CI26" s="463" t="b">
        <f t="shared" si="55"/>
        <v>1</v>
      </c>
      <c r="CJ26" s="463"/>
      <c r="CK26" s="596" t="s">
        <v>174</v>
      </c>
      <c r="CL26" s="502" t="s">
        <v>254</v>
      </c>
      <c r="CM26" s="503" t="s">
        <v>153</v>
      </c>
      <c r="CN26" s="513">
        <v>48</v>
      </c>
      <c r="CO26" s="565">
        <v>78000</v>
      </c>
      <c r="CP26" s="562">
        <f t="shared" si="26"/>
        <v>3744000</v>
      </c>
      <c r="CQ26" s="983"/>
      <c r="CR26" s="463" t="b">
        <f t="shared" si="27"/>
        <v>1</v>
      </c>
      <c r="CS26" s="463" t="b">
        <f t="shared" si="28"/>
        <v>1</v>
      </c>
      <c r="CT26" s="463" t="b">
        <f t="shared" si="29"/>
        <v>1</v>
      </c>
      <c r="CU26" s="463"/>
      <c r="CV26" s="596" t="s">
        <v>174</v>
      </c>
      <c r="CW26" s="693" t="s">
        <v>424</v>
      </c>
      <c r="CX26" s="614" t="s">
        <v>153</v>
      </c>
      <c r="CY26" s="623">
        <v>48</v>
      </c>
      <c r="CZ26" s="621">
        <v>98000</v>
      </c>
      <c r="DA26" s="696">
        <f t="shared" si="30"/>
        <v>4704000</v>
      </c>
      <c r="DB26" s="987"/>
      <c r="DC26" s="463" t="b">
        <f t="shared" si="31"/>
        <v>1</v>
      </c>
      <c r="DD26" s="463" t="b">
        <f t="shared" si="32"/>
        <v>1</v>
      </c>
      <c r="DE26" s="463" t="b">
        <f t="shared" si="33"/>
        <v>1</v>
      </c>
      <c r="DF26" s="596" t="s">
        <v>174</v>
      </c>
      <c r="DG26" s="502" t="s">
        <v>254</v>
      </c>
      <c r="DH26" s="503" t="s">
        <v>153</v>
      </c>
      <c r="DI26" s="513">
        <v>48</v>
      </c>
      <c r="DJ26" s="565">
        <v>50000</v>
      </c>
      <c r="DK26" s="562">
        <f t="shared" si="34"/>
        <v>2400000</v>
      </c>
      <c r="DL26" s="983"/>
      <c r="DM26" s="463" t="b">
        <f t="shared" si="35"/>
        <v>1</v>
      </c>
      <c r="DN26" s="463" t="b">
        <f t="shared" si="36"/>
        <v>1</v>
      </c>
      <c r="DO26" s="463" t="b">
        <f t="shared" si="37"/>
        <v>1</v>
      </c>
      <c r="DP26" s="463"/>
      <c r="DQ26" s="728" t="s">
        <v>174</v>
      </c>
      <c r="DR26" s="729" t="s">
        <v>505</v>
      </c>
      <c r="DS26" s="730" t="s">
        <v>153</v>
      </c>
      <c r="DT26" s="743">
        <v>48</v>
      </c>
      <c r="DU26" s="740">
        <v>41360</v>
      </c>
      <c r="DV26" s="740">
        <f t="shared" si="64"/>
        <v>1985280</v>
      </c>
      <c r="DW26" s="1104"/>
      <c r="DX26" s="463" t="b">
        <f t="shared" si="38"/>
        <v>1</v>
      </c>
      <c r="DY26" s="463" t="b">
        <f t="shared" si="39"/>
        <v>1</v>
      </c>
      <c r="DZ26" s="463" t="b">
        <f t="shared" si="40"/>
        <v>1</v>
      </c>
      <c r="EA26" s="463"/>
      <c r="EB26" s="596" t="s">
        <v>174</v>
      </c>
      <c r="EC26" s="502" t="s">
        <v>254</v>
      </c>
      <c r="ED26" s="503" t="s">
        <v>153</v>
      </c>
      <c r="EE26" s="513">
        <v>48</v>
      </c>
      <c r="EF26" s="801">
        <v>54176</v>
      </c>
      <c r="EG26" s="802">
        <f t="shared" si="65"/>
        <v>2600448</v>
      </c>
      <c r="EH26" s="983"/>
      <c r="EI26" s="463" t="b">
        <f t="shared" si="42"/>
        <v>1</v>
      </c>
      <c r="EJ26" s="463" t="b">
        <f t="shared" si="43"/>
        <v>1</v>
      </c>
      <c r="EK26" s="463" t="b">
        <f t="shared" si="44"/>
        <v>1</v>
      </c>
      <c r="EL26" s="463"/>
      <c r="EM26" s="596" t="s">
        <v>174</v>
      </c>
      <c r="EN26" s="502" t="s">
        <v>254</v>
      </c>
      <c r="EO26" s="503" t="s">
        <v>153</v>
      </c>
      <c r="EP26" s="513">
        <v>48</v>
      </c>
      <c r="EQ26" s="565">
        <v>55000</v>
      </c>
      <c r="ER26" s="562">
        <f t="shared" si="45"/>
        <v>2640000</v>
      </c>
      <c r="ES26" s="1113"/>
      <c r="ET26" s="463" t="b">
        <f t="shared" si="46"/>
        <v>1</v>
      </c>
      <c r="EU26" s="463" t="b">
        <f t="shared" si="47"/>
        <v>1</v>
      </c>
      <c r="EV26" s="463" t="b">
        <f t="shared" si="48"/>
        <v>1</v>
      </c>
      <c r="EW26" s="463"/>
      <c r="EX26" s="596" t="s">
        <v>174</v>
      </c>
      <c r="EY26" s="502" t="s">
        <v>254</v>
      </c>
      <c r="EZ26" s="503" t="s">
        <v>153</v>
      </c>
      <c r="FA26" s="513">
        <v>48</v>
      </c>
      <c r="FB26" s="565">
        <v>58500</v>
      </c>
      <c r="FC26" s="562">
        <f t="shared" si="49"/>
        <v>2808000</v>
      </c>
      <c r="FD26" s="983"/>
    </row>
    <row r="27" spans="2:160" s="370" customFormat="1" ht="61.5" customHeight="1" x14ac:dyDescent="0.25">
      <c r="B27" s="559" t="s">
        <v>175</v>
      </c>
      <c r="C27" s="502" t="s">
        <v>255</v>
      </c>
      <c r="D27" s="450" t="s">
        <v>153</v>
      </c>
      <c r="E27" s="513">
        <v>70</v>
      </c>
      <c r="F27" s="565">
        <v>0</v>
      </c>
      <c r="G27" s="562">
        <f t="shared" si="7"/>
        <v>0</v>
      </c>
      <c r="H27" s="983"/>
      <c r="I27" s="463" t="b">
        <f t="shared" si="8"/>
        <v>1</v>
      </c>
      <c r="J27" s="463" t="b">
        <f t="shared" si="9"/>
        <v>1</v>
      </c>
      <c r="K27" s="463" t="b">
        <f t="shared" si="10"/>
        <v>1</v>
      </c>
      <c r="L27" s="463"/>
      <c r="M27" s="501" t="s">
        <v>175</v>
      </c>
      <c r="N27" s="502" t="s">
        <v>255</v>
      </c>
      <c r="O27" s="503" t="s">
        <v>153</v>
      </c>
      <c r="P27" s="513">
        <v>70</v>
      </c>
      <c r="Q27" s="510">
        <v>60000</v>
      </c>
      <c r="R27" s="506">
        <f t="shared" si="0"/>
        <v>4200000</v>
      </c>
      <c r="S27" s="983"/>
      <c r="T27" s="395"/>
      <c r="U27" s="395"/>
      <c r="V27" s="395"/>
      <c r="W27" s="463"/>
      <c r="X27" s="596" t="s">
        <v>175</v>
      </c>
      <c r="Y27" s="502" t="s">
        <v>255</v>
      </c>
      <c r="Z27" s="503" t="s">
        <v>153</v>
      </c>
      <c r="AA27" s="513">
        <v>70</v>
      </c>
      <c r="AB27" s="565">
        <v>64200</v>
      </c>
      <c r="AC27" s="562">
        <f t="shared" si="1"/>
        <v>4494000</v>
      </c>
      <c r="AD27" s="983"/>
      <c r="AE27" s="463" t="b">
        <f t="shared" si="11"/>
        <v>1</v>
      </c>
      <c r="AF27" s="463" t="b">
        <f t="shared" si="12"/>
        <v>1</v>
      </c>
      <c r="AG27" s="463" t="b">
        <f t="shared" si="13"/>
        <v>1</v>
      </c>
      <c r="AH27" s="463"/>
      <c r="AI27" s="596" t="s">
        <v>175</v>
      </c>
      <c r="AJ27" s="502" t="s">
        <v>255</v>
      </c>
      <c r="AK27" s="614" t="s">
        <v>153</v>
      </c>
      <c r="AL27" s="623">
        <v>70</v>
      </c>
      <c r="AM27" s="621">
        <v>49000</v>
      </c>
      <c r="AN27" s="618">
        <f t="shared" si="14"/>
        <v>3430000</v>
      </c>
      <c r="AO27" s="987"/>
      <c r="AP27" s="463" t="b">
        <f t="shared" si="50"/>
        <v>1</v>
      </c>
      <c r="AQ27" s="463" t="b">
        <f t="shared" si="51"/>
        <v>1</v>
      </c>
      <c r="AR27" s="463" t="b">
        <f t="shared" si="52"/>
        <v>1</v>
      </c>
      <c r="AS27" s="463"/>
      <c r="AT27" s="596" t="s">
        <v>175</v>
      </c>
      <c r="AU27" s="502" t="s">
        <v>255</v>
      </c>
      <c r="AV27" s="503" t="s">
        <v>153</v>
      </c>
      <c r="AW27" s="513">
        <v>70</v>
      </c>
      <c r="AX27" s="653">
        <v>57680.000000000007</v>
      </c>
      <c r="AY27" s="651">
        <f t="shared" si="15"/>
        <v>4037600</v>
      </c>
      <c r="AZ27" s="983"/>
      <c r="BA27" s="463" t="b">
        <f t="shared" si="59"/>
        <v>1</v>
      </c>
      <c r="BB27" s="463" t="b">
        <f t="shared" si="60"/>
        <v>1</v>
      </c>
      <c r="BC27" s="463" t="b">
        <f t="shared" si="61"/>
        <v>1</v>
      </c>
      <c r="BD27" s="596" t="s">
        <v>175</v>
      </c>
      <c r="BE27" s="502" t="s">
        <v>255</v>
      </c>
      <c r="BF27" s="503" t="s">
        <v>153</v>
      </c>
      <c r="BG27" s="513">
        <v>70</v>
      </c>
      <c r="BH27" s="565">
        <v>59150</v>
      </c>
      <c r="BI27" s="562">
        <f t="shared" si="62"/>
        <v>4140500</v>
      </c>
      <c r="BJ27" s="983"/>
      <c r="BK27" s="463" t="b">
        <f t="shared" si="19"/>
        <v>1</v>
      </c>
      <c r="BL27" s="463" t="b">
        <f t="shared" si="20"/>
        <v>1</v>
      </c>
      <c r="BM27" s="463" t="b">
        <f t="shared" si="21"/>
        <v>1</v>
      </c>
      <c r="BN27" s="463"/>
      <c r="BO27" s="596" t="s">
        <v>175</v>
      </c>
      <c r="BP27" s="502" t="s">
        <v>255</v>
      </c>
      <c r="BQ27" s="503" t="s">
        <v>153</v>
      </c>
      <c r="BR27" s="513">
        <v>70</v>
      </c>
      <c r="BS27" s="653">
        <v>58500</v>
      </c>
      <c r="BT27" s="562">
        <f t="shared" si="63"/>
        <v>4095000</v>
      </c>
      <c r="BU27" s="983"/>
      <c r="BV27" s="463" t="b">
        <f t="shared" si="22"/>
        <v>1</v>
      </c>
      <c r="BW27" s="463" t="b">
        <f t="shared" si="23"/>
        <v>1</v>
      </c>
      <c r="BX27" s="463" t="b">
        <f t="shared" si="24"/>
        <v>1</v>
      </c>
      <c r="BY27" s="463"/>
      <c r="BZ27" s="596" t="s">
        <v>175</v>
      </c>
      <c r="CA27" s="502" t="s">
        <v>255</v>
      </c>
      <c r="CB27" s="503" t="s">
        <v>153</v>
      </c>
      <c r="CC27" s="513">
        <v>70</v>
      </c>
      <c r="CD27" s="565">
        <v>69500</v>
      </c>
      <c r="CE27" s="562">
        <f t="shared" si="25"/>
        <v>4865000</v>
      </c>
      <c r="CF27" s="983"/>
      <c r="CG27" s="463" t="b">
        <f t="shared" si="53"/>
        <v>1</v>
      </c>
      <c r="CH27" s="463" t="b">
        <f t="shared" si="54"/>
        <v>1</v>
      </c>
      <c r="CI27" s="463" t="b">
        <f t="shared" si="55"/>
        <v>1</v>
      </c>
      <c r="CJ27" s="463"/>
      <c r="CK27" s="596" t="s">
        <v>175</v>
      </c>
      <c r="CL27" s="502" t="s">
        <v>255</v>
      </c>
      <c r="CM27" s="503" t="s">
        <v>153</v>
      </c>
      <c r="CN27" s="513">
        <v>70</v>
      </c>
      <c r="CO27" s="565">
        <v>70000</v>
      </c>
      <c r="CP27" s="562">
        <f t="shared" si="26"/>
        <v>4900000</v>
      </c>
      <c r="CQ27" s="983"/>
      <c r="CR27" s="463" t="b">
        <f t="shared" si="27"/>
        <v>1</v>
      </c>
      <c r="CS27" s="463" t="b">
        <f t="shared" si="28"/>
        <v>1</v>
      </c>
      <c r="CT27" s="463" t="b">
        <f t="shared" si="29"/>
        <v>1</v>
      </c>
      <c r="CU27" s="463"/>
      <c r="CV27" s="596" t="s">
        <v>175</v>
      </c>
      <c r="CW27" s="693" t="s">
        <v>425</v>
      </c>
      <c r="CX27" s="614" t="s">
        <v>153</v>
      </c>
      <c r="CY27" s="623">
        <v>70</v>
      </c>
      <c r="CZ27" s="621">
        <v>49500</v>
      </c>
      <c r="DA27" s="696">
        <f t="shared" si="30"/>
        <v>3465000</v>
      </c>
      <c r="DB27" s="987"/>
      <c r="DC27" s="463" t="b">
        <f t="shared" si="31"/>
        <v>1</v>
      </c>
      <c r="DD27" s="463" t="b">
        <f t="shared" si="32"/>
        <v>1</v>
      </c>
      <c r="DE27" s="463" t="b">
        <f t="shared" si="33"/>
        <v>1</v>
      </c>
      <c r="DF27" s="596" t="s">
        <v>175</v>
      </c>
      <c r="DG27" s="502" t="s">
        <v>255</v>
      </c>
      <c r="DH27" s="503" t="s">
        <v>153</v>
      </c>
      <c r="DI27" s="513">
        <v>70</v>
      </c>
      <c r="DJ27" s="565">
        <v>40000</v>
      </c>
      <c r="DK27" s="562">
        <f t="shared" si="34"/>
        <v>2800000</v>
      </c>
      <c r="DL27" s="983"/>
      <c r="DM27" s="463" t="b">
        <f t="shared" si="35"/>
        <v>1</v>
      </c>
      <c r="DN27" s="463" t="b">
        <f t="shared" si="36"/>
        <v>1</v>
      </c>
      <c r="DO27" s="463" t="b">
        <f t="shared" si="37"/>
        <v>1</v>
      </c>
      <c r="DP27" s="463"/>
      <c r="DQ27" s="728" t="s">
        <v>175</v>
      </c>
      <c r="DR27" s="729" t="s">
        <v>506</v>
      </c>
      <c r="DS27" s="730" t="s">
        <v>153</v>
      </c>
      <c r="DT27" s="743">
        <v>70</v>
      </c>
      <c r="DU27" s="740">
        <v>57200</v>
      </c>
      <c r="DV27" s="740">
        <f t="shared" si="64"/>
        <v>4004000</v>
      </c>
      <c r="DW27" s="1104"/>
      <c r="DX27" s="463" t="b">
        <f t="shared" si="38"/>
        <v>1</v>
      </c>
      <c r="DY27" s="463" t="b">
        <f t="shared" si="39"/>
        <v>1</v>
      </c>
      <c r="DZ27" s="463" t="b">
        <f t="shared" si="40"/>
        <v>1</v>
      </c>
      <c r="EA27" s="463"/>
      <c r="EB27" s="596" t="s">
        <v>175</v>
      </c>
      <c r="EC27" s="502" t="s">
        <v>255</v>
      </c>
      <c r="ED27" s="503" t="s">
        <v>153</v>
      </c>
      <c r="EE27" s="513">
        <v>70</v>
      </c>
      <c r="EF27" s="801">
        <v>51324</v>
      </c>
      <c r="EG27" s="802">
        <f t="shared" si="65"/>
        <v>3592680</v>
      </c>
      <c r="EH27" s="983"/>
      <c r="EI27" s="463" t="b">
        <f t="shared" si="42"/>
        <v>1</v>
      </c>
      <c r="EJ27" s="463" t="b">
        <f t="shared" si="43"/>
        <v>1</v>
      </c>
      <c r="EK27" s="463" t="b">
        <f t="shared" si="44"/>
        <v>1</v>
      </c>
      <c r="EL27" s="463"/>
      <c r="EM27" s="596" t="s">
        <v>175</v>
      </c>
      <c r="EN27" s="502" t="s">
        <v>255</v>
      </c>
      <c r="EO27" s="503" t="s">
        <v>153</v>
      </c>
      <c r="EP27" s="513">
        <v>70</v>
      </c>
      <c r="EQ27" s="565">
        <v>53000</v>
      </c>
      <c r="ER27" s="562">
        <f t="shared" si="45"/>
        <v>3710000</v>
      </c>
      <c r="ES27" s="1113"/>
      <c r="ET27" s="463" t="b">
        <f t="shared" si="46"/>
        <v>1</v>
      </c>
      <c r="EU27" s="463" t="b">
        <f t="shared" si="47"/>
        <v>1</v>
      </c>
      <c r="EV27" s="463" t="b">
        <f t="shared" si="48"/>
        <v>1</v>
      </c>
      <c r="EW27" s="463"/>
      <c r="EX27" s="596" t="s">
        <v>175</v>
      </c>
      <c r="EY27" s="502" t="s">
        <v>255</v>
      </c>
      <c r="EZ27" s="503" t="s">
        <v>153</v>
      </c>
      <c r="FA27" s="513">
        <v>70</v>
      </c>
      <c r="FB27" s="565">
        <v>51100</v>
      </c>
      <c r="FC27" s="562">
        <f t="shared" si="49"/>
        <v>3577000</v>
      </c>
      <c r="FD27" s="983"/>
    </row>
    <row r="28" spans="2:160" s="370" customFormat="1" ht="60.75" customHeight="1" x14ac:dyDescent="0.25">
      <c r="B28" s="559" t="s">
        <v>256</v>
      </c>
      <c r="C28" s="502" t="s">
        <v>257</v>
      </c>
      <c r="D28" s="450" t="s">
        <v>154</v>
      </c>
      <c r="E28" s="513">
        <v>4</v>
      </c>
      <c r="F28" s="565">
        <v>0</v>
      </c>
      <c r="G28" s="562">
        <f t="shared" si="7"/>
        <v>0</v>
      </c>
      <c r="H28" s="983"/>
      <c r="I28" s="463" t="b">
        <f t="shared" si="8"/>
        <v>1</v>
      </c>
      <c r="J28" s="463" t="b">
        <f t="shared" si="9"/>
        <v>1</v>
      </c>
      <c r="K28" s="463" t="b">
        <f t="shared" si="10"/>
        <v>1</v>
      </c>
      <c r="L28" s="463"/>
      <c r="M28" s="501" t="s">
        <v>256</v>
      </c>
      <c r="N28" s="502" t="s">
        <v>257</v>
      </c>
      <c r="O28" s="503" t="s">
        <v>154</v>
      </c>
      <c r="P28" s="513">
        <v>4</v>
      </c>
      <c r="Q28" s="510">
        <v>28000</v>
      </c>
      <c r="R28" s="506">
        <f t="shared" si="0"/>
        <v>112000</v>
      </c>
      <c r="S28" s="983"/>
      <c r="T28" s="395" t="b">
        <f>+EXACT(C28,Y28)</f>
        <v>1</v>
      </c>
      <c r="U28" s="395" t="b">
        <f>+EXACT(D28,Z28)</f>
        <v>1</v>
      </c>
      <c r="V28" s="395" t="b">
        <f>+EXACT(E28,AA28)</f>
        <v>1</v>
      </c>
      <c r="W28" s="463"/>
      <c r="X28" s="596" t="s">
        <v>256</v>
      </c>
      <c r="Y28" s="502" t="s">
        <v>257</v>
      </c>
      <c r="Z28" s="503" t="s">
        <v>154</v>
      </c>
      <c r="AA28" s="513">
        <v>4</v>
      </c>
      <c r="AB28" s="565">
        <v>26700</v>
      </c>
      <c r="AC28" s="562">
        <f t="shared" si="1"/>
        <v>106800</v>
      </c>
      <c r="AD28" s="983"/>
      <c r="AE28" s="463" t="b">
        <f t="shared" si="11"/>
        <v>1</v>
      </c>
      <c r="AF28" s="463" t="b">
        <f t="shared" si="12"/>
        <v>1</v>
      </c>
      <c r="AG28" s="463" t="b">
        <f t="shared" si="13"/>
        <v>1</v>
      </c>
      <c r="AH28" s="463"/>
      <c r="AI28" s="596" t="s">
        <v>256</v>
      </c>
      <c r="AJ28" s="502" t="s">
        <v>257</v>
      </c>
      <c r="AK28" s="614" t="s">
        <v>154</v>
      </c>
      <c r="AL28" s="623">
        <v>4</v>
      </c>
      <c r="AM28" s="621">
        <v>21000</v>
      </c>
      <c r="AN28" s="618">
        <f t="shared" si="14"/>
        <v>84000</v>
      </c>
      <c r="AO28" s="987"/>
      <c r="AP28" s="463" t="b">
        <f t="shared" si="50"/>
        <v>1</v>
      </c>
      <c r="AQ28" s="463" t="b">
        <f t="shared" si="51"/>
        <v>1</v>
      </c>
      <c r="AR28" s="463" t="b">
        <f t="shared" si="52"/>
        <v>1</v>
      </c>
      <c r="AS28" s="463"/>
      <c r="AT28" s="596" t="s">
        <v>256</v>
      </c>
      <c r="AU28" s="502" t="s">
        <v>257</v>
      </c>
      <c r="AV28" s="503" t="s">
        <v>154</v>
      </c>
      <c r="AW28" s="513">
        <v>4</v>
      </c>
      <c r="AX28" s="653">
        <v>31360.000000000004</v>
      </c>
      <c r="AY28" s="651">
        <f t="shared" si="15"/>
        <v>125440</v>
      </c>
      <c r="AZ28" s="983"/>
      <c r="BA28" s="463" t="b">
        <f t="shared" si="59"/>
        <v>1</v>
      </c>
      <c r="BB28" s="463" t="b">
        <f t="shared" si="60"/>
        <v>1</v>
      </c>
      <c r="BC28" s="463" t="b">
        <f t="shared" si="61"/>
        <v>1</v>
      </c>
      <c r="BD28" s="596" t="s">
        <v>256</v>
      </c>
      <c r="BE28" s="502" t="s">
        <v>257</v>
      </c>
      <c r="BF28" s="503" t="s">
        <v>154</v>
      </c>
      <c r="BG28" s="513">
        <v>4</v>
      </c>
      <c r="BH28" s="565">
        <v>22750</v>
      </c>
      <c r="BI28" s="562">
        <f t="shared" si="62"/>
        <v>91000</v>
      </c>
      <c r="BJ28" s="983"/>
      <c r="BK28" s="463" t="b">
        <f t="shared" si="19"/>
        <v>1</v>
      </c>
      <c r="BL28" s="463" t="b">
        <f t="shared" si="20"/>
        <v>1</v>
      </c>
      <c r="BM28" s="463" t="b">
        <f t="shared" si="21"/>
        <v>1</v>
      </c>
      <c r="BN28" s="463"/>
      <c r="BO28" s="596" t="s">
        <v>256</v>
      </c>
      <c r="BP28" s="502" t="s">
        <v>257</v>
      </c>
      <c r="BQ28" s="503" t="s">
        <v>154</v>
      </c>
      <c r="BR28" s="513">
        <v>4</v>
      </c>
      <c r="BS28" s="653">
        <v>22500</v>
      </c>
      <c r="BT28" s="562">
        <f t="shared" si="63"/>
        <v>90000</v>
      </c>
      <c r="BU28" s="983"/>
      <c r="BV28" s="463" t="b">
        <f t="shared" si="22"/>
        <v>1</v>
      </c>
      <c r="BW28" s="463" t="b">
        <f t="shared" si="23"/>
        <v>1</v>
      </c>
      <c r="BX28" s="463" t="b">
        <f t="shared" si="24"/>
        <v>1</v>
      </c>
      <c r="BY28" s="463"/>
      <c r="BZ28" s="596" t="s">
        <v>256</v>
      </c>
      <c r="CA28" s="502" t="s">
        <v>257</v>
      </c>
      <c r="CB28" s="503" t="s">
        <v>154</v>
      </c>
      <c r="CC28" s="513">
        <v>4</v>
      </c>
      <c r="CD28" s="565">
        <v>39500</v>
      </c>
      <c r="CE28" s="562">
        <f t="shared" si="25"/>
        <v>158000</v>
      </c>
      <c r="CF28" s="983"/>
      <c r="CG28" s="463" t="b">
        <f t="shared" si="53"/>
        <v>1</v>
      </c>
      <c r="CH28" s="463" t="b">
        <f t="shared" si="54"/>
        <v>1</v>
      </c>
      <c r="CI28" s="463" t="b">
        <f t="shared" si="55"/>
        <v>1</v>
      </c>
      <c r="CJ28" s="463"/>
      <c r="CK28" s="596" t="s">
        <v>256</v>
      </c>
      <c r="CL28" s="502" t="s">
        <v>257</v>
      </c>
      <c r="CM28" s="503" t="s">
        <v>154</v>
      </c>
      <c r="CN28" s="513">
        <v>4</v>
      </c>
      <c r="CO28" s="565">
        <v>40000</v>
      </c>
      <c r="CP28" s="562">
        <f t="shared" si="26"/>
        <v>160000</v>
      </c>
      <c r="CQ28" s="983"/>
      <c r="CR28" s="463" t="b">
        <f t="shared" si="27"/>
        <v>1</v>
      </c>
      <c r="CS28" s="463" t="b">
        <f t="shared" si="28"/>
        <v>1</v>
      </c>
      <c r="CT28" s="463" t="b">
        <f t="shared" si="29"/>
        <v>1</v>
      </c>
      <c r="CU28" s="463"/>
      <c r="CV28" s="596" t="s">
        <v>256</v>
      </c>
      <c r="CW28" s="693" t="s">
        <v>426</v>
      </c>
      <c r="CX28" s="614" t="s">
        <v>154</v>
      </c>
      <c r="CY28" s="623">
        <v>4</v>
      </c>
      <c r="CZ28" s="621">
        <v>29915</v>
      </c>
      <c r="DA28" s="696">
        <f t="shared" si="30"/>
        <v>119660</v>
      </c>
      <c r="DB28" s="987"/>
      <c r="DC28" s="463" t="b">
        <f t="shared" si="31"/>
        <v>1</v>
      </c>
      <c r="DD28" s="463" t="b">
        <f t="shared" si="32"/>
        <v>1</v>
      </c>
      <c r="DE28" s="463" t="b">
        <f t="shared" si="33"/>
        <v>1</v>
      </c>
      <c r="DF28" s="596" t="s">
        <v>256</v>
      </c>
      <c r="DG28" s="502" t="s">
        <v>257</v>
      </c>
      <c r="DH28" s="503" t="s">
        <v>154</v>
      </c>
      <c r="DI28" s="513">
        <v>4</v>
      </c>
      <c r="DJ28" s="565">
        <v>25000</v>
      </c>
      <c r="DK28" s="562">
        <f t="shared" si="34"/>
        <v>100000</v>
      </c>
      <c r="DL28" s="983"/>
      <c r="DM28" s="463" t="b">
        <f t="shared" si="35"/>
        <v>1</v>
      </c>
      <c r="DN28" s="463" t="b">
        <f t="shared" si="36"/>
        <v>1</v>
      </c>
      <c r="DO28" s="463" t="b">
        <f t="shared" si="37"/>
        <v>1</v>
      </c>
      <c r="DP28" s="463"/>
      <c r="DQ28" s="728" t="s">
        <v>256</v>
      </c>
      <c r="DR28" s="729" t="s">
        <v>507</v>
      </c>
      <c r="DS28" s="730" t="s">
        <v>154</v>
      </c>
      <c r="DT28" s="743">
        <v>4</v>
      </c>
      <c r="DU28" s="740">
        <v>22000</v>
      </c>
      <c r="DV28" s="740">
        <f t="shared" si="64"/>
        <v>88000</v>
      </c>
      <c r="DW28" s="1104"/>
      <c r="DX28" s="463" t="b">
        <f t="shared" si="38"/>
        <v>1</v>
      </c>
      <c r="DY28" s="463" t="b">
        <f t="shared" si="39"/>
        <v>1</v>
      </c>
      <c r="DZ28" s="463" t="b">
        <f t="shared" si="40"/>
        <v>1</v>
      </c>
      <c r="EA28" s="463"/>
      <c r="EB28" s="596" t="s">
        <v>256</v>
      </c>
      <c r="EC28" s="502" t="s">
        <v>257</v>
      </c>
      <c r="ED28" s="503" t="s">
        <v>154</v>
      </c>
      <c r="EE28" s="513">
        <v>4</v>
      </c>
      <c r="EF28" s="801">
        <v>13294</v>
      </c>
      <c r="EG28" s="802">
        <f t="shared" si="65"/>
        <v>53176</v>
      </c>
      <c r="EH28" s="983"/>
      <c r="EI28" s="463" t="b">
        <f t="shared" si="42"/>
        <v>1</v>
      </c>
      <c r="EJ28" s="463" t="b">
        <f t="shared" si="43"/>
        <v>1</v>
      </c>
      <c r="EK28" s="463" t="b">
        <f t="shared" si="44"/>
        <v>1</v>
      </c>
      <c r="EL28" s="463"/>
      <c r="EM28" s="596" t="s">
        <v>256</v>
      </c>
      <c r="EN28" s="502" t="s">
        <v>257</v>
      </c>
      <c r="EO28" s="503" t="s">
        <v>154</v>
      </c>
      <c r="EP28" s="513">
        <v>4</v>
      </c>
      <c r="EQ28" s="565">
        <v>75000</v>
      </c>
      <c r="ER28" s="562">
        <f t="shared" si="45"/>
        <v>300000</v>
      </c>
      <c r="ES28" s="1113"/>
      <c r="ET28" s="463" t="b">
        <f t="shared" si="46"/>
        <v>1</v>
      </c>
      <c r="EU28" s="463" t="b">
        <f t="shared" si="47"/>
        <v>1</v>
      </c>
      <c r="EV28" s="463" t="b">
        <f t="shared" si="48"/>
        <v>1</v>
      </c>
      <c r="EW28" s="463"/>
      <c r="EX28" s="596" t="s">
        <v>256</v>
      </c>
      <c r="EY28" s="502" t="s">
        <v>257</v>
      </c>
      <c r="EZ28" s="503" t="s">
        <v>154</v>
      </c>
      <c r="FA28" s="513">
        <v>4</v>
      </c>
      <c r="FB28" s="565">
        <v>62800</v>
      </c>
      <c r="FC28" s="562">
        <f t="shared" si="49"/>
        <v>251200</v>
      </c>
      <c r="FD28" s="983"/>
    </row>
    <row r="29" spans="2:160" s="369" customFormat="1" ht="49.5" x14ac:dyDescent="0.25">
      <c r="B29" s="559" t="s">
        <v>258</v>
      </c>
      <c r="C29" s="502" t="s">
        <v>259</v>
      </c>
      <c r="D29" s="450" t="s">
        <v>154</v>
      </c>
      <c r="E29" s="513">
        <v>13</v>
      </c>
      <c r="F29" s="565">
        <v>0</v>
      </c>
      <c r="G29" s="562">
        <f t="shared" si="7"/>
        <v>0</v>
      </c>
      <c r="H29" s="983"/>
      <c r="I29" s="463" t="b">
        <f t="shared" si="8"/>
        <v>1</v>
      </c>
      <c r="J29" s="463" t="b">
        <f t="shared" si="9"/>
        <v>1</v>
      </c>
      <c r="K29" s="463" t="b">
        <f t="shared" si="10"/>
        <v>1</v>
      </c>
      <c r="L29" s="463"/>
      <c r="M29" s="501" t="s">
        <v>258</v>
      </c>
      <c r="N29" s="502" t="s">
        <v>259</v>
      </c>
      <c r="O29" s="503" t="s">
        <v>154</v>
      </c>
      <c r="P29" s="513">
        <v>13</v>
      </c>
      <c r="Q29" s="510">
        <v>21000</v>
      </c>
      <c r="R29" s="506">
        <f t="shared" si="0"/>
        <v>273000</v>
      </c>
      <c r="S29" s="983"/>
      <c r="T29" s="395"/>
      <c r="U29" s="395"/>
      <c r="V29" s="395"/>
      <c r="W29" s="463"/>
      <c r="X29" s="596" t="s">
        <v>258</v>
      </c>
      <c r="Y29" s="502" t="s">
        <v>259</v>
      </c>
      <c r="Z29" s="503" t="s">
        <v>154</v>
      </c>
      <c r="AA29" s="513">
        <v>13</v>
      </c>
      <c r="AB29" s="565">
        <v>20900</v>
      </c>
      <c r="AC29" s="562">
        <f t="shared" si="1"/>
        <v>271700</v>
      </c>
      <c r="AD29" s="983"/>
      <c r="AE29" s="463" t="b">
        <f t="shared" si="11"/>
        <v>1</v>
      </c>
      <c r="AF29" s="463" t="b">
        <f t="shared" si="12"/>
        <v>1</v>
      </c>
      <c r="AG29" s="463" t="b">
        <f t="shared" si="13"/>
        <v>1</v>
      </c>
      <c r="AH29" s="463"/>
      <c r="AI29" s="596" t="s">
        <v>258</v>
      </c>
      <c r="AJ29" s="502" t="s">
        <v>259</v>
      </c>
      <c r="AK29" s="614" t="s">
        <v>154</v>
      </c>
      <c r="AL29" s="623">
        <v>13</v>
      </c>
      <c r="AM29" s="621">
        <v>21000</v>
      </c>
      <c r="AN29" s="618">
        <f t="shared" si="14"/>
        <v>273000</v>
      </c>
      <c r="AO29" s="987"/>
      <c r="AP29" s="463" t="b">
        <f t="shared" si="50"/>
        <v>1</v>
      </c>
      <c r="AQ29" s="463" t="b">
        <f t="shared" si="51"/>
        <v>1</v>
      </c>
      <c r="AR29" s="463" t="b">
        <f t="shared" si="52"/>
        <v>1</v>
      </c>
      <c r="AS29" s="463"/>
      <c r="AT29" s="596" t="s">
        <v>258</v>
      </c>
      <c r="AU29" s="502" t="s">
        <v>259</v>
      </c>
      <c r="AV29" s="503" t="s">
        <v>154</v>
      </c>
      <c r="AW29" s="513">
        <v>13</v>
      </c>
      <c r="AX29" s="653">
        <v>22960.000000000004</v>
      </c>
      <c r="AY29" s="651">
        <f t="shared" si="15"/>
        <v>298480</v>
      </c>
      <c r="AZ29" s="983"/>
      <c r="BA29" s="463" t="b">
        <f t="shared" si="59"/>
        <v>1</v>
      </c>
      <c r="BB29" s="463" t="b">
        <f t="shared" si="60"/>
        <v>1</v>
      </c>
      <c r="BC29" s="463" t="b">
        <f t="shared" si="61"/>
        <v>1</v>
      </c>
      <c r="BD29" s="596" t="s">
        <v>258</v>
      </c>
      <c r="BE29" s="502" t="s">
        <v>259</v>
      </c>
      <c r="BF29" s="503" t="s">
        <v>154</v>
      </c>
      <c r="BG29" s="513">
        <v>13</v>
      </c>
      <c r="BH29" s="565">
        <v>26299</v>
      </c>
      <c r="BI29" s="562">
        <f t="shared" si="62"/>
        <v>341887</v>
      </c>
      <c r="BJ29" s="983"/>
      <c r="BK29" s="463" t="b">
        <f t="shared" si="19"/>
        <v>1</v>
      </c>
      <c r="BL29" s="463" t="b">
        <f t="shared" si="20"/>
        <v>1</v>
      </c>
      <c r="BM29" s="463" t="b">
        <f t="shared" si="21"/>
        <v>1</v>
      </c>
      <c r="BN29" s="463"/>
      <c r="BO29" s="596" t="s">
        <v>258</v>
      </c>
      <c r="BP29" s="502" t="s">
        <v>259</v>
      </c>
      <c r="BQ29" s="503" t="s">
        <v>154</v>
      </c>
      <c r="BR29" s="513">
        <v>13</v>
      </c>
      <c r="BS29" s="653">
        <v>26010</v>
      </c>
      <c r="BT29" s="562">
        <f t="shared" si="63"/>
        <v>338130</v>
      </c>
      <c r="BU29" s="983"/>
      <c r="BV29" s="463" t="b">
        <f t="shared" si="22"/>
        <v>1</v>
      </c>
      <c r="BW29" s="463" t="b">
        <f t="shared" si="23"/>
        <v>1</v>
      </c>
      <c r="BX29" s="463" t="b">
        <f t="shared" si="24"/>
        <v>1</v>
      </c>
      <c r="BY29" s="463"/>
      <c r="BZ29" s="596" t="s">
        <v>258</v>
      </c>
      <c r="CA29" s="502" t="s">
        <v>259</v>
      </c>
      <c r="CB29" s="503" t="s">
        <v>154</v>
      </c>
      <c r="CC29" s="513">
        <v>13</v>
      </c>
      <c r="CD29" s="565">
        <v>14500</v>
      </c>
      <c r="CE29" s="562">
        <f t="shared" si="25"/>
        <v>188500</v>
      </c>
      <c r="CF29" s="983"/>
      <c r="CG29" s="463" t="b">
        <f t="shared" si="53"/>
        <v>1</v>
      </c>
      <c r="CH29" s="463" t="b">
        <f t="shared" si="54"/>
        <v>1</v>
      </c>
      <c r="CI29" s="463" t="b">
        <f t="shared" si="55"/>
        <v>1</v>
      </c>
      <c r="CJ29" s="463"/>
      <c r="CK29" s="596" t="s">
        <v>258</v>
      </c>
      <c r="CL29" s="502" t="s">
        <v>259</v>
      </c>
      <c r="CM29" s="503" t="s">
        <v>154</v>
      </c>
      <c r="CN29" s="513">
        <v>13</v>
      </c>
      <c r="CO29" s="565">
        <v>15000</v>
      </c>
      <c r="CP29" s="562">
        <f t="shared" si="26"/>
        <v>195000</v>
      </c>
      <c r="CQ29" s="983"/>
      <c r="CR29" s="463" t="b">
        <f t="shared" si="27"/>
        <v>1</v>
      </c>
      <c r="CS29" s="463" t="b">
        <f t="shared" si="28"/>
        <v>1</v>
      </c>
      <c r="CT29" s="463" t="b">
        <f t="shared" si="29"/>
        <v>1</v>
      </c>
      <c r="CU29" s="463"/>
      <c r="CV29" s="596" t="s">
        <v>258</v>
      </c>
      <c r="CW29" s="693" t="s">
        <v>427</v>
      </c>
      <c r="CX29" s="614" t="s">
        <v>154</v>
      </c>
      <c r="CY29" s="623">
        <v>13</v>
      </c>
      <c r="CZ29" s="621">
        <v>28205</v>
      </c>
      <c r="DA29" s="696">
        <f t="shared" si="30"/>
        <v>366665</v>
      </c>
      <c r="DB29" s="987"/>
      <c r="DC29" s="463" t="b">
        <f t="shared" si="31"/>
        <v>1</v>
      </c>
      <c r="DD29" s="463" t="b">
        <f t="shared" si="32"/>
        <v>1</v>
      </c>
      <c r="DE29" s="463" t="b">
        <f t="shared" si="33"/>
        <v>1</v>
      </c>
      <c r="DF29" s="596" t="s">
        <v>258</v>
      </c>
      <c r="DG29" s="502" t="s">
        <v>259</v>
      </c>
      <c r="DH29" s="503" t="s">
        <v>154</v>
      </c>
      <c r="DI29" s="513">
        <v>13</v>
      </c>
      <c r="DJ29" s="565">
        <v>18000</v>
      </c>
      <c r="DK29" s="562">
        <f t="shared" si="34"/>
        <v>234000</v>
      </c>
      <c r="DL29" s="983"/>
      <c r="DM29" s="463" t="b">
        <f t="shared" si="35"/>
        <v>1</v>
      </c>
      <c r="DN29" s="463" t="b">
        <f t="shared" si="36"/>
        <v>1</v>
      </c>
      <c r="DO29" s="463" t="b">
        <f t="shared" si="37"/>
        <v>1</v>
      </c>
      <c r="DP29" s="463"/>
      <c r="DQ29" s="728" t="s">
        <v>258</v>
      </c>
      <c r="DR29" s="729" t="s">
        <v>508</v>
      </c>
      <c r="DS29" s="730" t="s">
        <v>154</v>
      </c>
      <c r="DT29" s="743">
        <v>13</v>
      </c>
      <c r="DU29" s="740">
        <v>25432</v>
      </c>
      <c r="DV29" s="740">
        <f t="shared" si="64"/>
        <v>330616</v>
      </c>
      <c r="DW29" s="1104"/>
      <c r="DX29" s="463" t="b">
        <f t="shared" si="38"/>
        <v>1</v>
      </c>
      <c r="DY29" s="463" t="b">
        <f t="shared" si="39"/>
        <v>1</v>
      </c>
      <c r="DZ29" s="463" t="b">
        <f t="shared" si="40"/>
        <v>1</v>
      </c>
      <c r="EA29" s="463"/>
      <c r="EB29" s="596" t="s">
        <v>258</v>
      </c>
      <c r="EC29" s="502" t="s">
        <v>259</v>
      </c>
      <c r="ED29" s="503" t="s">
        <v>154</v>
      </c>
      <c r="EE29" s="513">
        <v>13</v>
      </c>
      <c r="EF29" s="801">
        <v>11386</v>
      </c>
      <c r="EG29" s="802">
        <f t="shared" si="65"/>
        <v>148018</v>
      </c>
      <c r="EH29" s="983"/>
      <c r="EI29" s="463" t="b">
        <f t="shared" si="42"/>
        <v>1</v>
      </c>
      <c r="EJ29" s="463" t="b">
        <f t="shared" si="43"/>
        <v>1</v>
      </c>
      <c r="EK29" s="463" t="b">
        <f t="shared" si="44"/>
        <v>1</v>
      </c>
      <c r="EL29" s="463"/>
      <c r="EM29" s="596" t="s">
        <v>258</v>
      </c>
      <c r="EN29" s="502" t="s">
        <v>259</v>
      </c>
      <c r="EO29" s="503" t="s">
        <v>154</v>
      </c>
      <c r="EP29" s="513">
        <v>13</v>
      </c>
      <c r="EQ29" s="565">
        <v>25000</v>
      </c>
      <c r="ER29" s="562">
        <f t="shared" si="45"/>
        <v>325000</v>
      </c>
      <c r="ES29" s="1113"/>
      <c r="ET29" s="463" t="b">
        <f t="shared" si="46"/>
        <v>1</v>
      </c>
      <c r="EU29" s="463" t="b">
        <f t="shared" si="47"/>
        <v>1</v>
      </c>
      <c r="EV29" s="463" t="b">
        <f t="shared" si="48"/>
        <v>1</v>
      </c>
      <c r="EW29" s="463"/>
      <c r="EX29" s="596" t="s">
        <v>258</v>
      </c>
      <c r="EY29" s="502" t="s">
        <v>259</v>
      </c>
      <c r="EZ29" s="503" t="s">
        <v>154</v>
      </c>
      <c r="FA29" s="513">
        <v>13</v>
      </c>
      <c r="FB29" s="565">
        <v>23200</v>
      </c>
      <c r="FC29" s="562">
        <f t="shared" si="49"/>
        <v>301600</v>
      </c>
      <c r="FD29" s="983"/>
    </row>
    <row r="30" spans="2:160" s="370" customFormat="1" ht="61.5" customHeight="1" x14ac:dyDescent="0.25">
      <c r="B30" s="559" t="s">
        <v>260</v>
      </c>
      <c r="C30" s="502" t="s">
        <v>261</v>
      </c>
      <c r="D30" s="450" t="s">
        <v>154</v>
      </c>
      <c r="E30" s="513">
        <v>58</v>
      </c>
      <c r="F30" s="565">
        <v>0</v>
      </c>
      <c r="G30" s="562">
        <f t="shared" si="7"/>
        <v>0</v>
      </c>
      <c r="H30" s="983"/>
      <c r="I30" s="463" t="b">
        <f t="shared" si="8"/>
        <v>1</v>
      </c>
      <c r="J30" s="463" t="b">
        <f t="shared" si="9"/>
        <v>1</v>
      </c>
      <c r="K30" s="463" t="b">
        <f t="shared" si="10"/>
        <v>1</v>
      </c>
      <c r="L30" s="463"/>
      <c r="M30" s="501" t="s">
        <v>260</v>
      </c>
      <c r="N30" s="502" t="s">
        <v>261</v>
      </c>
      <c r="O30" s="503" t="s">
        <v>154</v>
      </c>
      <c r="P30" s="513">
        <v>58</v>
      </c>
      <c r="Q30" s="510">
        <v>26000</v>
      </c>
      <c r="R30" s="506">
        <f t="shared" si="0"/>
        <v>1508000</v>
      </c>
      <c r="S30" s="983"/>
      <c r="T30" s="395"/>
      <c r="U30" s="395"/>
      <c r="V30" s="395"/>
      <c r="W30" s="463"/>
      <c r="X30" s="596" t="s">
        <v>260</v>
      </c>
      <c r="Y30" s="502" t="s">
        <v>261</v>
      </c>
      <c r="Z30" s="503" t="s">
        <v>154</v>
      </c>
      <c r="AA30" s="513">
        <v>58</v>
      </c>
      <c r="AB30" s="565">
        <v>26700</v>
      </c>
      <c r="AC30" s="562">
        <f t="shared" si="1"/>
        <v>1548600</v>
      </c>
      <c r="AD30" s="983"/>
      <c r="AE30" s="463" t="b">
        <f t="shared" si="11"/>
        <v>1</v>
      </c>
      <c r="AF30" s="463" t="b">
        <f t="shared" si="12"/>
        <v>1</v>
      </c>
      <c r="AG30" s="463" t="b">
        <f t="shared" si="13"/>
        <v>1</v>
      </c>
      <c r="AH30" s="463"/>
      <c r="AI30" s="596" t="s">
        <v>260</v>
      </c>
      <c r="AJ30" s="502" t="s">
        <v>261</v>
      </c>
      <c r="AK30" s="614" t="s">
        <v>154</v>
      </c>
      <c r="AL30" s="623">
        <v>58</v>
      </c>
      <c r="AM30" s="621">
        <v>21000</v>
      </c>
      <c r="AN30" s="618">
        <f t="shared" si="14"/>
        <v>1218000</v>
      </c>
      <c r="AO30" s="987"/>
      <c r="AP30" s="463" t="b">
        <f t="shared" si="50"/>
        <v>1</v>
      </c>
      <c r="AQ30" s="463" t="b">
        <f t="shared" si="51"/>
        <v>1</v>
      </c>
      <c r="AR30" s="463" t="b">
        <f t="shared" si="52"/>
        <v>1</v>
      </c>
      <c r="AS30" s="463"/>
      <c r="AT30" s="596" t="s">
        <v>260</v>
      </c>
      <c r="AU30" s="502" t="s">
        <v>261</v>
      </c>
      <c r="AV30" s="503" t="s">
        <v>154</v>
      </c>
      <c r="AW30" s="513">
        <v>58</v>
      </c>
      <c r="AX30" s="653">
        <v>34840</v>
      </c>
      <c r="AY30" s="651">
        <f t="shared" si="15"/>
        <v>2020720</v>
      </c>
      <c r="AZ30" s="983"/>
      <c r="BA30" s="463" t="b">
        <f t="shared" si="59"/>
        <v>1</v>
      </c>
      <c r="BB30" s="463" t="b">
        <f t="shared" si="60"/>
        <v>1</v>
      </c>
      <c r="BC30" s="463" t="b">
        <f t="shared" si="61"/>
        <v>1</v>
      </c>
      <c r="BD30" s="596" t="s">
        <v>260</v>
      </c>
      <c r="BE30" s="502" t="s">
        <v>261</v>
      </c>
      <c r="BF30" s="503" t="s">
        <v>154</v>
      </c>
      <c r="BG30" s="513">
        <v>58</v>
      </c>
      <c r="BH30" s="565">
        <v>48139</v>
      </c>
      <c r="BI30" s="562">
        <f t="shared" si="62"/>
        <v>2792062</v>
      </c>
      <c r="BJ30" s="983"/>
      <c r="BK30" s="463" t="b">
        <f t="shared" si="19"/>
        <v>1</v>
      </c>
      <c r="BL30" s="463" t="b">
        <f t="shared" si="20"/>
        <v>1</v>
      </c>
      <c r="BM30" s="463" t="b">
        <f t="shared" si="21"/>
        <v>1</v>
      </c>
      <c r="BN30" s="463"/>
      <c r="BO30" s="596" t="s">
        <v>260</v>
      </c>
      <c r="BP30" s="502" t="s">
        <v>261</v>
      </c>
      <c r="BQ30" s="503" t="s">
        <v>154</v>
      </c>
      <c r="BR30" s="513">
        <v>58</v>
      </c>
      <c r="BS30" s="653">
        <v>47610</v>
      </c>
      <c r="BT30" s="562">
        <f t="shared" si="63"/>
        <v>2761380</v>
      </c>
      <c r="BU30" s="983"/>
      <c r="BV30" s="463" t="b">
        <f t="shared" si="22"/>
        <v>1</v>
      </c>
      <c r="BW30" s="463" t="b">
        <f t="shared" si="23"/>
        <v>1</v>
      </c>
      <c r="BX30" s="463" t="b">
        <f t="shared" si="24"/>
        <v>1</v>
      </c>
      <c r="BY30" s="463"/>
      <c r="BZ30" s="596" t="s">
        <v>260</v>
      </c>
      <c r="CA30" s="502" t="s">
        <v>261</v>
      </c>
      <c r="CB30" s="503" t="s">
        <v>154</v>
      </c>
      <c r="CC30" s="513">
        <v>58</v>
      </c>
      <c r="CD30" s="565">
        <v>19500</v>
      </c>
      <c r="CE30" s="562">
        <f t="shared" si="25"/>
        <v>1131000</v>
      </c>
      <c r="CF30" s="983"/>
      <c r="CG30" s="463" t="b">
        <f t="shared" si="53"/>
        <v>1</v>
      </c>
      <c r="CH30" s="463" t="b">
        <f t="shared" si="54"/>
        <v>1</v>
      </c>
      <c r="CI30" s="463" t="b">
        <f t="shared" si="55"/>
        <v>1</v>
      </c>
      <c r="CJ30" s="463"/>
      <c r="CK30" s="596" t="s">
        <v>260</v>
      </c>
      <c r="CL30" s="502" t="s">
        <v>261</v>
      </c>
      <c r="CM30" s="503" t="s">
        <v>154</v>
      </c>
      <c r="CN30" s="513">
        <v>58</v>
      </c>
      <c r="CO30" s="565">
        <v>20000</v>
      </c>
      <c r="CP30" s="562">
        <f t="shared" si="26"/>
        <v>1160000</v>
      </c>
      <c r="CQ30" s="983"/>
      <c r="CR30" s="463" t="b">
        <f t="shared" si="27"/>
        <v>1</v>
      </c>
      <c r="CS30" s="463" t="b">
        <f t="shared" si="28"/>
        <v>1</v>
      </c>
      <c r="CT30" s="463" t="b">
        <f t="shared" si="29"/>
        <v>1</v>
      </c>
      <c r="CU30" s="463"/>
      <c r="CV30" s="596" t="s">
        <v>260</v>
      </c>
      <c r="CW30" s="693" t="s">
        <v>428</v>
      </c>
      <c r="CX30" s="614" t="s">
        <v>154</v>
      </c>
      <c r="CY30" s="623">
        <v>58</v>
      </c>
      <c r="CZ30" s="621">
        <v>47000</v>
      </c>
      <c r="DA30" s="696">
        <f t="shared" si="30"/>
        <v>2726000</v>
      </c>
      <c r="DB30" s="987"/>
      <c r="DC30" s="463" t="b">
        <f t="shared" si="31"/>
        <v>1</v>
      </c>
      <c r="DD30" s="463" t="b">
        <f t="shared" si="32"/>
        <v>1</v>
      </c>
      <c r="DE30" s="463" t="b">
        <f t="shared" si="33"/>
        <v>1</v>
      </c>
      <c r="DF30" s="596" t="s">
        <v>260</v>
      </c>
      <c r="DG30" s="502" t="s">
        <v>261</v>
      </c>
      <c r="DH30" s="503" t="s">
        <v>154</v>
      </c>
      <c r="DI30" s="513">
        <v>58</v>
      </c>
      <c r="DJ30" s="565">
        <v>20000</v>
      </c>
      <c r="DK30" s="562">
        <f t="shared" si="34"/>
        <v>1160000</v>
      </c>
      <c r="DL30" s="983"/>
      <c r="DM30" s="463" t="b">
        <f t="shared" si="35"/>
        <v>1</v>
      </c>
      <c r="DN30" s="463" t="b">
        <f t="shared" si="36"/>
        <v>1</v>
      </c>
      <c r="DO30" s="463" t="b">
        <f t="shared" si="37"/>
        <v>1</v>
      </c>
      <c r="DP30" s="463"/>
      <c r="DQ30" s="728" t="s">
        <v>260</v>
      </c>
      <c r="DR30" s="729" t="s">
        <v>509</v>
      </c>
      <c r="DS30" s="730" t="s">
        <v>154</v>
      </c>
      <c r="DT30" s="743">
        <v>58</v>
      </c>
      <c r="DU30" s="740">
        <v>46552</v>
      </c>
      <c r="DV30" s="740">
        <f t="shared" si="64"/>
        <v>2700016</v>
      </c>
      <c r="DW30" s="1104"/>
      <c r="DX30" s="463" t="b">
        <f t="shared" si="38"/>
        <v>1</v>
      </c>
      <c r="DY30" s="463" t="b">
        <f t="shared" si="39"/>
        <v>1</v>
      </c>
      <c r="DZ30" s="463" t="b">
        <f t="shared" si="40"/>
        <v>1</v>
      </c>
      <c r="EA30" s="463"/>
      <c r="EB30" s="596" t="s">
        <v>260</v>
      </c>
      <c r="EC30" s="502" t="s">
        <v>261</v>
      </c>
      <c r="ED30" s="503" t="s">
        <v>154</v>
      </c>
      <c r="EE30" s="513">
        <v>58</v>
      </c>
      <c r="EF30" s="801">
        <v>52516</v>
      </c>
      <c r="EG30" s="802">
        <f t="shared" si="65"/>
        <v>3045928</v>
      </c>
      <c r="EH30" s="983"/>
      <c r="EI30" s="463" t="b">
        <f t="shared" si="42"/>
        <v>1</v>
      </c>
      <c r="EJ30" s="463" t="b">
        <f t="shared" si="43"/>
        <v>1</v>
      </c>
      <c r="EK30" s="463" t="b">
        <f t="shared" si="44"/>
        <v>1</v>
      </c>
      <c r="EL30" s="463"/>
      <c r="EM30" s="596" t="s">
        <v>260</v>
      </c>
      <c r="EN30" s="502" t="s">
        <v>261</v>
      </c>
      <c r="EO30" s="503" t="s">
        <v>154</v>
      </c>
      <c r="EP30" s="513">
        <v>58</v>
      </c>
      <c r="EQ30" s="565">
        <v>14500</v>
      </c>
      <c r="ER30" s="562">
        <f t="shared" si="45"/>
        <v>841000</v>
      </c>
      <c r="ES30" s="1113"/>
      <c r="ET30" s="463" t="b">
        <f t="shared" si="46"/>
        <v>1</v>
      </c>
      <c r="EU30" s="463" t="b">
        <f t="shared" si="47"/>
        <v>1</v>
      </c>
      <c r="EV30" s="463" t="b">
        <f t="shared" si="48"/>
        <v>1</v>
      </c>
      <c r="EW30" s="463"/>
      <c r="EX30" s="596" t="s">
        <v>260</v>
      </c>
      <c r="EY30" s="502" t="s">
        <v>261</v>
      </c>
      <c r="EZ30" s="503" t="s">
        <v>154</v>
      </c>
      <c r="FA30" s="513">
        <v>58</v>
      </c>
      <c r="FB30" s="565">
        <v>15200</v>
      </c>
      <c r="FC30" s="562">
        <f t="shared" si="49"/>
        <v>881600</v>
      </c>
      <c r="FD30" s="983"/>
    </row>
    <row r="31" spans="2:160" s="369" customFormat="1" ht="95.25" thickBot="1" x14ac:dyDescent="0.3">
      <c r="B31" s="559" t="s">
        <v>262</v>
      </c>
      <c r="C31" s="502" t="s">
        <v>263</v>
      </c>
      <c r="D31" s="450" t="s">
        <v>153</v>
      </c>
      <c r="E31" s="513">
        <v>3</v>
      </c>
      <c r="F31" s="565">
        <v>0</v>
      </c>
      <c r="G31" s="562">
        <f t="shared" si="7"/>
        <v>0</v>
      </c>
      <c r="H31" s="983"/>
      <c r="I31" s="463" t="b">
        <f t="shared" si="8"/>
        <v>1</v>
      </c>
      <c r="J31" s="463" t="b">
        <f t="shared" si="9"/>
        <v>1</v>
      </c>
      <c r="K31" s="463" t="b">
        <f t="shared" si="10"/>
        <v>1</v>
      </c>
      <c r="L31" s="463"/>
      <c r="M31" s="501" t="s">
        <v>262</v>
      </c>
      <c r="N31" s="502" t="s">
        <v>263</v>
      </c>
      <c r="O31" s="503" t="s">
        <v>153</v>
      </c>
      <c r="P31" s="513">
        <v>3</v>
      </c>
      <c r="Q31" s="510">
        <v>78000</v>
      </c>
      <c r="R31" s="506">
        <f t="shared" si="0"/>
        <v>234000</v>
      </c>
      <c r="S31" s="983"/>
      <c r="T31" s="395"/>
      <c r="U31" s="395"/>
      <c r="V31" s="395"/>
      <c r="W31" s="463"/>
      <c r="X31" s="596" t="s">
        <v>262</v>
      </c>
      <c r="Y31" s="502" t="s">
        <v>263</v>
      </c>
      <c r="Z31" s="503" t="s">
        <v>153</v>
      </c>
      <c r="AA31" s="513">
        <v>3</v>
      </c>
      <c r="AB31" s="565">
        <v>77700</v>
      </c>
      <c r="AC31" s="562">
        <f t="shared" si="1"/>
        <v>233100</v>
      </c>
      <c r="AD31" s="983"/>
      <c r="AE31" s="463" t="b">
        <f t="shared" si="11"/>
        <v>1</v>
      </c>
      <c r="AF31" s="463" t="b">
        <f t="shared" si="12"/>
        <v>1</v>
      </c>
      <c r="AG31" s="463" t="b">
        <f t="shared" si="13"/>
        <v>1</v>
      </c>
      <c r="AH31" s="463"/>
      <c r="AI31" s="596" t="s">
        <v>262</v>
      </c>
      <c r="AJ31" s="502" t="s">
        <v>263</v>
      </c>
      <c r="AK31" s="614" t="s">
        <v>153</v>
      </c>
      <c r="AL31" s="623">
        <v>3</v>
      </c>
      <c r="AM31" s="621">
        <v>98000</v>
      </c>
      <c r="AN31" s="618">
        <f t="shared" si="14"/>
        <v>294000</v>
      </c>
      <c r="AO31" s="987"/>
      <c r="AP31" s="463" t="b">
        <f t="shared" si="50"/>
        <v>1</v>
      </c>
      <c r="AQ31" s="463" t="b">
        <f t="shared" si="51"/>
        <v>1</v>
      </c>
      <c r="AR31" s="463" t="b">
        <f t="shared" si="52"/>
        <v>1</v>
      </c>
      <c r="AS31" s="463"/>
      <c r="AT31" s="596" t="s">
        <v>262</v>
      </c>
      <c r="AU31" s="502" t="s">
        <v>263</v>
      </c>
      <c r="AV31" s="503" t="s">
        <v>153</v>
      </c>
      <c r="AW31" s="513">
        <v>3</v>
      </c>
      <c r="AX31" s="653">
        <v>31920.000000000004</v>
      </c>
      <c r="AY31" s="651">
        <f t="shared" si="15"/>
        <v>95760</v>
      </c>
      <c r="AZ31" s="983"/>
      <c r="BA31" s="463" t="b">
        <f t="shared" si="59"/>
        <v>1</v>
      </c>
      <c r="BB31" s="463" t="b">
        <f t="shared" si="60"/>
        <v>1</v>
      </c>
      <c r="BC31" s="463" t="b">
        <f t="shared" si="61"/>
        <v>1</v>
      </c>
      <c r="BD31" s="596" t="s">
        <v>262</v>
      </c>
      <c r="BE31" s="502" t="s">
        <v>263</v>
      </c>
      <c r="BF31" s="503" t="s">
        <v>153</v>
      </c>
      <c r="BG31" s="513">
        <v>3</v>
      </c>
      <c r="BH31" s="565">
        <v>95550</v>
      </c>
      <c r="BI31" s="562">
        <f t="shared" si="62"/>
        <v>286650</v>
      </c>
      <c r="BJ31" s="983"/>
      <c r="BK31" s="463" t="b">
        <f t="shared" si="19"/>
        <v>1</v>
      </c>
      <c r="BL31" s="463" t="b">
        <f t="shared" si="20"/>
        <v>1</v>
      </c>
      <c r="BM31" s="463" t="b">
        <f t="shared" si="21"/>
        <v>1</v>
      </c>
      <c r="BN31" s="463"/>
      <c r="BO31" s="596" t="s">
        <v>262</v>
      </c>
      <c r="BP31" s="502" t="s">
        <v>263</v>
      </c>
      <c r="BQ31" s="503" t="s">
        <v>153</v>
      </c>
      <c r="BR31" s="513">
        <v>3</v>
      </c>
      <c r="BS31" s="653">
        <v>94500</v>
      </c>
      <c r="BT31" s="562">
        <f t="shared" si="63"/>
        <v>283500</v>
      </c>
      <c r="BU31" s="983"/>
      <c r="BV31" s="463" t="b">
        <f t="shared" si="22"/>
        <v>1</v>
      </c>
      <c r="BW31" s="463" t="b">
        <f t="shared" si="23"/>
        <v>1</v>
      </c>
      <c r="BX31" s="463" t="b">
        <f t="shared" si="24"/>
        <v>1</v>
      </c>
      <c r="BY31" s="463"/>
      <c r="BZ31" s="596" t="s">
        <v>262</v>
      </c>
      <c r="CA31" s="502" t="s">
        <v>263</v>
      </c>
      <c r="CB31" s="503" t="s">
        <v>153</v>
      </c>
      <c r="CC31" s="513">
        <v>3</v>
      </c>
      <c r="CD31" s="565">
        <v>119500</v>
      </c>
      <c r="CE31" s="562">
        <f t="shared" si="25"/>
        <v>358500</v>
      </c>
      <c r="CF31" s="983"/>
      <c r="CG31" s="463" t="b">
        <f t="shared" si="53"/>
        <v>1</v>
      </c>
      <c r="CH31" s="463" t="b">
        <f t="shared" si="54"/>
        <v>1</v>
      </c>
      <c r="CI31" s="463" t="b">
        <f t="shared" si="55"/>
        <v>1</v>
      </c>
      <c r="CJ31" s="463"/>
      <c r="CK31" s="596" t="s">
        <v>262</v>
      </c>
      <c r="CL31" s="502" t="s">
        <v>263</v>
      </c>
      <c r="CM31" s="503" t="s">
        <v>153</v>
      </c>
      <c r="CN31" s="513">
        <v>3</v>
      </c>
      <c r="CO31" s="565">
        <v>120000</v>
      </c>
      <c r="CP31" s="562">
        <f t="shared" si="26"/>
        <v>360000</v>
      </c>
      <c r="CQ31" s="983"/>
      <c r="CR31" s="463" t="b">
        <f t="shared" si="27"/>
        <v>1</v>
      </c>
      <c r="CS31" s="463" t="b">
        <f t="shared" si="28"/>
        <v>1</v>
      </c>
      <c r="CT31" s="463" t="b">
        <f t="shared" si="29"/>
        <v>1</v>
      </c>
      <c r="CU31" s="463"/>
      <c r="CV31" s="596" t="s">
        <v>262</v>
      </c>
      <c r="CW31" s="693" t="s">
        <v>429</v>
      </c>
      <c r="CX31" s="614" t="s">
        <v>153</v>
      </c>
      <c r="CY31" s="623">
        <v>3</v>
      </c>
      <c r="CZ31" s="621">
        <v>25641</v>
      </c>
      <c r="DA31" s="696">
        <f t="shared" si="30"/>
        <v>76923</v>
      </c>
      <c r="DB31" s="987"/>
      <c r="DC31" s="463" t="b">
        <f t="shared" si="31"/>
        <v>1</v>
      </c>
      <c r="DD31" s="463" t="b">
        <f t="shared" si="32"/>
        <v>1</v>
      </c>
      <c r="DE31" s="463" t="b">
        <f t="shared" si="33"/>
        <v>1</v>
      </c>
      <c r="DF31" s="596" t="s">
        <v>262</v>
      </c>
      <c r="DG31" s="502" t="s">
        <v>263</v>
      </c>
      <c r="DH31" s="503" t="s">
        <v>153</v>
      </c>
      <c r="DI31" s="513">
        <v>3</v>
      </c>
      <c r="DJ31" s="565">
        <v>15000</v>
      </c>
      <c r="DK31" s="562">
        <f t="shared" si="34"/>
        <v>45000</v>
      </c>
      <c r="DL31" s="983"/>
      <c r="DM31" s="463" t="b">
        <f t="shared" si="35"/>
        <v>1</v>
      </c>
      <c r="DN31" s="463" t="b">
        <f t="shared" si="36"/>
        <v>1</v>
      </c>
      <c r="DO31" s="463" t="b">
        <f t="shared" si="37"/>
        <v>1</v>
      </c>
      <c r="DP31" s="463"/>
      <c r="DQ31" s="728" t="s">
        <v>262</v>
      </c>
      <c r="DR31" s="729" t="s">
        <v>510</v>
      </c>
      <c r="DS31" s="730" t="s">
        <v>153</v>
      </c>
      <c r="DT31" s="743">
        <v>3</v>
      </c>
      <c r="DU31" s="740">
        <v>92400</v>
      </c>
      <c r="DV31" s="740">
        <f t="shared" si="64"/>
        <v>277200</v>
      </c>
      <c r="DW31" s="1104"/>
      <c r="DX31" s="463" t="b">
        <f t="shared" si="38"/>
        <v>1</v>
      </c>
      <c r="DY31" s="463" t="b">
        <f t="shared" si="39"/>
        <v>1</v>
      </c>
      <c r="DZ31" s="463" t="b">
        <f t="shared" si="40"/>
        <v>1</v>
      </c>
      <c r="EA31" s="463"/>
      <c r="EB31" s="596" t="s">
        <v>262</v>
      </c>
      <c r="EC31" s="502" t="s">
        <v>263</v>
      </c>
      <c r="ED31" s="503" t="s">
        <v>153</v>
      </c>
      <c r="EE31" s="513">
        <v>3</v>
      </c>
      <c r="EF31" s="801">
        <v>27392</v>
      </c>
      <c r="EG31" s="802">
        <f t="shared" si="65"/>
        <v>82176</v>
      </c>
      <c r="EH31" s="983"/>
      <c r="EI31" s="463" t="b">
        <f t="shared" si="42"/>
        <v>1</v>
      </c>
      <c r="EJ31" s="463" t="b">
        <f t="shared" si="43"/>
        <v>1</v>
      </c>
      <c r="EK31" s="463" t="b">
        <f t="shared" si="44"/>
        <v>1</v>
      </c>
      <c r="EL31" s="463"/>
      <c r="EM31" s="596" t="s">
        <v>262</v>
      </c>
      <c r="EN31" s="502" t="s">
        <v>263</v>
      </c>
      <c r="EO31" s="503" t="s">
        <v>153</v>
      </c>
      <c r="EP31" s="513">
        <v>3</v>
      </c>
      <c r="EQ31" s="565">
        <v>95000</v>
      </c>
      <c r="ER31" s="562">
        <f t="shared" si="45"/>
        <v>285000</v>
      </c>
      <c r="ES31" s="1113"/>
      <c r="ET31" s="463" t="b">
        <f t="shared" si="46"/>
        <v>1</v>
      </c>
      <c r="EU31" s="463" t="b">
        <f t="shared" si="47"/>
        <v>1</v>
      </c>
      <c r="EV31" s="463" t="b">
        <f t="shared" si="48"/>
        <v>1</v>
      </c>
      <c r="EW31" s="463"/>
      <c r="EX31" s="596" t="s">
        <v>262</v>
      </c>
      <c r="EY31" s="502" t="s">
        <v>263</v>
      </c>
      <c r="EZ31" s="503" t="s">
        <v>153</v>
      </c>
      <c r="FA31" s="513">
        <v>3</v>
      </c>
      <c r="FB31" s="565">
        <v>78300</v>
      </c>
      <c r="FC31" s="562">
        <f t="shared" si="49"/>
        <v>234900</v>
      </c>
      <c r="FD31" s="983"/>
    </row>
    <row r="32" spans="2:160" s="370" customFormat="1" ht="18.75" thickTop="1" thickBot="1" x14ac:dyDescent="0.35">
      <c r="B32" s="554" t="s">
        <v>80</v>
      </c>
      <c r="C32" s="555" t="s">
        <v>264</v>
      </c>
      <c r="D32" s="449"/>
      <c r="E32" s="375"/>
      <c r="F32" s="556"/>
      <c r="G32" s="567"/>
      <c r="H32" s="558">
        <f>SUM(G33)</f>
        <v>0</v>
      </c>
      <c r="I32" s="463" t="b">
        <f t="shared" si="8"/>
        <v>1</v>
      </c>
      <c r="J32" s="463" t="b">
        <f t="shared" si="9"/>
        <v>1</v>
      </c>
      <c r="K32" s="463" t="b">
        <f t="shared" si="10"/>
        <v>1</v>
      </c>
      <c r="L32" s="463"/>
      <c r="M32" s="494" t="s">
        <v>80</v>
      </c>
      <c r="N32" s="495" t="s">
        <v>264</v>
      </c>
      <c r="O32" s="496"/>
      <c r="P32" s="497"/>
      <c r="Q32" s="498"/>
      <c r="R32" s="512"/>
      <c r="S32" s="500">
        <f>SUM(R33)</f>
        <v>3700000</v>
      </c>
      <c r="T32" s="395" t="b">
        <f t="shared" ref="T32:T34" si="66">+EXACT(C32,Y32)</f>
        <v>1</v>
      </c>
      <c r="U32" s="395" t="b">
        <f t="shared" ref="U32:U34" si="67">+EXACT(D32,Z32)</f>
        <v>1</v>
      </c>
      <c r="V32" s="395" t="b">
        <f t="shared" ref="V32:V34" si="68">+EXACT(E32,AA32)</f>
        <v>1</v>
      </c>
      <c r="W32" s="463"/>
      <c r="X32" s="554" t="s">
        <v>80</v>
      </c>
      <c r="Y32" s="555" t="s">
        <v>264</v>
      </c>
      <c r="Z32" s="449"/>
      <c r="AA32" s="375"/>
      <c r="AB32" s="556"/>
      <c r="AC32" s="567"/>
      <c r="AD32" s="558">
        <f>SUM(AC33)</f>
        <v>3720000</v>
      </c>
      <c r="AE32" s="463" t="b">
        <f t="shared" si="11"/>
        <v>1</v>
      </c>
      <c r="AF32" s="463" t="b">
        <f t="shared" si="12"/>
        <v>1</v>
      </c>
      <c r="AG32" s="463" t="b">
        <f t="shared" si="13"/>
        <v>1</v>
      </c>
      <c r="AH32" s="463"/>
      <c r="AI32" s="554" t="s">
        <v>80</v>
      </c>
      <c r="AJ32" s="555" t="s">
        <v>264</v>
      </c>
      <c r="AK32" s="609"/>
      <c r="AL32" s="610"/>
      <c r="AM32" s="611"/>
      <c r="AN32" s="622"/>
      <c r="AO32" s="613">
        <f>SUM(AN33)</f>
        <v>7700000</v>
      </c>
      <c r="AP32" s="463" t="b">
        <f t="shared" si="50"/>
        <v>1</v>
      </c>
      <c r="AQ32" s="463" t="b">
        <f t="shared" si="51"/>
        <v>1</v>
      </c>
      <c r="AR32" s="463" t="b">
        <f t="shared" si="52"/>
        <v>1</v>
      </c>
      <c r="AS32" s="463"/>
      <c r="AT32" s="554" t="s">
        <v>80</v>
      </c>
      <c r="AU32" s="555" t="s">
        <v>264</v>
      </c>
      <c r="AV32" s="449"/>
      <c r="AW32" s="375"/>
      <c r="AX32" s="556"/>
      <c r="AY32" s="567"/>
      <c r="AZ32" s="558">
        <f>SUM(AY33)</f>
        <v>4704000</v>
      </c>
      <c r="BA32" s="463" t="b">
        <f t="shared" si="59"/>
        <v>1</v>
      </c>
      <c r="BB32" s="463" t="b">
        <f t="shared" si="60"/>
        <v>1</v>
      </c>
      <c r="BC32" s="463" t="b">
        <f t="shared" si="61"/>
        <v>1</v>
      </c>
      <c r="BD32" s="554" t="s">
        <v>80</v>
      </c>
      <c r="BE32" s="555" t="s">
        <v>264</v>
      </c>
      <c r="BF32" s="449"/>
      <c r="BG32" s="375"/>
      <c r="BH32" s="556">
        <v>0</v>
      </c>
      <c r="BI32" s="567"/>
      <c r="BJ32" s="558">
        <f>SUM(BI33)</f>
        <v>6597500</v>
      </c>
      <c r="BK32" s="463" t="b">
        <f t="shared" si="19"/>
        <v>1</v>
      </c>
      <c r="BL32" s="463" t="b">
        <f t="shared" si="20"/>
        <v>1</v>
      </c>
      <c r="BM32" s="463" t="b">
        <f t="shared" si="21"/>
        <v>1</v>
      </c>
      <c r="BN32" s="463"/>
      <c r="BO32" s="554" t="s">
        <v>80</v>
      </c>
      <c r="BP32" s="555" t="s">
        <v>264</v>
      </c>
      <c r="BQ32" s="449"/>
      <c r="BR32" s="375"/>
      <c r="BS32" s="556">
        <v>0</v>
      </c>
      <c r="BT32" s="567"/>
      <c r="BU32" s="558">
        <f>SUM(BT33)</f>
        <v>6525000</v>
      </c>
      <c r="BV32" s="463" t="b">
        <f t="shared" si="22"/>
        <v>1</v>
      </c>
      <c r="BW32" s="463" t="b">
        <f t="shared" si="23"/>
        <v>1</v>
      </c>
      <c r="BX32" s="463" t="b">
        <f t="shared" si="24"/>
        <v>1</v>
      </c>
      <c r="BY32" s="463"/>
      <c r="BZ32" s="554" t="s">
        <v>80</v>
      </c>
      <c r="CA32" s="555" t="s">
        <v>264</v>
      </c>
      <c r="CB32" s="449"/>
      <c r="CC32" s="375"/>
      <c r="CD32" s="556"/>
      <c r="CE32" s="567"/>
      <c r="CF32" s="558">
        <f>SUM(CE33)</f>
        <v>4800000</v>
      </c>
      <c r="CG32" s="463" t="b">
        <f t="shared" si="53"/>
        <v>1</v>
      </c>
      <c r="CH32" s="463" t="b">
        <f t="shared" si="54"/>
        <v>1</v>
      </c>
      <c r="CI32" s="463" t="b">
        <f t="shared" si="55"/>
        <v>1</v>
      </c>
      <c r="CJ32" s="463"/>
      <c r="CK32" s="554" t="s">
        <v>80</v>
      </c>
      <c r="CL32" s="555" t="s">
        <v>264</v>
      </c>
      <c r="CM32" s="449"/>
      <c r="CN32" s="375"/>
      <c r="CO32" s="556"/>
      <c r="CP32" s="567"/>
      <c r="CQ32" s="558">
        <f>SUM(CP33)</f>
        <v>4800000</v>
      </c>
      <c r="CR32" s="463" t="b">
        <f t="shared" si="27"/>
        <v>1</v>
      </c>
      <c r="CS32" s="463" t="b">
        <f t="shared" si="28"/>
        <v>1</v>
      </c>
      <c r="CT32" s="463" t="b">
        <f t="shared" si="29"/>
        <v>1</v>
      </c>
      <c r="CU32" s="463"/>
      <c r="CV32" s="691" t="s">
        <v>80</v>
      </c>
      <c r="CW32" s="692" t="s">
        <v>264</v>
      </c>
      <c r="CX32" s="609"/>
      <c r="CY32" s="610"/>
      <c r="CZ32" s="611"/>
      <c r="DA32" s="622"/>
      <c r="DB32" s="613">
        <f>SUM(DA33)</f>
        <v>5384600</v>
      </c>
      <c r="DC32" s="463" t="b">
        <f t="shared" si="31"/>
        <v>1</v>
      </c>
      <c r="DD32" s="463" t="b">
        <f t="shared" si="32"/>
        <v>1</v>
      </c>
      <c r="DE32" s="463" t="b">
        <f t="shared" si="33"/>
        <v>1</v>
      </c>
      <c r="DF32" s="554" t="s">
        <v>80</v>
      </c>
      <c r="DG32" s="555" t="s">
        <v>264</v>
      </c>
      <c r="DH32" s="449"/>
      <c r="DI32" s="375"/>
      <c r="DJ32" s="556"/>
      <c r="DK32" s="567"/>
      <c r="DL32" s="558">
        <f>SUM(DK33)</f>
        <v>3500000</v>
      </c>
      <c r="DM32" s="463" t="b">
        <f t="shared" si="35"/>
        <v>1</v>
      </c>
      <c r="DN32" s="463" t="b">
        <f t="shared" si="36"/>
        <v>1</v>
      </c>
      <c r="DO32" s="463" t="b">
        <f t="shared" si="37"/>
        <v>1</v>
      </c>
      <c r="DP32" s="463"/>
      <c r="DQ32" s="734" t="s">
        <v>80</v>
      </c>
      <c r="DR32" s="735" t="s">
        <v>264</v>
      </c>
      <c r="DS32" s="736"/>
      <c r="DT32" s="737"/>
      <c r="DU32" s="738">
        <v>0</v>
      </c>
      <c r="DV32" s="738"/>
      <c r="DW32" s="739">
        <f>SUM(DV33)</f>
        <v>6380000</v>
      </c>
      <c r="DX32" s="463" t="b">
        <f t="shared" si="38"/>
        <v>1</v>
      </c>
      <c r="DY32" s="463" t="b">
        <f t="shared" si="39"/>
        <v>1</v>
      </c>
      <c r="DZ32" s="463" t="b">
        <f t="shared" si="40"/>
        <v>1</v>
      </c>
      <c r="EA32" s="463"/>
      <c r="EB32" s="554" t="s">
        <v>80</v>
      </c>
      <c r="EC32" s="555" t="s">
        <v>264</v>
      </c>
      <c r="ED32" s="449"/>
      <c r="EE32" s="375"/>
      <c r="EF32" s="793"/>
      <c r="EG32" s="567"/>
      <c r="EH32" s="803">
        <f>SUM(EG33)</f>
        <v>4331800</v>
      </c>
      <c r="EI32" s="463" t="b">
        <f t="shared" si="42"/>
        <v>1</v>
      </c>
      <c r="EJ32" s="463" t="b">
        <f t="shared" si="43"/>
        <v>1</v>
      </c>
      <c r="EK32" s="463" t="b">
        <f t="shared" si="44"/>
        <v>1</v>
      </c>
      <c r="EL32" s="463"/>
      <c r="EM32" s="822" t="s">
        <v>80</v>
      </c>
      <c r="EN32" s="555" t="s">
        <v>264</v>
      </c>
      <c r="EO32" s="449"/>
      <c r="EP32" s="375"/>
      <c r="EQ32" s="556"/>
      <c r="ER32" s="567"/>
      <c r="ES32" s="558">
        <f>SUM(ER33)</f>
        <v>4200000</v>
      </c>
      <c r="ET32" s="463" t="b">
        <f t="shared" si="46"/>
        <v>1</v>
      </c>
      <c r="EU32" s="463" t="b">
        <f t="shared" si="47"/>
        <v>1</v>
      </c>
      <c r="EV32" s="463" t="b">
        <f t="shared" si="48"/>
        <v>1</v>
      </c>
      <c r="EW32" s="463"/>
      <c r="EX32" s="554" t="s">
        <v>80</v>
      </c>
      <c r="EY32" s="555" t="s">
        <v>264</v>
      </c>
      <c r="EZ32" s="449"/>
      <c r="FA32" s="375"/>
      <c r="FB32" s="556"/>
      <c r="FC32" s="567"/>
      <c r="FD32" s="558">
        <f>SUM(FC33)</f>
        <v>4560000</v>
      </c>
    </row>
    <row r="33" spans="2:160" s="370" customFormat="1" ht="53.25" customHeight="1" thickTop="1" thickBot="1" x14ac:dyDescent="0.3">
      <c r="B33" s="559" t="s">
        <v>82</v>
      </c>
      <c r="C33" s="502" t="s">
        <v>265</v>
      </c>
      <c r="D33" s="569" t="s">
        <v>153</v>
      </c>
      <c r="E33" s="515">
        <v>100</v>
      </c>
      <c r="F33" s="565">
        <v>0</v>
      </c>
      <c r="G33" s="562">
        <f t="shared" si="7"/>
        <v>0</v>
      </c>
      <c r="H33" s="516" t="e">
        <f>+H32/G114</f>
        <v>#DIV/0!</v>
      </c>
      <c r="I33" s="463" t="b">
        <f t="shared" si="8"/>
        <v>1</v>
      </c>
      <c r="J33" s="463" t="b">
        <f t="shared" si="9"/>
        <v>1</v>
      </c>
      <c r="K33" s="463" t="b">
        <f t="shared" si="10"/>
        <v>1</v>
      </c>
      <c r="L33" s="463"/>
      <c r="M33" s="501" t="s">
        <v>82</v>
      </c>
      <c r="N33" s="502" t="s">
        <v>265</v>
      </c>
      <c r="O33" s="514" t="s">
        <v>153</v>
      </c>
      <c r="P33" s="515">
        <v>100</v>
      </c>
      <c r="Q33" s="510">
        <v>37000</v>
      </c>
      <c r="R33" s="506">
        <f t="shared" si="0"/>
        <v>3700000</v>
      </c>
      <c r="S33" s="516">
        <f>+S32/R114</f>
        <v>3.8898626394883715E-2</v>
      </c>
      <c r="T33" s="395" t="b">
        <f t="shared" si="66"/>
        <v>1</v>
      </c>
      <c r="U33" s="395" t="b">
        <f t="shared" si="67"/>
        <v>1</v>
      </c>
      <c r="V33" s="395" t="b">
        <f t="shared" si="68"/>
        <v>1</v>
      </c>
      <c r="W33" s="463"/>
      <c r="X33" s="596" t="s">
        <v>82</v>
      </c>
      <c r="Y33" s="502" t="s">
        <v>265</v>
      </c>
      <c r="Z33" s="514" t="s">
        <v>153</v>
      </c>
      <c r="AA33" s="515">
        <v>100</v>
      </c>
      <c r="AB33" s="565">
        <v>37200</v>
      </c>
      <c r="AC33" s="562">
        <f t="shared" si="1"/>
        <v>3720000</v>
      </c>
      <c r="AD33" s="516">
        <f>+AD32/AC114</f>
        <v>3.9024693189330814E-2</v>
      </c>
      <c r="AE33" s="463" t="b">
        <f t="shared" si="11"/>
        <v>1</v>
      </c>
      <c r="AF33" s="463" t="b">
        <f t="shared" si="12"/>
        <v>1</v>
      </c>
      <c r="AG33" s="463" t="b">
        <f t="shared" si="13"/>
        <v>1</v>
      </c>
      <c r="AH33" s="463"/>
      <c r="AI33" s="596" t="s">
        <v>82</v>
      </c>
      <c r="AJ33" s="502" t="s">
        <v>265</v>
      </c>
      <c r="AK33" s="624" t="s">
        <v>153</v>
      </c>
      <c r="AL33" s="625">
        <v>100</v>
      </c>
      <c r="AM33" s="621">
        <v>77000</v>
      </c>
      <c r="AN33" s="618">
        <f t="shared" si="14"/>
        <v>7700000</v>
      </c>
      <c r="AO33" s="626">
        <f>+AO32/AN114</f>
        <v>8.2268912501135202E-2</v>
      </c>
      <c r="AP33" s="463" t="b">
        <f t="shared" si="50"/>
        <v>1</v>
      </c>
      <c r="AQ33" s="463" t="b">
        <f t="shared" si="51"/>
        <v>1</v>
      </c>
      <c r="AR33" s="463" t="b">
        <f t="shared" si="52"/>
        <v>1</v>
      </c>
      <c r="AS33" s="463"/>
      <c r="AT33" s="596" t="s">
        <v>82</v>
      </c>
      <c r="AU33" s="502" t="s">
        <v>265</v>
      </c>
      <c r="AV33" s="514" t="s">
        <v>153</v>
      </c>
      <c r="AW33" s="515">
        <v>100</v>
      </c>
      <c r="AX33" s="653">
        <v>47040.000000000007</v>
      </c>
      <c r="AY33" s="651">
        <f t="shared" si="15"/>
        <v>4704000</v>
      </c>
      <c r="AZ33" s="516">
        <f>+AZ32/AY114</f>
        <v>5.2518360911334237E-2</v>
      </c>
      <c r="BA33" s="463" t="b">
        <f t="shared" si="59"/>
        <v>1</v>
      </c>
      <c r="BB33" s="463" t="b">
        <f t="shared" si="60"/>
        <v>1</v>
      </c>
      <c r="BC33" s="463" t="b">
        <f t="shared" si="61"/>
        <v>1</v>
      </c>
      <c r="BD33" s="596" t="s">
        <v>82</v>
      </c>
      <c r="BE33" s="502" t="s">
        <v>265</v>
      </c>
      <c r="BF33" s="514" t="s">
        <v>153</v>
      </c>
      <c r="BG33" s="515">
        <v>100</v>
      </c>
      <c r="BH33" s="565">
        <v>65975</v>
      </c>
      <c r="BI33" s="562">
        <f>ROUND((BG33*BH33),0)</f>
        <v>6597500</v>
      </c>
      <c r="BJ33" s="516">
        <f>+BJ32/BI114</f>
        <v>6.4733311511903271E-2</v>
      </c>
      <c r="BK33" s="463" t="b">
        <f t="shared" si="19"/>
        <v>1</v>
      </c>
      <c r="BL33" s="463" t="b">
        <f t="shared" si="20"/>
        <v>1</v>
      </c>
      <c r="BM33" s="463" t="b">
        <f t="shared" si="21"/>
        <v>1</v>
      </c>
      <c r="BN33" s="463"/>
      <c r="BO33" s="596" t="s">
        <v>82</v>
      </c>
      <c r="BP33" s="502" t="s">
        <v>265</v>
      </c>
      <c r="BQ33" s="514" t="s">
        <v>153</v>
      </c>
      <c r="BR33" s="515">
        <v>100</v>
      </c>
      <c r="BS33" s="653">
        <v>65250</v>
      </c>
      <c r="BT33" s="562">
        <f>ROUND((BR33*BS33),0)</f>
        <v>6525000</v>
      </c>
      <c r="BU33" s="516">
        <f>+BU32/BT114</f>
        <v>6.4733312295254863E-2</v>
      </c>
      <c r="BV33" s="463" t="b">
        <f t="shared" si="22"/>
        <v>1</v>
      </c>
      <c r="BW33" s="463" t="b">
        <f t="shared" si="23"/>
        <v>1</v>
      </c>
      <c r="BX33" s="463" t="b">
        <f t="shared" si="24"/>
        <v>1</v>
      </c>
      <c r="BY33" s="463"/>
      <c r="BZ33" s="596" t="s">
        <v>82</v>
      </c>
      <c r="CA33" s="502" t="s">
        <v>265</v>
      </c>
      <c r="CB33" s="514" t="s">
        <v>153</v>
      </c>
      <c r="CC33" s="515">
        <v>100</v>
      </c>
      <c r="CD33" s="565">
        <v>48000</v>
      </c>
      <c r="CE33" s="562">
        <f t="shared" si="25"/>
        <v>4800000</v>
      </c>
      <c r="CF33" s="516">
        <f>+CF32/CE114</f>
        <v>5.1828358728689232E-2</v>
      </c>
      <c r="CG33" s="463" t="b">
        <f t="shared" si="53"/>
        <v>1</v>
      </c>
      <c r="CH33" s="463" t="b">
        <f t="shared" si="54"/>
        <v>1</v>
      </c>
      <c r="CI33" s="463" t="b">
        <f t="shared" si="55"/>
        <v>1</v>
      </c>
      <c r="CJ33" s="463"/>
      <c r="CK33" s="596" t="s">
        <v>82</v>
      </c>
      <c r="CL33" s="502" t="s">
        <v>265</v>
      </c>
      <c r="CM33" s="514" t="s">
        <v>153</v>
      </c>
      <c r="CN33" s="515">
        <v>100</v>
      </c>
      <c r="CO33" s="565">
        <v>48000</v>
      </c>
      <c r="CP33" s="562">
        <f t="shared" si="26"/>
        <v>4800000</v>
      </c>
      <c r="CQ33" s="516">
        <f>+CQ32/CP114</f>
        <v>5.1214148762164693E-2</v>
      </c>
      <c r="CR33" s="463" t="b">
        <f t="shared" si="27"/>
        <v>1</v>
      </c>
      <c r="CS33" s="463" t="b">
        <f t="shared" si="28"/>
        <v>1</v>
      </c>
      <c r="CT33" s="463" t="b">
        <f t="shared" si="29"/>
        <v>1</v>
      </c>
      <c r="CU33" s="463"/>
      <c r="CV33" s="596" t="s">
        <v>82</v>
      </c>
      <c r="CW33" s="693" t="s">
        <v>430</v>
      </c>
      <c r="CX33" s="624" t="s">
        <v>153</v>
      </c>
      <c r="CY33" s="625">
        <v>100</v>
      </c>
      <c r="CZ33" s="621">
        <v>53846</v>
      </c>
      <c r="DA33" s="696">
        <f t="shared" si="30"/>
        <v>5384600</v>
      </c>
      <c r="DB33" s="626">
        <f>+DB32/DA114</f>
        <v>5.4217633685746273E-2</v>
      </c>
      <c r="DC33" s="463" t="b">
        <f t="shared" si="31"/>
        <v>1</v>
      </c>
      <c r="DD33" s="463" t="b">
        <f t="shared" si="32"/>
        <v>1</v>
      </c>
      <c r="DE33" s="463" t="b">
        <f t="shared" si="33"/>
        <v>1</v>
      </c>
      <c r="DF33" s="596" t="s">
        <v>82</v>
      </c>
      <c r="DG33" s="502" t="s">
        <v>265</v>
      </c>
      <c r="DH33" s="514" t="s">
        <v>153</v>
      </c>
      <c r="DI33" s="515">
        <v>100</v>
      </c>
      <c r="DJ33" s="565">
        <v>35000</v>
      </c>
      <c r="DK33" s="562">
        <f t="shared" si="34"/>
        <v>3500000</v>
      </c>
      <c r="DL33" s="516">
        <f>+DL32/DK114</f>
        <v>5.4800011273145176E-2</v>
      </c>
      <c r="DM33" s="463" t="b">
        <f t="shared" si="35"/>
        <v>1</v>
      </c>
      <c r="DN33" s="463" t="b">
        <f t="shared" si="36"/>
        <v>1</v>
      </c>
      <c r="DO33" s="463" t="b">
        <f t="shared" si="37"/>
        <v>1</v>
      </c>
      <c r="DP33" s="463"/>
      <c r="DQ33" s="728" t="s">
        <v>82</v>
      </c>
      <c r="DR33" s="729" t="s">
        <v>511</v>
      </c>
      <c r="DS33" s="744" t="s">
        <v>153</v>
      </c>
      <c r="DT33" s="745">
        <v>100</v>
      </c>
      <c r="DU33" s="740">
        <v>63800</v>
      </c>
      <c r="DV33" s="740">
        <f>ROUND((DT33*DU33),0)</f>
        <v>6380000</v>
      </c>
      <c r="DW33" s="746">
        <f>+DW32/DV114</f>
        <v>6.4733309974551789E-2</v>
      </c>
      <c r="DX33" s="463" t="b">
        <f t="shared" si="38"/>
        <v>1</v>
      </c>
      <c r="DY33" s="463" t="b">
        <f t="shared" si="39"/>
        <v>1</v>
      </c>
      <c r="DZ33" s="463" t="b">
        <f t="shared" si="40"/>
        <v>1</v>
      </c>
      <c r="EA33" s="463"/>
      <c r="EB33" s="596" t="s">
        <v>82</v>
      </c>
      <c r="EC33" s="502" t="s">
        <v>265</v>
      </c>
      <c r="ED33" s="514" t="s">
        <v>153</v>
      </c>
      <c r="EE33" s="515">
        <v>100</v>
      </c>
      <c r="EF33" s="801">
        <v>43318</v>
      </c>
      <c r="EG33" s="802">
        <f>ROUND((EE33*EF33),0)</f>
        <v>4331800</v>
      </c>
      <c r="EH33" s="516">
        <f>+EH32/EG114</f>
        <v>4.7450341587580117E-2</v>
      </c>
      <c r="EI33" s="463" t="b">
        <f t="shared" si="42"/>
        <v>1</v>
      </c>
      <c r="EJ33" s="463" t="b">
        <f t="shared" si="43"/>
        <v>1</v>
      </c>
      <c r="EK33" s="463" t="b">
        <f t="shared" si="44"/>
        <v>1</v>
      </c>
      <c r="EL33" s="463"/>
      <c r="EM33" s="596" t="s">
        <v>82</v>
      </c>
      <c r="EN33" s="502" t="s">
        <v>265</v>
      </c>
      <c r="EO33" s="514" t="s">
        <v>153</v>
      </c>
      <c r="EP33" s="515">
        <v>100</v>
      </c>
      <c r="EQ33" s="565">
        <v>42000</v>
      </c>
      <c r="ER33" s="562">
        <f t="shared" si="45"/>
        <v>4200000</v>
      </c>
      <c r="ES33" s="823">
        <f>+ES32/ER114</f>
        <v>4.609824457884644E-2</v>
      </c>
      <c r="ET33" s="463" t="b">
        <f t="shared" si="46"/>
        <v>1</v>
      </c>
      <c r="EU33" s="463" t="b">
        <f t="shared" si="47"/>
        <v>1</v>
      </c>
      <c r="EV33" s="463" t="b">
        <f t="shared" si="48"/>
        <v>1</v>
      </c>
      <c r="EW33" s="463"/>
      <c r="EX33" s="596" t="s">
        <v>82</v>
      </c>
      <c r="EY33" s="502" t="s">
        <v>265</v>
      </c>
      <c r="EZ33" s="514" t="s">
        <v>153</v>
      </c>
      <c r="FA33" s="515">
        <v>100</v>
      </c>
      <c r="FB33" s="565">
        <v>45600</v>
      </c>
      <c r="FC33" s="562">
        <f t="shared" si="49"/>
        <v>4560000</v>
      </c>
      <c r="FD33" s="516">
        <f>+FD32/FC114</f>
        <v>5.0080527511375365E-2</v>
      </c>
    </row>
    <row r="34" spans="2:160" s="370" customFormat="1" ht="18.75" thickTop="1" thickBot="1" x14ac:dyDescent="0.35">
      <c r="B34" s="554" t="s">
        <v>99</v>
      </c>
      <c r="C34" s="555" t="s">
        <v>266</v>
      </c>
      <c r="D34" s="449"/>
      <c r="E34" s="375"/>
      <c r="F34" s="556"/>
      <c r="G34" s="567"/>
      <c r="H34" s="558">
        <f>SUM(G35:G39)</f>
        <v>0</v>
      </c>
      <c r="I34" s="463" t="b">
        <f t="shared" si="8"/>
        <v>1</v>
      </c>
      <c r="J34" s="463" t="b">
        <f t="shared" si="9"/>
        <v>1</v>
      </c>
      <c r="K34" s="463" t="b">
        <f t="shared" si="10"/>
        <v>1</v>
      </c>
      <c r="L34" s="463"/>
      <c r="M34" s="494" t="s">
        <v>99</v>
      </c>
      <c r="N34" s="495" t="s">
        <v>266</v>
      </c>
      <c r="O34" s="496"/>
      <c r="P34" s="497"/>
      <c r="Q34" s="498"/>
      <c r="R34" s="512"/>
      <c r="S34" s="500">
        <f>SUM(R35:R39)</f>
        <v>23540000</v>
      </c>
      <c r="T34" s="395" t="b">
        <f t="shared" si="66"/>
        <v>1</v>
      </c>
      <c r="U34" s="395" t="b">
        <f t="shared" si="67"/>
        <v>1</v>
      </c>
      <c r="V34" s="395" t="b">
        <f t="shared" si="68"/>
        <v>1</v>
      </c>
      <c r="W34" s="463"/>
      <c r="X34" s="554" t="s">
        <v>99</v>
      </c>
      <c r="Y34" s="555" t="s">
        <v>266</v>
      </c>
      <c r="Z34" s="449"/>
      <c r="AA34" s="375"/>
      <c r="AB34" s="556"/>
      <c r="AC34" s="567"/>
      <c r="AD34" s="558">
        <f>SUM(AC35:AC39)</f>
        <v>23357000</v>
      </c>
      <c r="AE34" s="463" t="b">
        <f t="shared" si="11"/>
        <v>1</v>
      </c>
      <c r="AF34" s="463" t="b">
        <f t="shared" si="12"/>
        <v>1</v>
      </c>
      <c r="AG34" s="463" t="b">
        <f t="shared" si="13"/>
        <v>1</v>
      </c>
      <c r="AH34" s="463"/>
      <c r="AI34" s="554" t="s">
        <v>99</v>
      </c>
      <c r="AJ34" s="555" t="s">
        <v>266</v>
      </c>
      <c r="AK34" s="609"/>
      <c r="AL34" s="610"/>
      <c r="AM34" s="611"/>
      <c r="AN34" s="622"/>
      <c r="AO34" s="613">
        <f>SUM(AN35:AN39)</f>
        <v>28170000</v>
      </c>
      <c r="AP34" s="463" t="b">
        <f t="shared" si="50"/>
        <v>1</v>
      </c>
      <c r="AQ34" s="463" t="b">
        <f t="shared" si="51"/>
        <v>1</v>
      </c>
      <c r="AR34" s="463" t="b">
        <f t="shared" si="52"/>
        <v>1</v>
      </c>
      <c r="AS34" s="463"/>
      <c r="AT34" s="554" t="s">
        <v>99</v>
      </c>
      <c r="AU34" s="555" t="s">
        <v>266</v>
      </c>
      <c r="AV34" s="449"/>
      <c r="AW34" s="375"/>
      <c r="AX34" s="556"/>
      <c r="AY34" s="567"/>
      <c r="AZ34" s="558">
        <f>SUM(AY35:AY39)</f>
        <v>26290420</v>
      </c>
      <c r="BA34" s="463" t="b">
        <f t="shared" si="59"/>
        <v>1</v>
      </c>
      <c r="BB34" s="463" t="b">
        <f t="shared" si="60"/>
        <v>1</v>
      </c>
      <c r="BC34" s="463" t="b">
        <f t="shared" si="61"/>
        <v>1</v>
      </c>
      <c r="BD34" s="554" t="s">
        <v>99</v>
      </c>
      <c r="BE34" s="555" t="s">
        <v>266</v>
      </c>
      <c r="BF34" s="449"/>
      <c r="BG34" s="375"/>
      <c r="BH34" s="556">
        <v>0</v>
      </c>
      <c r="BI34" s="567"/>
      <c r="BJ34" s="558">
        <f>SUM(BI35:BI39)</f>
        <v>21858200</v>
      </c>
      <c r="BK34" s="463" t="b">
        <f t="shared" si="19"/>
        <v>1</v>
      </c>
      <c r="BL34" s="463" t="b">
        <f t="shared" si="20"/>
        <v>1</v>
      </c>
      <c r="BM34" s="463" t="b">
        <f t="shared" si="21"/>
        <v>1</v>
      </c>
      <c r="BN34" s="463"/>
      <c r="BO34" s="554" t="s">
        <v>99</v>
      </c>
      <c r="BP34" s="555" t="s">
        <v>266</v>
      </c>
      <c r="BQ34" s="449"/>
      <c r="BR34" s="375"/>
      <c r="BS34" s="556">
        <v>0</v>
      </c>
      <c r="BT34" s="567"/>
      <c r="BU34" s="558">
        <f>SUM(BT35:BT39)</f>
        <v>21618000</v>
      </c>
      <c r="BV34" s="463" t="b">
        <f t="shared" si="22"/>
        <v>1</v>
      </c>
      <c r="BW34" s="463" t="b">
        <f t="shared" si="23"/>
        <v>1</v>
      </c>
      <c r="BX34" s="463" t="b">
        <f t="shared" si="24"/>
        <v>1</v>
      </c>
      <c r="BY34" s="463"/>
      <c r="BZ34" s="554" t="s">
        <v>99</v>
      </c>
      <c r="CA34" s="555" t="s">
        <v>266</v>
      </c>
      <c r="CB34" s="449"/>
      <c r="CC34" s="375"/>
      <c r="CD34" s="556"/>
      <c r="CE34" s="567"/>
      <c r="CF34" s="558">
        <f>SUM(CE35:CE39)</f>
        <v>25185000</v>
      </c>
      <c r="CG34" s="463" t="b">
        <f t="shared" si="53"/>
        <v>1</v>
      </c>
      <c r="CH34" s="463" t="b">
        <f t="shared" si="54"/>
        <v>1</v>
      </c>
      <c r="CI34" s="463" t="b">
        <f t="shared" si="55"/>
        <v>1</v>
      </c>
      <c r="CJ34" s="463"/>
      <c r="CK34" s="554" t="s">
        <v>99</v>
      </c>
      <c r="CL34" s="555" t="s">
        <v>266</v>
      </c>
      <c r="CM34" s="449"/>
      <c r="CN34" s="375"/>
      <c r="CO34" s="556"/>
      <c r="CP34" s="567"/>
      <c r="CQ34" s="558">
        <f>SUM(CP35:CP39)</f>
        <v>26280000</v>
      </c>
      <c r="CR34" s="463" t="b">
        <f t="shared" si="27"/>
        <v>1</v>
      </c>
      <c r="CS34" s="463" t="b">
        <f t="shared" si="28"/>
        <v>1</v>
      </c>
      <c r="CT34" s="463" t="b">
        <f t="shared" si="29"/>
        <v>1</v>
      </c>
      <c r="CU34" s="463"/>
      <c r="CV34" s="691" t="s">
        <v>99</v>
      </c>
      <c r="CW34" s="692" t="s">
        <v>266</v>
      </c>
      <c r="CX34" s="609"/>
      <c r="CY34" s="610"/>
      <c r="CZ34" s="611"/>
      <c r="DA34" s="622"/>
      <c r="DB34" s="613">
        <f>SUM(DA35:DA39)</f>
        <v>19997115</v>
      </c>
      <c r="DC34" s="463" t="b">
        <f t="shared" si="31"/>
        <v>1</v>
      </c>
      <c r="DD34" s="463" t="b">
        <f t="shared" si="32"/>
        <v>1</v>
      </c>
      <c r="DE34" s="463" t="b">
        <f t="shared" si="33"/>
        <v>1</v>
      </c>
      <c r="DF34" s="554" t="s">
        <v>99</v>
      </c>
      <c r="DG34" s="555" t="s">
        <v>266</v>
      </c>
      <c r="DH34" s="449"/>
      <c r="DI34" s="375"/>
      <c r="DJ34" s="556"/>
      <c r="DK34" s="567"/>
      <c r="DL34" s="558">
        <f>SUM(DK35:DK39)</f>
        <v>14197500</v>
      </c>
      <c r="DM34" s="463" t="b">
        <f t="shared" si="35"/>
        <v>1</v>
      </c>
      <c r="DN34" s="463" t="b">
        <f t="shared" si="36"/>
        <v>1</v>
      </c>
      <c r="DO34" s="463" t="b">
        <f t="shared" si="37"/>
        <v>1</v>
      </c>
      <c r="DP34" s="463"/>
      <c r="DQ34" s="734" t="s">
        <v>99</v>
      </c>
      <c r="DR34" s="735" t="s">
        <v>266</v>
      </c>
      <c r="DS34" s="736"/>
      <c r="DT34" s="737"/>
      <c r="DU34" s="738">
        <v>0</v>
      </c>
      <c r="DV34" s="738"/>
      <c r="DW34" s="739">
        <f>SUM(DV35:DV39)</f>
        <v>21137600</v>
      </c>
      <c r="DX34" s="463" t="b">
        <f t="shared" si="38"/>
        <v>1</v>
      </c>
      <c r="DY34" s="463" t="b">
        <f t="shared" si="39"/>
        <v>1</v>
      </c>
      <c r="DZ34" s="463" t="b">
        <f t="shared" si="40"/>
        <v>1</v>
      </c>
      <c r="EA34" s="463"/>
      <c r="EB34" s="554" t="s">
        <v>99</v>
      </c>
      <c r="EC34" s="555" t="s">
        <v>266</v>
      </c>
      <c r="ED34" s="449"/>
      <c r="EE34" s="375"/>
      <c r="EF34" s="793"/>
      <c r="EG34" s="567"/>
      <c r="EH34" s="803">
        <f>SUM(EG35:EG39)</f>
        <v>35679535</v>
      </c>
      <c r="EI34" s="463" t="b">
        <f t="shared" si="42"/>
        <v>1</v>
      </c>
      <c r="EJ34" s="463" t="b">
        <f t="shared" si="43"/>
        <v>1</v>
      </c>
      <c r="EK34" s="463" t="b">
        <f t="shared" si="44"/>
        <v>1</v>
      </c>
      <c r="EL34" s="463"/>
      <c r="EM34" s="822" t="s">
        <v>99</v>
      </c>
      <c r="EN34" s="555" t="s">
        <v>266</v>
      </c>
      <c r="EO34" s="449"/>
      <c r="EP34" s="375"/>
      <c r="EQ34" s="556"/>
      <c r="ER34" s="567"/>
      <c r="ES34" s="558">
        <f>SUM(ER35:ER39)</f>
        <v>27010000</v>
      </c>
      <c r="ET34" s="463" t="b">
        <f t="shared" si="46"/>
        <v>1</v>
      </c>
      <c r="EU34" s="463" t="b">
        <f t="shared" si="47"/>
        <v>1</v>
      </c>
      <c r="EV34" s="463" t="b">
        <f t="shared" si="48"/>
        <v>1</v>
      </c>
      <c r="EW34" s="463"/>
      <c r="EX34" s="554" t="s">
        <v>99</v>
      </c>
      <c r="EY34" s="555" t="s">
        <v>266</v>
      </c>
      <c r="EZ34" s="449"/>
      <c r="FA34" s="375"/>
      <c r="FB34" s="556"/>
      <c r="FC34" s="567"/>
      <c r="FD34" s="558">
        <f>SUM(FC35:FC39)</f>
        <v>27065000</v>
      </c>
    </row>
    <row r="35" spans="2:160" s="370" customFormat="1" ht="61.5" customHeight="1" thickTop="1" x14ac:dyDescent="0.25">
      <c r="B35" s="559" t="s">
        <v>101</v>
      </c>
      <c r="C35" s="502" t="s">
        <v>267</v>
      </c>
      <c r="D35" s="450" t="s">
        <v>153</v>
      </c>
      <c r="E35" s="513">
        <v>235</v>
      </c>
      <c r="F35" s="565">
        <v>0</v>
      </c>
      <c r="G35" s="562">
        <f t="shared" si="7"/>
        <v>0</v>
      </c>
      <c r="H35" s="985" t="e">
        <f>+H34/G114</f>
        <v>#DIV/0!</v>
      </c>
      <c r="I35" s="463" t="b">
        <f t="shared" si="8"/>
        <v>1</v>
      </c>
      <c r="J35" s="463" t="b">
        <f t="shared" si="9"/>
        <v>1</v>
      </c>
      <c r="K35" s="463" t="b">
        <f t="shared" si="10"/>
        <v>1</v>
      </c>
      <c r="L35" s="463"/>
      <c r="M35" s="501" t="s">
        <v>101</v>
      </c>
      <c r="N35" s="502" t="s">
        <v>267</v>
      </c>
      <c r="O35" s="503" t="s">
        <v>153</v>
      </c>
      <c r="P35" s="513">
        <v>235</v>
      </c>
      <c r="Q35" s="510">
        <v>13000</v>
      </c>
      <c r="R35" s="506">
        <f t="shared" si="0"/>
        <v>3055000</v>
      </c>
      <c r="S35" s="985">
        <f>+S34/R114</f>
        <v>0.24747936900961154</v>
      </c>
      <c r="T35" s="395"/>
      <c r="U35" s="395"/>
      <c r="V35" s="395"/>
      <c r="W35" s="463"/>
      <c r="X35" s="596" t="s">
        <v>101</v>
      </c>
      <c r="Y35" s="502" t="s">
        <v>267</v>
      </c>
      <c r="Z35" s="503" t="s">
        <v>153</v>
      </c>
      <c r="AA35" s="513">
        <v>235</v>
      </c>
      <c r="AB35" s="565">
        <v>13700</v>
      </c>
      <c r="AC35" s="562">
        <f t="shared" si="1"/>
        <v>3219500</v>
      </c>
      <c r="AD35" s="985">
        <f>+AD34/AC114</f>
        <v>0.24502681688795697</v>
      </c>
      <c r="AE35" s="463" t="b">
        <f t="shared" si="11"/>
        <v>1</v>
      </c>
      <c r="AF35" s="463" t="b">
        <f t="shared" si="12"/>
        <v>1</v>
      </c>
      <c r="AG35" s="463" t="b">
        <f t="shared" si="13"/>
        <v>1</v>
      </c>
      <c r="AH35" s="463"/>
      <c r="AI35" s="596" t="s">
        <v>101</v>
      </c>
      <c r="AJ35" s="502" t="s">
        <v>267</v>
      </c>
      <c r="AK35" s="614" t="s">
        <v>153</v>
      </c>
      <c r="AL35" s="623">
        <v>235</v>
      </c>
      <c r="AM35" s="621">
        <v>7000</v>
      </c>
      <c r="AN35" s="618">
        <f t="shared" si="14"/>
        <v>1645000</v>
      </c>
      <c r="AO35" s="988">
        <f>+AO34/AN114</f>
        <v>0.30097600846194528</v>
      </c>
      <c r="AP35" s="463" t="b">
        <f t="shared" si="50"/>
        <v>1</v>
      </c>
      <c r="AQ35" s="463" t="b">
        <f t="shared" si="51"/>
        <v>1</v>
      </c>
      <c r="AR35" s="463" t="b">
        <f t="shared" si="52"/>
        <v>1</v>
      </c>
      <c r="AS35" s="463"/>
      <c r="AT35" s="596" t="s">
        <v>101</v>
      </c>
      <c r="AU35" s="502" t="s">
        <v>267</v>
      </c>
      <c r="AV35" s="503" t="s">
        <v>153</v>
      </c>
      <c r="AW35" s="513">
        <v>235</v>
      </c>
      <c r="AX35" s="653">
        <v>5500</v>
      </c>
      <c r="AY35" s="651">
        <f t="shared" si="15"/>
        <v>1292500</v>
      </c>
      <c r="AZ35" s="985">
        <f>+AZ34/AY114</f>
        <v>0.29352248428370742</v>
      </c>
      <c r="BA35" s="463" t="b">
        <f t="shared" si="59"/>
        <v>1</v>
      </c>
      <c r="BB35" s="463" t="b">
        <f t="shared" si="60"/>
        <v>1</v>
      </c>
      <c r="BC35" s="463" t="b">
        <f t="shared" si="61"/>
        <v>1</v>
      </c>
      <c r="BD35" s="596" t="s">
        <v>101</v>
      </c>
      <c r="BE35" s="502" t="s">
        <v>267</v>
      </c>
      <c r="BF35" s="503" t="s">
        <v>153</v>
      </c>
      <c r="BG35" s="513">
        <v>235</v>
      </c>
      <c r="BH35" s="565">
        <v>6825</v>
      </c>
      <c r="BI35" s="562">
        <f>ROUND((BG35*BH35),0)</f>
        <v>1603875</v>
      </c>
      <c r="BJ35" s="985">
        <f>+BJ34/BI114</f>
        <v>0.21446815758840229</v>
      </c>
      <c r="BK35" s="463" t="b">
        <f t="shared" si="19"/>
        <v>1</v>
      </c>
      <c r="BL35" s="463" t="b">
        <f t="shared" si="20"/>
        <v>1</v>
      </c>
      <c r="BM35" s="463" t="b">
        <f t="shared" si="21"/>
        <v>1</v>
      </c>
      <c r="BN35" s="463"/>
      <c r="BO35" s="596" t="s">
        <v>101</v>
      </c>
      <c r="BP35" s="502" t="s">
        <v>267</v>
      </c>
      <c r="BQ35" s="503" t="s">
        <v>153</v>
      </c>
      <c r="BR35" s="513">
        <v>235</v>
      </c>
      <c r="BS35" s="653">
        <v>6750</v>
      </c>
      <c r="BT35" s="562">
        <f>ROUND((BR35*BS35),0)</f>
        <v>1586250</v>
      </c>
      <c r="BU35" s="985">
        <f>+BU34/BT114</f>
        <v>0.21446816018372714</v>
      </c>
      <c r="BV35" s="463" t="b">
        <f t="shared" si="22"/>
        <v>1</v>
      </c>
      <c r="BW35" s="463" t="b">
        <f t="shared" si="23"/>
        <v>1</v>
      </c>
      <c r="BX35" s="463" t="b">
        <f t="shared" si="24"/>
        <v>1</v>
      </c>
      <c r="BY35" s="463"/>
      <c r="BZ35" s="596" t="s">
        <v>101</v>
      </c>
      <c r="CA35" s="502" t="s">
        <v>267</v>
      </c>
      <c r="CB35" s="503" t="s">
        <v>153</v>
      </c>
      <c r="CC35" s="513">
        <v>235</v>
      </c>
      <c r="CD35" s="565">
        <v>10500</v>
      </c>
      <c r="CE35" s="562">
        <f t="shared" si="25"/>
        <v>2467500</v>
      </c>
      <c r="CF35" s="985">
        <f>+CF34/CE114</f>
        <v>0.27193691970459133</v>
      </c>
      <c r="CG35" s="463" t="b">
        <f t="shared" si="53"/>
        <v>1</v>
      </c>
      <c r="CH35" s="463" t="b">
        <f t="shared" si="54"/>
        <v>1</v>
      </c>
      <c r="CI35" s="463" t="b">
        <f t="shared" si="55"/>
        <v>1</v>
      </c>
      <c r="CJ35" s="463"/>
      <c r="CK35" s="596" t="s">
        <v>101</v>
      </c>
      <c r="CL35" s="502" t="s">
        <v>267</v>
      </c>
      <c r="CM35" s="503" t="s">
        <v>153</v>
      </c>
      <c r="CN35" s="513">
        <v>235</v>
      </c>
      <c r="CO35" s="565">
        <v>11000</v>
      </c>
      <c r="CP35" s="562">
        <f t="shared" si="26"/>
        <v>2585000</v>
      </c>
      <c r="CQ35" s="985">
        <f>+CQ34/CP114</f>
        <v>0.28039746447285169</v>
      </c>
      <c r="CR35" s="463" t="b">
        <f t="shared" si="27"/>
        <v>1</v>
      </c>
      <c r="CS35" s="463" t="b">
        <f t="shared" si="28"/>
        <v>1</v>
      </c>
      <c r="CT35" s="463" t="b">
        <f t="shared" si="29"/>
        <v>1</v>
      </c>
      <c r="CU35" s="463"/>
      <c r="CV35" s="596" t="s">
        <v>101</v>
      </c>
      <c r="CW35" s="693" t="s">
        <v>431</v>
      </c>
      <c r="CX35" s="614" t="s">
        <v>153</v>
      </c>
      <c r="CY35" s="623">
        <v>235</v>
      </c>
      <c r="CZ35" s="621">
        <v>7009</v>
      </c>
      <c r="DA35" s="696">
        <f t="shared" si="30"/>
        <v>1647115</v>
      </c>
      <c r="DB35" s="988">
        <f>+DB34/DA114</f>
        <v>0.20135130851720501</v>
      </c>
      <c r="DC35" s="463" t="b">
        <f t="shared" si="31"/>
        <v>1</v>
      </c>
      <c r="DD35" s="463" t="b">
        <f t="shared" si="32"/>
        <v>1</v>
      </c>
      <c r="DE35" s="463" t="b">
        <f t="shared" si="33"/>
        <v>1</v>
      </c>
      <c r="DF35" s="596" t="s">
        <v>101</v>
      </c>
      <c r="DG35" s="502" t="s">
        <v>267</v>
      </c>
      <c r="DH35" s="503" t="s">
        <v>153</v>
      </c>
      <c r="DI35" s="513">
        <v>235</v>
      </c>
      <c r="DJ35" s="565">
        <v>4500</v>
      </c>
      <c r="DK35" s="562">
        <f t="shared" si="34"/>
        <v>1057500</v>
      </c>
      <c r="DL35" s="985">
        <f>+DL34/DK114</f>
        <v>0.2222923314429939</v>
      </c>
      <c r="DM35" s="463" t="b">
        <f t="shared" si="35"/>
        <v>1</v>
      </c>
      <c r="DN35" s="463" t="b">
        <f t="shared" si="36"/>
        <v>1</v>
      </c>
      <c r="DO35" s="463" t="b">
        <f t="shared" si="37"/>
        <v>1</v>
      </c>
      <c r="DP35" s="463"/>
      <c r="DQ35" s="728" t="s">
        <v>101</v>
      </c>
      <c r="DR35" s="729" t="s">
        <v>512</v>
      </c>
      <c r="DS35" s="730" t="s">
        <v>153</v>
      </c>
      <c r="DT35" s="743">
        <v>235</v>
      </c>
      <c r="DU35" s="740">
        <v>6600</v>
      </c>
      <c r="DV35" s="740">
        <f>ROUND((DT35*DU35),0)</f>
        <v>1551000</v>
      </c>
      <c r="DW35" s="1096">
        <f>+DW34/DV114</f>
        <v>0.21446815249499782</v>
      </c>
      <c r="DX35" s="463" t="b">
        <f t="shared" si="38"/>
        <v>1</v>
      </c>
      <c r="DY35" s="463" t="b">
        <f t="shared" si="39"/>
        <v>1</v>
      </c>
      <c r="DZ35" s="463" t="b">
        <f t="shared" si="40"/>
        <v>1</v>
      </c>
      <c r="EA35" s="463"/>
      <c r="EB35" s="596" t="s">
        <v>101</v>
      </c>
      <c r="EC35" s="502" t="s">
        <v>267</v>
      </c>
      <c r="ED35" s="503" t="s">
        <v>153</v>
      </c>
      <c r="EE35" s="513">
        <v>235</v>
      </c>
      <c r="EF35" s="801">
        <v>9101</v>
      </c>
      <c r="EG35" s="802">
        <f>ROUND((EE35*EF35),0)</f>
        <v>2138735</v>
      </c>
      <c r="EH35" s="985">
        <f>+EH34/EG114</f>
        <v>0.39083201519830563</v>
      </c>
      <c r="EI35" s="463" t="b">
        <f t="shared" si="42"/>
        <v>1</v>
      </c>
      <c r="EJ35" s="463" t="b">
        <f t="shared" si="43"/>
        <v>1</v>
      </c>
      <c r="EK35" s="463" t="b">
        <f t="shared" si="44"/>
        <v>1</v>
      </c>
      <c r="EL35" s="463"/>
      <c r="EM35" s="596" t="s">
        <v>101</v>
      </c>
      <c r="EN35" s="502" t="s">
        <v>267</v>
      </c>
      <c r="EO35" s="503" t="s">
        <v>153</v>
      </c>
      <c r="EP35" s="513">
        <v>235</v>
      </c>
      <c r="EQ35" s="565">
        <v>9000</v>
      </c>
      <c r="ER35" s="562">
        <f t="shared" si="45"/>
        <v>2115000</v>
      </c>
      <c r="ES35" s="1114">
        <f>+ES34/ER114</f>
        <v>0.2964556157320577</v>
      </c>
      <c r="ET35" s="463" t="b">
        <f t="shared" si="46"/>
        <v>1</v>
      </c>
      <c r="EU35" s="463" t="b">
        <f t="shared" si="47"/>
        <v>1</v>
      </c>
      <c r="EV35" s="463" t="b">
        <f t="shared" si="48"/>
        <v>1</v>
      </c>
      <c r="EW35" s="463"/>
      <c r="EX35" s="596" t="s">
        <v>101</v>
      </c>
      <c r="EY35" s="502" t="s">
        <v>267</v>
      </c>
      <c r="EZ35" s="503" t="s">
        <v>153</v>
      </c>
      <c r="FA35" s="513">
        <v>235</v>
      </c>
      <c r="FB35" s="565">
        <v>8500</v>
      </c>
      <c r="FC35" s="562">
        <f t="shared" si="49"/>
        <v>1997500</v>
      </c>
      <c r="FD35" s="985">
        <f>+FD34/FC114</f>
        <v>0.29724330638056451</v>
      </c>
    </row>
    <row r="36" spans="2:160" s="370" customFormat="1" ht="76.5" customHeight="1" x14ac:dyDescent="0.25">
      <c r="B36" s="559" t="s">
        <v>180</v>
      </c>
      <c r="C36" s="502" t="s">
        <v>268</v>
      </c>
      <c r="D36" s="450" t="s">
        <v>153</v>
      </c>
      <c r="E36" s="513">
        <v>1400</v>
      </c>
      <c r="F36" s="565">
        <v>0</v>
      </c>
      <c r="G36" s="562">
        <f t="shared" si="7"/>
        <v>0</v>
      </c>
      <c r="H36" s="928"/>
      <c r="I36" s="463" t="b">
        <f t="shared" si="8"/>
        <v>1</v>
      </c>
      <c r="J36" s="463" t="b">
        <f t="shared" si="9"/>
        <v>1</v>
      </c>
      <c r="K36" s="463" t="b">
        <f t="shared" si="10"/>
        <v>1</v>
      </c>
      <c r="L36" s="463"/>
      <c r="M36" s="501" t="s">
        <v>180</v>
      </c>
      <c r="N36" s="502" t="s">
        <v>268</v>
      </c>
      <c r="O36" s="503" t="s">
        <v>153</v>
      </c>
      <c r="P36" s="513">
        <v>1400</v>
      </c>
      <c r="Q36" s="510">
        <v>9000</v>
      </c>
      <c r="R36" s="506">
        <f t="shared" si="0"/>
        <v>12600000</v>
      </c>
      <c r="S36" s="928"/>
      <c r="T36" s="395" t="b">
        <f t="shared" ref="T36:T39" si="69">+EXACT(C36,Y36)</f>
        <v>1</v>
      </c>
      <c r="U36" s="395" t="b">
        <f t="shared" ref="U36:U39" si="70">+EXACT(D36,Z36)</f>
        <v>1</v>
      </c>
      <c r="V36" s="395" t="b">
        <f t="shared" ref="V36:V39" si="71">+EXACT(E36,AA36)</f>
        <v>1</v>
      </c>
      <c r="W36" s="463"/>
      <c r="X36" s="596" t="s">
        <v>180</v>
      </c>
      <c r="Y36" s="502" t="s">
        <v>268</v>
      </c>
      <c r="Z36" s="503" t="s">
        <v>153</v>
      </c>
      <c r="AA36" s="513">
        <v>1400</v>
      </c>
      <c r="AB36" s="565">
        <v>8800</v>
      </c>
      <c r="AC36" s="562">
        <f t="shared" si="1"/>
        <v>12320000</v>
      </c>
      <c r="AD36" s="928"/>
      <c r="AE36" s="463" t="b">
        <f t="shared" si="11"/>
        <v>1</v>
      </c>
      <c r="AF36" s="463" t="b">
        <f t="shared" si="12"/>
        <v>1</v>
      </c>
      <c r="AG36" s="463" t="b">
        <f t="shared" si="13"/>
        <v>1</v>
      </c>
      <c r="AH36" s="463"/>
      <c r="AI36" s="596" t="s">
        <v>180</v>
      </c>
      <c r="AJ36" s="502" t="s">
        <v>268</v>
      </c>
      <c r="AK36" s="614" t="s">
        <v>153</v>
      </c>
      <c r="AL36" s="623">
        <v>1400</v>
      </c>
      <c r="AM36" s="621">
        <v>13000</v>
      </c>
      <c r="AN36" s="618">
        <f t="shared" si="14"/>
        <v>18200000</v>
      </c>
      <c r="AO36" s="980"/>
      <c r="AP36" s="463" t="b">
        <f t="shared" si="50"/>
        <v>1</v>
      </c>
      <c r="AQ36" s="463" t="b">
        <f t="shared" si="51"/>
        <v>1</v>
      </c>
      <c r="AR36" s="463" t="b">
        <f t="shared" si="52"/>
        <v>1</v>
      </c>
      <c r="AS36" s="463"/>
      <c r="AT36" s="596" t="s">
        <v>180</v>
      </c>
      <c r="AU36" s="502" t="s">
        <v>268</v>
      </c>
      <c r="AV36" s="503" t="s">
        <v>153</v>
      </c>
      <c r="AW36" s="513">
        <v>1400</v>
      </c>
      <c r="AX36" s="653">
        <v>12000</v>
      </c>
      <c r="AY36" s="651">
        <f t="shared" si="15"/>
        <v>16800000</v>
      </c>
      <c r="AZ36" s="928"/>
      <c r="BA36" s="463" t="b">
        <f t="shared" si="59"/>
        <v>1</v>
      </c>
      <c r="BB36" s="463" t="b">
        <f t="shared" si="60"/>
        <v>1</v>
      </c>
      <c r="BC36" s="463" t="b">
        <f t="shared" si="61"/>
        <v>1</v>
      </c>
      <c r="BD36" s="596" t="s">
        <v>180</v>
      </c>
      <c r="BE36" s="502" t="s">
        <v>268</v>
      </c>
      <c r="BF36" s="503" t="s">
        <v>153</v>
      </c>
      <c r="BG36" s="513">
        <v>1400</v>
      </c>
      <c r="BH36" s="565">
        <v>9555</v>
      </c>
      <c r="BI36" s="562">
        <f>ROUND((BG36*BH36),0)</f>
        <v>13377000</v>
      </c>
      <c r="BJ36" s="928"/>
      <c r="BK36" s="463" t="b">
        <f t="shared" si="19"/>
        <v>1</v>
      </c>
      <c r="BL36" s="463" t="b">
        <f t="shared" si="20"/>
        <v>1</v>
      </c>
      <c r="BM36" s="463" t="b">
        <f t="shared" si="21"/>
        <v>1</v>
      </c>
      <c r="BN36" s="463"/>
      <c r="BO36" s="596" t="s">
        <v>180</v>
      </c>
      <c r="BP36" s="502" t="s">
        <v>268</v>
      </c>
      <c r="BQ36" s="503" t="s">
        <v>153</v>
      </c>
      <c r="BR36" s="513">
        <v>1400</v>
      </c>
      <c r="BS36" s="653">
        <v>9450</v>
      </c>
      <c r="BT36" s="562">
        <f>ROUND((BR36*BS36),0)</f>
        <v>13230000</v>
      </c>
      <c r="BU36" s="928"/>
      <c r="BV36" s="463" t="b">
        <f t="shared" si="22"/>
        <v>1</v>
      </c>
      <c r="BW36" s="463" t="b">
        <f t="shared" si="23"/>
        <v>1</v>
      </c>
      <c r="BX36" s="463" t="b">
        <f t="shared" si="24"/>
        <v>1</v>
      </c>
      <c r="BY36" s="463"/>
      <c r="BZ36" s="596" t="s">
        <v>180</v>
      </c>
      <c r="CA36" s="502" t="s">
        <v>268</v>
      </c>
      <c r="CB36" s="503" t="s">
        <v>153</v>
      </c>
      <c r="CC36" s="513">
        <v>1400</v>
      </c>
      <c r="CD36" s="565">
        <v>10500</v>
      </c>
      <c r="CE36" s="562">
        <f t="shared" si="25"/>
        <v>14700000</v>
      </c>
      <c r="CF36" s="928"/>
      <c r="CG36" s="463" t="b">
        <f t="shared" si="53"/>
        <v>1</v>
      </c>
      <c r="CH36" s="463" t="b">
        <f t="shared" si="54"/>
        <v>1</v>
      </c>
      <c r="CI36" s="463" t="b">
        <f t="shared" si="55"/>
        <v>1</v>
      </c>
      <c r="CJ36" s="463"/>
      <c r="CK36" s="596" t="s">
        <v>180</v>
      </c>
      <c r="CL36" s="502" t="s">
        <v>268</v>
      </c>
      <c r="CM36" s="503" t="s">
        <v>153</v>
      </c>
      <c r="CN36" s="513">
        <v>1400</v>
      </c>
      <c r="CO36" s="565">
        <v>11000</v>
      </c>
      <c r="CP36" s="562">
        <f t="shared" si="26"/>
        <v>15400000</v>
      </c>
      <c r="CQ36" s="928"/>
      <c r="CR36" s="463" t="b">
        <f t="shared" si="27"/>
        <v>1</v>
      </c>
      <c r="CS36" s="463" t="b">
        <f t="shared" si="28"/>
        <v>1</v>
      </c>
      <c r="CT36" s="463" t="b">
        <f t="shared" si="29"/>
        <v>1</v>
      </c>
      <c r="CU36" s="463"/>
      <c r="CV36" s="596" t="s">
        <v>180</v>
      </c>
      <c r="CW36" s="693" t="s">
        <v>432</v>
      </c>
      <c r="CX36" s="614" t="s">
        <v>153</v>
      </c>
      <c r="CY36" s="623">
        <v>1400</v>
      </c>
      <c r="CZ36" s="621">
        <v>8500</v>
      </c>
      <c r="DA36" s="696">
        <f t="shared" si="30"/>
        <v>11900000</v>
      </c>
      <c r="DB36" s="980"/>
      <c r="DC36" s="463" t="b">
        <f t="shared" si="31"/>
        <v>1</v>
      </c>
      <c r="DD36" s="463" t="b">
        <f t="shared" si="32"/>
        <v>1</v>
      </c>
      <c r="DE36" s="463" t="b">
        <f t="shared" si="33"/>
        <v>1</v>
      </c>
      <c r="DF36" s="596" t="s">
        <v>180</v>
      </c>
      <c r="DG36" s="502" t="s">
        <v>268</v>
      </c>
      <c r="DH36" s="503" t="s">
        <v>153</v>
      </c>
      <c r="DI36" s="513">
        <v>1400</v>
      </c>
      <c r="DJ36" s="565">
        <v>6000</v>
      </c>
      <c r="DK36" s="562">
        <f t="shared" si="34"/>
        <v>8400000</v>
      </c>
      <c r="DL36" s="928"/>
      <c r="DM36" s="463" t="b">
        <f t="shared" si="35"/>
        <v>1</v>
      </c>
      <c r="DN36" s="463" t="b">
        <f t="shared" si="36"/>
        <v>1</v>
      </c>
      <c r="DO36" s="463" t="b">
        <f t="shared" si="37"/>
        <v>1</v>
      </c>
      <c r="DP36" s="463"/>
      <c r="DQ36" s="728" t="s">
        <v>180</v>
      </c>
      <c r="DR36" s="729" t="s">
        <v>513</v>
      </c>
      <c r="DS36" s="730" t="s">
        <v>153</v>
      </c>
      <c r="DT36" s="743">
        <v>1400</v>
      </c>
      <c r="DU36" s="740">
        <v>9240</v>
      </c>
      <c r="DV36" s="740">
        <f>ROUND((DT36*DU36),0)</f>
        <v>12936000</v>
      </c>
      <c r="DW36" s="1097"/>
      <c r="DX36" s="463" t="b">
        <f t="shared" si="38"/>
        <v>1</v>
      </c>
      <c r="DY36" s="463" t="b">
        <f t="shared" si="39"/>
        <v>1</v>
      </c>
      <c r="DZ36" s="463" t="b">
        <f t="shared" si="40"/>
        <v>1</v>
      </c>
      <c r="EA36" s="463"/>
      <c r="EB36" s="596" t="s">
        <v>180</v>
      </c>
      <c r="EC36" s="502" t="s">
        <v>268</v>
      </c>
      <c r="ED36" s="503" t="s">
        <v>153</v>
      </c>
      <c r="EE36" s="513">
        <v>1400</v>
      </c>
      <c r="EF36" s="801">
        <v>16495</v>
      </c>
      <c r="EG36" s="802">
        <f t="shared" ref="EG36:EG39" si="72">ROUND((EE36*EF36),0)</f>
        <v>23093000</v>
      </c>
      <c r="EH36" s="928"/>
      <c r="EI36" s="463" t="b">
        <f t="shared" si="42"/>
        <v>1</v>
      </c>
      <c r="EJ36" s="463" t="b">
        <f t="shared" si="43"/>
        <v>1</v>
      </c>
      <c r="EK36" s="463" t="b">
        <f t="shared" si="44"/>
        <v>1</v>
      </c>
      <c r="EL36" s="463"/>
      <c r="EM36" s="596" t="s">
        <v>180</v>
      </c>
      <c r="EN36" s="502" t="s">
        <v>268</v>
      </c>
      <c r="EO36" s="503" t="s">
        <v>153</v>
      </c>
      <c r="EP36" s="513">
        <v>1400</v>
      </c>
      <c r="EQ36" s="565">
        <v>14000</v>
      </c>
      <c r="ER36" s="562">
        <f t="shared" si="45"/>
        <v>19600000</v>
      </c>
      <c r="ES36" s="1110"/>
      <c r="ET36" s="463" t="b">
        <f t="shared" si="46"/>
        <v>1</v>
      </c>
      <c r="EU36" s="463" t="b">
        <f t="shared" si="47"/>
        <v>1</v>
      </c>
      <c r="EV36" s="463" t="b">
        <f t="shared" si="48"/>
        <v>1</v>
      </c>
      <c r="EW36" s="463"/>
      <c r="EX36" s="596" t="s">
        <v>180</v>
      </c>
      <c r="EY36" s="502" t="s">
        <v>268</v>
      </c>
      <c r="EZ36" s="503" t="s">
        <v>153</v>
      </c>
      <c r="FA36" s="513">
        <v>1400</v>
      </c>
      <c r="FB36" s="565">
        <v>14100</v>
      </c>
      <c r="FC36" s="562">
        <f t="shared" si="49"/>
        <v>19740000</v>
      </c>
      <c r="FD36" s="928"/>
    </row>
    <row r="37" spans="2:160" s="369" customFormat="1" ht="151.5" customHeight="1" x14ac:dyDescent="0.25">
      <c r="B37" s="559" t="s">
        <v>269</v>
      </c>
      <c r="C37" s="502" t="s">
        <v>270</v>
      </c>
      <c r="D37" s="450" t="s">
        <v>153</v>
      </c>
      <c r="E37" s="513">
        <v>420</v>
      </c>
      <c r="F37" s="565">
        <v>0</v>
      </c>
      <c r="G37" s="562">
        <f>+F37*E37</f>
        <v>0</v>
      </c>
      <c r="H37" s="928"/>
      <c r="I37" s="463" t="b">
        <f t="shared" si="8"/>
        <v>1</v>
      </c>
      <c r="J37" s="463" t="b">
        <f t="shared" si="9"/>
        <v>1</v>
      </c>
      <c r="K37" s="463" t="b">
        <f t="shared" si="10"/>
        <v>1</v>
      </c>
      <c r="L37" s="463"/>
      <c r="M37" s="501" t="s">
        <v>269</v>
      </c>
      <c r="N37" s="502" t="s">
        <v>270</v>
      </c>
      <c r="O37" s="503" t="s">
        <v>153</v>
      </c>
      <c r="P37" s="513">
        <v>420</v>
      </c>
      <c r="Q37" s="510">
        <v>11500</v>
      </c>
      <c r="R37" s="506">
        <f>+Q37*P37</f>
        <v>4830000</v>
      </c>
      <c r="S37" s="928"/>
      <c r="T37" s="395" t="b">
        <f t="shared" si="69"/>
        <v>1</v>
      </c>
      <c r="U37" s="395" t="b">
        <f t="shared" si="70"/>
        <v>1</v>
      </c>
      <c r="V37" s="395" t="b">
        <f t="shared" si="71"/>
        <v>1</v>
      </c>
      <c r="W37" s="463"/>
      <c r="X37" s="596" t="s">
        <v>269</v>
      </c>
      <c r="Y37" s="502" t="s">
        <v>270</v>
      </c>
      <c r="Z37" s="503" t="s">
        <v>153</v>
      </c>
      <c r="AA37" s="513">
        <v>420</v>
      </c>
      <c r="AB37" s="565">
        <v>11600</v>
      </c>
      <c r="AC37" s="562">
        <f>+AB37*AA37</f>
        <v>4872000</v>
      </c>
      <c r="AD37" s="928"/>
      <c r="AE37" s="463" t="b">
        <f t="shared" si="11"/>
        <v>1</v>
      </c>
      <c r="AF37" s="463" t="b">
        <f t="shared" si="12"/>
        <v>1</v>
      </c>
      <c r="AG37" s="463" t="b">
        <f t="shared" si="13"/>
        <v>1</v>
      </c>
      <c r="AH37" s="463"/>
      <c r="AI37" s="596" t="s">
        <v>269</v>
      </c>
      <c r="AJ37" s="502" t="s">
        <v>270</v>
      </c>
      <c r="AK37" s="614" t="s">
        <v>153</v>
      </c>
      <c r="AL37" s="623">
        <v>420</v>
      </c>
      <c r="AM37" s="621">
        <v>15500</v>
      </c>
      <c r="AN37" s="618">
        <f>+AM37*AL37</f>
        <v>6510000</v>
      </c>
      <c r="AO37" s="980"/>
      <c r="AP37" s="463" t="b">
        <f t="shared" si="50"/>
        <v>1</v>
      </c>
      <c r="AQ37" s="463" t="b">
        <f t="shared" si="51"/>
        <v>1</v>
      </c>
      <c r="AR37" s="463" t="b">
        <f t="shared" si="52"/>
        <v>1</v>
      </c>
      <c r="AS37" s="463"/>
      <c r="AT37" s="596" t="s">
        <v>269</v>
      </c>
      <c r="AU37" s="502" t="s">
        <v>270</v>
      </c>
      <c r="AV37" s="503" t="s">
        <v>153</v>
      </c>
      <c r="AW37" s="513">
        <v>420</v>
      </c>
      <c r="AX37" s="653">
        <v>14800</v>
      </c>
      <c r="AY37" s="651">
        <f>+AX37*AW37</f>
        <v>6216000</v>
      </c>
      <c r="AZ37" s="928"/>
      <c r="BA37" s="463" t="b">
        <f t="shared" si="59"/>
        <v>1</v>
      </c>
      <c r="BB37" s="463" t="b">
        <f t="shared" si="60"/>
        <v>1</v>
      </c>
      <c r="BC37" s="463" t="b">
        <f t="shared" si="61"/>
        <v>1</v>
      </c>
      <c r="BD37" s="596" t="s">
        <v>269</v>
      </c>
      <c r="BE37" s="502" t="s">
        <v>270</v>
      </c>
      <c r="BF37" s="503" t="s">
        <v>153</v>
      </c>
      <c r="BG37" s="513">
        <v>420</v>
      </c>
      <c r="BH37" s="565">
        <v>12285</v>
      </c>
      <c r="BI37" s="562">
        <f>+BH37*BG37</f>
        <v>5159700</v>
      </c>
      <c r="BJ37" s="928"/>
      <c r="BK37" s="463" t="b">
        <f t="shared" si="19"/>
        <v>1</v>
      </c>
      <c r="BL37" s="463" t="b">
        <f t="shared" si="20"/>
        <v>1</v>
      </c>
      <c r="BM37" s="463" t="b">
        <f t="shared" si="21"/>
        <v>1</v>
      </c>
      <c r="BN37" s="463"/>
      <c r="BO37" s="596" t="s">
        <v>269</v>
      </c>
      <c r="BP37" s="502" t="s">
        <v>270</v>
      </c>
      <c r="BQ37" s="503" t="s">
        <v>153</v>
      </c>
      <c r="BR37" s="513">
        <v>420</v>
      </c>
      <c r="BS37" s="653">
        <v>12150</v>
      </c>
      <c r="BT37" s="562">
        <f>+BS37*BR37</f>
        <v>5103000</v>
      </c>
      <c r="BU37" s="928"/>
      <c r="BV37" s="463" t="b">
        <f t="shared" si="22"/>
        <v>1</v>
      </c>
      <c r="BW37" s="463" t="b">
        <f t="shared" si="23"/>
        <v>1</v>
      </c>
      <c r="BX37" s="463" t="b">
        <f t="shared" si="24"/>
        <v>1</v>
      </c>
      <c r="BY37" s="463"/>
      <c r="BZ37" s="596" t="s">
        <v>269</v>
      </c>
      <c r="CA37" s="502" t="s">
        <v>270</v>
      </c>
      <c r="CB37" s="503" t="s">
        <v>153</v>
      </c>
      <c r="CC37" s="513">
        <v>420</v>
      </c>
      <c r="CD37" s="565">
        <v>13000</v>
      </c>
      <c r="CE37" s="562">
        <f>+CD37*CC37</f>
        <v>5460000</v>
      </c>
      <c r="CF37" s="928"/>
      <c r="CG37" s="463" t="b">
        <f t="shared" si="53"/>
        <v>1</v>
      </c>
      <c r="CH37" s="463" t="b">
        <f t="shared" si="54"/>
        <v>1</v>
      </c>
      <c r="CI37" s="463" t="b">
        <f t="shared" si="55"/>
        <v>1</v>
      </c>
      <c r="CJ37" s="463"/>
      <c r="CK37" s="596" t="s">
        <v>269</v>
      </c>
      <c r="CL37" s="502" t="s">
        <v>270</v>
      </c>
      <c r="CM37" s="503" t="s">
        <v>153</v>
      </c>
      <c r="CN37" s="513">
        <v>420</v>
      </c>
      <c r="CO37" s="565">
        <v>13500</v>
      </c>
      <c r="CP37" s="562">
        <f>+CO37*CN37</f>
        <v>5670000</v>
      </c>
      <c r="CQ37" s="928"/>
      <c r="CR37" s="463" t="b">
        <f t="shared" si="27"/>
        <v>1</v>
      </c>
      <c r="CS37" s="463" t="b">
        <f t="shared" si="28"/>
        <v>1</v>
      </c>
      <c r="CT37" s="463" t="b">
        <f t="shared" si="29"/>
        <v>1</v>
      </c>
      <c r="CU37" s="463"/>
      <c r="CV37" s="596" t="s">
        <v>269</v>
      </c>
      <c r="CW37" s="693" t="s">
        <v>433</v>
      </c>
      <c r="CX37" s="614" t="s">
        <v>153</v>
      </c>
      <c r="CY37" s="623">
        <v>420</v>
      </c>
      <c r="CZ37" s="621">
        <v>11500</v>
      </c>
      <c r="DA37" s="696">
        <f>+CZ37*CY37</f>
        <v>4830000</v>
      </c>
      <c r="DB37" s="980"/>
      <c r="DC37" s="463" t="b">
        <f t="shared" si="31"/>
        <v>1</v>
      </c>
      <c r="DD37" s="463" t="b">
        <f t="shared" si="32"/>
        <v>1</v>
      </c>
      <c r="DE37" s="463" t="b">
        <f t="shared" si="33"/>
        <v>1</v>
      </c>
      <c r="DF37" s="596" t="s">
        <v>269</v>
      </c>
      <c r="DG37" s="502" t="s">
        <v>270</v>
      </c>
      <c r="DH37" s="503" t="s">
        <v>153</v>
      </c>
      <c r="DI37" s="513">
        <v>420</v>
      </c>
      <c r="DJ37" s="565">
        <v>7000</v>
      </c>
      <c r="DK37" s="562">
        <f>+DJ37*DI37</f>
        <v>2940000</v>
      </c>
      <c r="DL37" s="928"/>
      <c r="DM37" s="463" t="b">
        <f t="shared" si="35"/>
        <v>1</v>
      </c>
      <c r="DN37" s="463" t="b">
        <f t="shared" si="36"/>
        <v>1</v>
      </c>
      <c r="DO37" s="463" t="b">
        <f t="shared" si="37"/>
        <v>1</v>
      </c>
      <c r="DP37" s="463"/>
      <c r="DQ37" s="728" t="s">
        <v>269</v>
      </c>
      <c r="DR37" s="729" t="s">
        <v>514</v>
      </c>
      <c r="DS37" s="730" t="s">
        <v>153</v>
      </c>
      <c r="DT37" s="743">
        <v>420</v>
      </c>
      <c r="DU37" s="740">
        <v>11880</v>
      </c>
      <c r="DV37" s="740">
        <f>+DU37*DT37</f>
        <v>4989600</v>
      </c>
      <c r="DW37" s="1097"/>
      <c r="DX37" s="463" t="b">
        <f t="shared" si="38"/>
        <v>1</v>
      </c>
      <c r="DY37" s="463" t="b">
        <f t="shared" si="39"/>
        <v>1</v>
      </c>
      <c r="DZ37" s="463" t="b">
        <f t="shared" si="40"/>
        <v>1</v>
      </c>
      <c r="EA37" s="463"/>
      <c r="EB37" s="596" t="s">
        <v>269</v>
      </c>
      <c r="EC37" s="502" t="s">
        <v>270</v>
      </c>
      <c r="ED37" s="503" t="s">
        <v>153</v>
      </c>
      <c r="EE37" s="513">
        <v>420</v>
      </c>
      <c r="EF37" s="801">
        <v>17842</v>
      </c>
      <c r="EG37" s="802">
        <f t="shared" si="72"/>
        <v>7493640</v>
      </c>
      <c r="EH37" s="928"/>
      <c r="EI37" s="463" t="b">
        <f t="shared" si="42"/>
        <v>1</v>
      </c>
      <c r="EJ37" s="463" t="b">
        <f t="shared" si="43"/>
        <v>1</v>
      </c>
      <c r="EK37" s="463" t="b">
        <f t="shared" si="44"/>
        <v>1</v>
      </c>
      <c r="EL37" s="463"/>
      <c r="EM37" s="596" t="s">
        <v>269</v>
      </c>
      <c r="EN37" s="502" t="s">
        <v>270</v>
      </c>
      <c r="EO37" s="503" t="s">
        <v>153</v>
      </c>
      <c r="EP37" s="513">
        <v>420</v>
      </c>
      <c r="EQ37" s="565">
        <v>9000</v>
      </c>
      <c r="ER37" s="562">
        <f>+EQ37*EP37</f>
        <v>3780000</v>
      </c>
      <c r="ES37" s="1110"/>
      <c r="ET37" s="463" t="b">
        <f t="shared" si="46"/>
        <v>1</v>
      </c>
      <c r="EU37" s="463" t="b">
        <f t="shared" si="47"/>
        <v>1</v>
      </c>
      <c r="EV37" s="463" t="b">
        <f t="shared" si="48"/>
        <v>1</v>
      </c>
      <c r="EW37" s="463"/>
      <c r="EX37" s="596" t="s">
        <v>269</v>
      </c>
      <c r="EY37" s="502" t="s">
        <v>270</v>
      </c>
      <c r="EZ37" s="503" t="s">
        <v>153</v>
      </c>
      <c r="FA37" s="513">
        <v>420</v>
      </c>
      <c r="FB37" s="565">
        <v>9100</v>
      </c>
      <c r="FC37" s="562">
        <f>+FB37*FA37</f>
        <v>3822000</v>
      </c>
      <c r="FD37" s="928"/>
    </row>
    <row r="38" spans="2:160" s="369" customFormat="1" ht="61.5" customHeight="1" x14ac:dyDescent="0.25">
      <c r="B38" s="559" t="s">
        <v>271</v>
      </c>
      <c r="C38" s="502" t="s">
        <v>272</v>
      </c>
      <c r="D38" s="450" t="s">
        <v>153</v>
      </c>
      <c r="E38" s="513">
        <v>85</v>
      </c>
      <c r="F38" s="565">
        <v>0</v>
      </c>
      <c r="G38" s="562">
        <f t="shared" si="7"/>
        <v>0</v>
      </c>
      <c r="H38" s="928"/>
      <c r="I38" s="463" t="b">
        <f t="shared" si="8"/>
        <v>1</v>
      </c>
      <c r="J38" s="463" t="b">
        <f t="shared" si="9"/>
        <v>1</v>
      </c>
      <c r="K38" s="463" t="b">
        <f t="shared" si="10"/>
        <v>1</v>
      </c>
      <c r="L38" s="463"/>
      <c r="M38" s="501" t="s">
        <v>271</v>
      </c>
      <c r="N38" s="502" t="s">
        <v>272</v>
      </c>
      <c r="O38" s="503" t="s">
        <v>153</v>
      </c>
      <c r="P38" s="513">
        <v>85</v>
      </c>
      <c r="Q38" s="510">
        <v>23000</v>
      </c>
      <c r="R38" s="506">
        <f t="shared" si="0"/>
        <v>1955000</v>
      </c>
      <c r="S38" s="928"/>
      <c r="T38" s="395" t="b">
        <f t="shared" si="69"/>
        <v>1</v>
      </c>
      <c r="U38" s="395" t="b">
        <f t="shared" si="70"/>
        <v>1</v>
      </c>
      <c r="V38" s="395" t="b">
        <f t="shared" si="71"/>
        <v>1</v>
      </c>
      <c r="W38" s="463"/>
      <c r="X38" s="596" t="s">
        <v>271</v>
      </c>
      <c r="Y38" s="502" t="s">
        <v>272</v>
      </c>
      <c r="Z38" s="503" t="s">
        <v>153</v>
      </c>
      <c r="AA38" s="513">
        <v>85</v>
      </c>
      <c r="AB38" s="565">
        <v>21300</v>
      </c>
      <c r="AC38" s="562">
        <f t="shared" si="1"/>
        <v>1810500</v>
      </c>
      <c r="AD38" s="928"/>
      <c r="AE38" s="463" t="b">
        <f t="shared" si="11"/>
        <v>1</v>
      </c>
      <c r="AF38" s="463" t="b">
        <f t="shared" si="12"/>
        <v>1</v>
      </c>
      <c r="AG38" s="463" t="b">
        <f t="shared" si="13"/>
        <v>1</v>
      </c>
      <c r="AH38" s="463"/>
      <c r="AI38" s="596" t="s">
        <v>271</v>
      </c>
      <c r="AJ38" s="502" t="s">
        <v>272</v>
      </c>
      <c r="AK38" s="614" t="s">
        <v>153</v>
      </c>
      <c r="AL38" s="623">
        <v>85</v>
      </c>
      <c r="AM38" s="621">
        <v>9000</v>
      </c>
      <c r="AN38" s="618">
        <f t="shared" si="14"/>
        <v>765000</v>
      </c>
      <c r="AO38" s="980"/>
      <c r="AP38" s="463" t="b">
        <f t="shared" si="50"/>
        <v>1</v>
      </c>
      <c r="AQ38" s="463" t="b">
        <f t="shared" si="51"/>
        <v>1</v>
      </c>
      <c r="AR38" s="463" t="b">
        <f t="shared" si="52"/>
        <v>1</v>
      </c>
      <c r="AS38" s="463"/>
      <c r="AT38" s="596" t="s">
        <v>271</v>
      </c>
      <c r="AU38" s="502" t="s">
        <v>272</v>
      </c>
      <c r="AV38" s="503" t="s">
        <v>153</v>
      </c>
      <c r="AW38" s="513">
        <v>85</v>
      </c>
      <c r="AX38" s="653">
        <v>13552.000000000002</v>
      </c>
      <c r="AY38" s="651">
        <f t="shared" si="15"/>
        <v>1151920</v>
      </c>
      <c r="AZ38" s="928"/>
      <c r="BA38" s="463" t="b">
        <f t="shared" si="59"/>
        <v>1</v>
      </c>
      <c r="BB38" s="463" t="b">
        <f t="shared" si="60"/>
        <v>1</v>
      </c>
      <c r="BC38" s="463" t="b">
        <f t="shared" si="61"/>
        <v>1</v>
      </c>
      <c r="BD38" s="596" t="s">
        <v>271</v>
      </c>
      <c r="BE38" s="502" t="s">
        <v>272</v>
      </c>
      <c r="BF38" s="503" t="s">
        <v>153</v>
      </c>
      <c r="BG38" s="513">
        <v>85</v>
      </c>
      <c r="BH38" s="565">
        <v>11375</v>
      </c>
      <c r="BI38" s="562">
        <f>ROUND((BG38*BH38),0)</f>
        <v>966875</v>
      </c>
      <c r="BJ38" s="928"/>
      <c r="BK38" s="463" t="b">
        <f t="shared" si="19"/>
        <v>1</v>
      </c>
      <c r="BL38" s="463" t="b">
        <f t="shared" si="20"/>
        <v>1</v>
      </c>
      <c r="BM38" s="463" t="b">
        <f t="shared" si="21"/>
        <v>1</v>
      </c>
      <c r="BN38" s="463"/>
      <c r="BO38" s="596" t="s">
        <v>271</v>
      </c>
      <c r="BP38" s="502" t="s">
        <v>272</v>
      </c>
      <c r="BQ38" s="503" t="s">
        <v>153</v>
      </c>
      <c r="BR38" s="513">
        <v>85</v>
      </c>
      <c r="BS38" s="653">
        <v>11250</v>
      </c>
      <c r="BT38" s="562">
        <f>ROUND((BR38*BS38),0)</f>
        <v>956250</v>
      </c>
      <c r="BU38" s="928"/>
      <c r="BV38" s="463" t="b">
        <f t="shared" si="22"/>
        <v>1</v>
      </c>
      <c r="BW38" s="463" t="b">
        <f t="shared" si="23"/>
        <v>1</v>
      </c>
      <c r="BX38" s="463" t="b">
        <f t="shared" si="24"/>
        <v>1</v>
      </c>
      <c r="BY38" s="463"/>
      <c r="BZ38" s="596" t="s">
        <v>271</v>
      </c>
      <c r="CA38" s="502" t="s">
        <v>272</v>
      </c>
      <c r="CB38" s="503" t="s">
        <v>153</v>
      </c>
      <c r="CC38" s="513">
        <v>85</v>
      </c>
      <c r="CD38" s="565">
        <v>14500</v>
      </c>
      <c r="CE38" s="562">
        <f t="shared" si="25"/>
        <v>1232500</v>
      </c>
      <c r="CF38" s="928"/>
      <c r="CG38" s="463" t="b">
        <f t="shared" si="53"/>
        <v>1</v>
      </c>
      <c r="CH38" s="463" t="b">
        <f t="shared" si="54"/>
        <v>1</v>
      </c>
      <c r="CI38" s="463" t="b">
        <f t="shared" si="55"/>
        <v>1</v>
      </c>
      <c r="CJ38" s="463"/>
      <c r="CK38" s="596" t="s">
        <v>271</v>
      </c>
      <c r="CL38" s="502" t="s">
        <v>272</v>
      </c>
      <c r="CM38" s="503" t="s">
        <v>153</v>
      </c>
      <c r="CN38" s="513">
        <v>85</v>
      </c>
      <c r="CO38" s="565">
        <v>15000</v>
      </c>
      <c r="CP38" s="562">
        <f t="shared" si="26"/>
        <v>1275000</v>
      </c>
      <c r="CQ38" s="928"/>
      <c r="CR38" s="463" t="b">
        <f t="shared" si="27"/>
        <v>1</v>
      </c>
      <c r="CS38" s="463" t="b">
        <f t="shared" si="28"/>
        <v>1</v>
      </c>
      <c r="CT38" s="463" t="b">
        <f t="shared" si="29"/>
        <v>1</v>
      </c>
      <c r="CU38" s="463"/>
      <c r="CV38" s="596" t="s">
        <v>271</v>
      </c>
      <c r="CW38" s="693" t="s">
        <v>434</v>
      </c>
      <c r="CX38" s="614" t="s">
        <v>153</v>
      </c>
      <c r="CY38" s="623">
        <v>85</v>
      </c>
      <c r="CZ38" s="621">
        <v>12000</v>
      </c>
      <c r="DA38" s="696">
        <f t="shared" si="30"/>
        <v>1020000</v>
      </c>
      <c r="DB38" s="980"/>
      <c r="DC38" s="463" t="b">
        <f t="shared" si="31"/>
        <v>1</v>
      </c>
      <c r="DD38" s="463" t="b">
        <f t="shared" si="32"/>
        <v>1</v>
      </c>
      <c r="DE38" s="463" t="b">
        <f t="shared" si="33"/>
        <v>1</v>
      </c>
      <c r="DF38" s="596" t="s">
        <v>271</v>
      </c>
      <c r="DG38" s="502" t="s">
        <v>272</v>
      </c>
      <c r="DH38" s="503" t="s">
        <v>153</v>
      </c>
      <c r="DI38" s="513">
        <v>85</v>
      </c>
      <c r="DJ38" s="565">
        <v>10000</v>
      </c>
      <c r="DK38" s="562">
        <f t="shared" si="34"/>
        <v>850000</v>
      </c>
      <c r="DL38" s="928"/>
      <c r="DM38" s="463" t="b">
        <f t="shared" si="35"/>
        <v>1</v>
      </c>
      <c r="DN38" s="463" t="b">
        <f t="shared" si="36"/>
        <v>1</v>
      </c>
      <c r="DO38" s="463" t="b">
        <f t="shared" si="37"/>
        <v>1</v>
      </c>
      <c r="DP38" s="463"/>
      <c r="DQ38" s="728" t="s">
        <v>271</v>
      </c>
      <c r="DR38" s="729" t="s">
        <v>515</v>
      </c>
      <c r="DS38" s="730" t="s">
        <v>153</v>
      </c>
      <c r="DT38" s="743">
        <v>85</v>
      </c>
      <c r="DU38" s="740">
        <v>11000</v>
      </c>
      <c r="DV38" s="740">
        <f>ROUND((DT38*DU38),0)</f>
        <v>935000</v>
      </c>
      <c r="DW38" s="1097"/>
      <c r="DX38" s="463" t="b">
        <f t="shared" si="38"/>
        <v>1</v>
      </c>
      <c r="DY38" s="463" t="b">
        <f t="shared" si="39"/>
        <v>1</v>
      </c>
      <c r="DZ38" s="463" t="b">
        <f t="shared" si="40"/>
        <v>1</v>
      </c>
      <c r="EA38" s="463"/>
      <c r="EB38" s="596" t="s">
        <v>271</v>
      </c>
      <c r="EC38" s="502" t="s">
        <v>272</v>
      </c>
      <c r="ED38" s="503" t="s">
        <v>153</v>
      </c>
      <c r="EE38" s="513">
        <v>85</v>
      </c>
      <c r="EF38" s="801">
        <v>22526</v>
      </c>
      <c r="EG38" s="802">
        <f t="shared" si="72"/>
        <v>1914710</v>
      </c>
      <c r="EH38" s="928"/>
      <c r="EI38" s="463" t="b">
        <f t="shared" si="42"/>
        <v>1</v>
      </c>
      <c r="EJ38" s="463" t="b">
        <f t="shared" si="43"/>
        <v>1</v>
      </c>
      <c r="EK38" s="463" t="b">
        <f t="shared" si="44"/>
        <v>1</v>
      </c>
      <c r="EL38" s="463"/>
      <c r="EM38" s="596" t="s">
        <v>271</v>
      </c>
      <c r="EN38" s="502" t="s">
        <v>272</v>
      </c>
      <c r="EO38" s="503" t="s">
        <v>153</v>
      </c>
      <c r="EP38" s="513">
        <v>85</v>
      </c>
      <c r="EQ38" s="565">
        <v>9000</v>
      </c>
      <c r="ER38" s="562">
        <f t="shared" si="45"/>
        <v>765000</v>
      </c>
      <c r="ES38" s="1110"/>
      <c r="ET38" s="463" t="b">
        <f t="shared" si="46"/>
        <v>1</v>
      </c>
      <c r="EU38" s="463" t="b">
        <f t="shared" si="47"/>
        <v>1</v>
      </c>
      <c r="EV38" s="463" t="b">
        <f t="shared" si="48"/>
        <v>1</v>
      </c>
      <c r="EW38" s="463"/>
      <c r="EX38" s="596" t="s">
        <v>271</v>
      </c>
      <c r="EY38" s="502" t="s">
        <v>272</v>
      </c>
      <c r="EZ38" s="503" t="s">
        <v>153</v>
      </c>
      <c r="FA38" s="513">
        <v>85</v>
      </c>
      <c r="FB38" s="565">
        <v>9300</v>
      </c>
      <c r="FC38" s="562">
        <f t="shared" si="49"/>
        <v>790500</v>
      </c>
      <c r="FD38" s="928"/>
    </row>
    <row r="39" spans="2:160" s="369" customFormat="1" ht="91.5" customHeight="1" thickBot="1" x14ac:dyDescent="0.3">
      <c r="B39" s="559" t="s">
        <v>273</v>
      </c>
      <c r="C39" s="502" t="s">
        <v>274</v>
      </c>
      <c r="D39" s="450" t="s">
        <v>153</v>
      </c>
      <c r="E39" s="513">
        <v>50</v>
      </c>
      <c r="F39" s="565">
        <v>0</v>
      </c>
      <c r="G39" s="562">
        <f t="shared" si="7"/>
        <v>0</v>
      </c>
      <c r="H39" s="929"/>
      <c r="I39" s="463" t="b">
        <f t="shared" si="8"/>
        <v>1</v>
      </c>
      <c r="J39" s="463" t="b">
        <f t="shared" si="9"/>
        <v>1</v>
      </c>
      <c r="K39" s="463" t="b">
        <f t="shared" si="10"/>
        <v>1</v>
      </c>
      <c r="L39" s="463"/>
      <c r="M39" s="501" t="s">
        <v>273</v>
      </c>
      <c r="N39" s="502" t="s">
        <v>274</v>
      </c>
      <c r="O39" s="503" t="s">
        <v>153</v>
      </c>
      <c r="P39" s="513">
        <v>50</v>
      </c>
      <c r="Q39" s="510">
        <v>22000</v>
      </c>
      <c r="R39" s="506">
        <f t="shared" si="0"/>
        <v>1100000</v>
      </c>
      <c r="S39" s="929"/>
      <c r="T39" s="395" t="b">
        <f t="shared" si="69"/>
        <v>1</v>
      </c>
      <c r="U39" s="395" t="b">
        <f t="shared" si="70"/>
        <v>1</v>
      </c>
      <c r="V39" s="395" t="b">
        <f t="shared" si="71"/>
        <v>1</v>
      </c>
      <c r="W39" s="463"/>
      <c r="X39" s="596" t="s">
        <v>273</v>
      </c>
      <c r="Y39" s="502" t="s">
        <v>274</v>
      </c>
      <c r="Z39" s="503" t="s">
        <v>153</v>
      </c>
      <c r="AA39" s="513">
        <v>50</v>
      </c>
      <c r="AB39" s="565">
        <v>22700</v>
      </c>
      <c r="AC39" s="562">
        <f t="shared" si="1"/>
        <v>1135000</v>
      </c>
      <c r="AD39" s="929"/>
      <c r="AE39" s="463" t="b">
        <f t="shared" si="11"/>
        <v>1</v>
      </c>
      <c r="AF39" s="463" t="b">
        <f t="shared" si="12"/>
        <v>1</v>
      </c>
      <c r="AG39" s="463" t="b">
        <f t="shared" si="13"/>
        <v>1</v>
      </c>
      <c r="AH39" s="463"/>
      <c r="AI39" s="596" t="s">
        <v>273</v>
      </c>
      <c r="AJ39" s="502" t="s">
        <v>274</v>
      </c>
      <c r="AK39" s="614" t="s">
        <v>153</v>
      </c>
      <c r="AL39" s="623">
        <v>50</v>
      </c>
      <c r="AM39" s="621">
        <v>21000</v>
      </c>
      <c r="AN39" s="618">
        <f t="shared" si="14"/>
        <v>1050000</v>
      </c>
      <c r="AO39" s="981"/>
      <c r="AP39" s="463" t="b">
        <f t="shared" si="50"/>
        <v>1</v>
      </c>
      <c r="AQ39" s="463" t="b">
        <f t="shared" si="51"/>
        <v>1</v>
      </c>
      <c r="AR39" s="463" t="b">
        <f t="shared" si="52"/>
        <v>1</v>
      </c>
      <c r="AS39" s="463"/>
      <c r="AT39" s="596" t="s">
        <v>273</v>
      </c>
      <c r="AU39" s="502" t="s">
        <v>274</v>
      </c>
      <c r="AV39" s="503" t="s">
        <v>153</v>
      </c>
      <c r="AW39" s="513">
        <v>50</v>
      </c>
      <c r="AX39" s="653">
        <v>16600</v>
      </c>
      <c r="AY39" s="651">
        <f t="shared" si="15"/>
        <v>830000</v>
      </c>
      <c r="AZ39" s="929"/>
      <c r="BA39" s="463" t="b">
        <f t="shared" si="59"/>
        <v>1</v>
      </c>
      <c r="BB39" s="463" t="b">
        <f t="shared" si="60"/>
        <v>1</v>
      </c>
      <c r="BC39" s="463" t="b">
        <f t="shared" si="61"/>
        <v>1</v>
      </c>
      <c r="BD39" s="596" t="s">
        <v>273</v>
      </c>
      <c r="BE39" s="502" t="s">
        <v>274</v>
      </c>
      <c r="BF39" s="503" t="s">
        <v>153</v>
      </c>
      <c r="BG39" s="513">
        <v>50</v>
      </c>
      <c r="BH39" s="565">
        <v>15015</v>
      </c>
      <c r="BI39" s="562">
        <f>ROUND((BG39*BH39),0)</f>
        <v>750750</v>
      </c>
      <c r="BJ39" s="929"/>
      <c r="BK39" s="463" t="b">
        <f t="shared" si="19"/>
        <v>1</v>
      </c>
      <c r="BL39" s="463" t="b">
        <f t="shared" si="20"/>
        <v>1</v>
      </c>
      <c r="BM39" s="463" t="b">
        <f t="shared" si="21"/>
        <v>1</v>
      </c>
      <c r="BN39" s="463"/>
      <c r="BO39" s="596" t="s">
        <v>273</v>
      </c>
      <c r="BP39" s="502" t="s">
        <v>274</v>
      </c>
      <c r="BQ39" s="503" t="s">
        <v>153</v>
      </c>
      <c r="BR39" s="513">
        <v>50</v>
      </c>
      <c r="BS39" s="653">
        <v>14850</v>
      </c>
      <c r="BT39" s="562">
        <f>ROUND((BR39*BS39),0)</f>
        <v>742500</v>
      </c>
      <c r="BU39" s="929"/>
      <c r="BV39" s="463" t="b">
        <f t="shared" si="22"/>
        <v>1</v>
      </c>
      <c r="BW39" s="463" t="b">
        <f t="shared" si="23"/>
        <v>1</v>
      </c>
      <c r="BX39" s="463" t="b">
        <f t="shared" si="24"/>
        <v>1</v>
      </c>
      <c r="BY39" s="463"/>
      <c r="BZ39" s="596" t="s">
        <v>273</v>
      </c>
      <c r="CA39" s="502" t="s">
        <v>274</v>
      </c>
      <c r="CB39" s="503" t="s">
        <v>153</v>
      </c>
      <c r="CC39" s="513">
        <v>50</v>
      </c>
      <c r="CD39" s="565">
        <v>26500</v>
      </c>
      <c r="CE39" s="562">
        <f t="shared" si="25"/>
        <v>1325000</v>
      </c>
      <c r="CF39" s="929"/>
      <c r="CG39" s="463" t="b">
        <f t="shared" si="53"/>
        <v>1</v>
      </c>
      <c r="CH39" s="463" t="b">
        <f t="shared" si="54"/>
        <v>1</v>
      </c>
      <c r="CI39" s="463" t="b">
        <f t="shared" si="55"/>
        <v>1</v>
      </c>
      <c r="CJ39" s="463"/>
      <c r="CK39" s="596" t="s">
        <v>273</v>
      </c>
      <c r="CL39" s="502" t="s">
        <v>274</v>
      </c>
      <c r="CM39" s="503" t="s">
        <v>153</v>
      </c>
      <c r="CN39" s="513">
        <v>50</v>
      </c>
      <c r="CO39" s="565">
        <v>27000</v>
      </c>
      <c r="CP39" s="562">
        <f t="shared" si="26"/>
        <v>1350000</v>
      </c>
      <c r="CQ39" s="929"/>
      <c r="CR39" s="463" t="b">
        <f t="shared" si="27"/>
        <v>1</v>
      </c>
      <c r="CS39" s="463" t="b">
        <f t="shared" si="28"/>
        <v>1</v>
      </c>
      <c r="CT39" s="463" t="b">
        <f t="shared" si="29"/>
        <v>1</v>
      </c>
      <c r="CU39" s="463"/>
      <c r="CV39" s="596" t="s">
        <v>273</v>
      </c>
      <c r="CW39" s="693" t="s">
        <v>435</v>
      </c>
      <c r="CX39" s="614" t="s">
        <v>153</v>
      </c>
      <c r="CY39" s="623">
        <v>50</v>
      </c>
      <c r="CZ39" s="621">
        <v>12000</v>
      </c>
      <c r="DA39" s="696">
        <f t="shared" si="30"/>
        <v>600000</v>
      </c>
      <c r="DB39" s="981"/>
      <c r="DC39" s="463" t="b">
        <f t="shared" si="31"/>
        <v>1</v>
      </c>
      <c r="DD39" s="463" t="b">
        <f t="shared" si="32"/>
        <v>1</v>
      </c>
      <c r="DE39" s="463" t="b">
        <f t="shared" si="33"/>
        <v>1</v>
      </c>
      <c r="DF39" s="596" t="s">
        <v>273</v>
      </c>
      <c r="DG39" s="502" t="s">
        <v>274</v>
      </c>
      <c r="DH39" s="503" t="s">
        <v>153</v>
      </c>
      <c r="DI39" s="513">
        <v>50</v>
      </c>
      <c r="DJ39" s="565">
        <v>19000</v>
      </c>
      <c r="DK39" s="562">
        <f t="shared" si="34"/>
        <v>950000</v>
      </c>
      <c r="DL39" s="929"/>
      <c r="DM39" s="463" t="b">
        <f t="shared" si="35"/>
        <v>1</v>
      </c>
      <c r="DN39" s="463" t="b">
        <f t="shared" si="36"/>
        <v>1</v>
      </c>
      <c r="DO39" s="463" t="b">
        <f t="shared" si="37"/>
        <v>1</v>
      </c>
      <c r="DP39" s="463"/>
      <c r="DQ39" s="728" t="s">
        <v>273</v>
      </c>
      <c r="DR39" s="729" t="s">
        <v>516</v>
      </c>
      <c r="DS39" s="730" t="s">
        <v>153</v>
      </c>
      <c r="DT39" s="743">
        <v>50</v>
      </c>
      <c r="DU39" s="740">
        <v>14520</v>
      </c>
      <c r="DV39" s="740">
        <f>ROUND((DT39*DU39),0)</f>
        <v>726000</v>
      </c>
      <c r="DW39" s="1098"/>
      <c r="DX39" s="463" t="b">
        <f t="shared" si="38"/>
        <v>1</v>
      </c>
      <c r="DY39" s="463" t="b">
        <f t="shared" si="39"/>
        <v>1</v>
      </c>
      <c r="DZ39" s="463" t="b">
        <f t="shared" si="40"/>
        <v>1</v>
      </c>
      <c r="EA39" s="463"/>
      <c r="EB39" s="596" t="s">
        <v>273</v>
      </c>
      <c r="EC39" s="502" t="s">
        <v>274</v>
      </c>
      <c r="ED39" s="503" t="s">
        <v>153</v>
      </c>
      <c r="EE39" s="513">
        <v>50</v>
      </c>
      <c r="EF39" s="801">
        <v>20789</v>
      </c>
      <c r="EG39" s="802">
        <f t="shared" si="72"/>
        <v>1039450</v>
      </c>
      <c r="EH39" s="929"/>
      <c r="EI39" s="463" t="b">
        <f t="shared" si="42"/>
        <v>1</v>
      </c>
      <c r="EJ39" s="463" t="b">
        <f t="shared" si="43"/>
        <v>1</v>
      </c>
      <c r="EK39" s="463" t="b">
        <f t="shared" si="44"/>
        <v>1</v>
      </c>
      <c r="EL39" s="463"/>
      <c r="EM39" s="596" t="s">
        <v>273</v>
      </c>
      <c r="EN39" s="502" t="s">
        <v>274</v>
      </c>
      <c r="EO39" s="503" t="s">
        <v>153</v>
      </c>
      <c r="EP39" s="513">
        <v>50</v>
      </c>
      <c r="EQ39" s="565">
        <v>15000</v>
      </c>
      <c r="ER39" s="562">
        <f t="shared" si="45"/>
        <v>750000</v>
      </c>
      <c r="ES39" s="1111"/>
      <c r="ET39" s="463" t="b">
        <f t="shared" si="46"/>
        <v>1</v>
      </c>
      <c r="EU39" s="463" t="b">
        <f t="shared" si="47"/>
        <v>1</v>
      </c>
      <c r="EV39" s="463" t="b">
        <f t="shared" si="48"/>
        <v>1</v>
      </c>
      <c r="EW39" s="463"/>
      <c r="EX39" s="596" t="s">
        <v>273</v>
      </c>
      <c r="EY39" s="502" t="s">
        <v>274</v>
      </c>
      <c r="EZ39" s="503" t="s">
        <v>153</v>
      </c>
      <c r="FA39" s="513">
        <v>50</v>
      </c>
      <c r="FB39" s="565">
        <v>14300</v>
      </c>
      <c r="FC39" s="562">
        <f t="shared" si="49"/>
        <v>715000</v>
      </c>
      <c r="FD39" s="929"/>
    </row>
    <row r="40" spans="2:160" s="369" customFormat="1" ht="18.75" thickTop="1" thickBot="1" x14ac:dyDescent="0.35">
      <c r="B40" s="554" t="s">
        <v>103</v>
      </c>
      <c r="C40" s="555" t="s">
        <v>275</v>
      </c>
      <c r="D40" s="449"/>
      <c r="E40" s="375"/>
      <c r="F40" s="556"/>
      <c r="G40" s="567"/>
      <c r="H40" s="558">
        <f>SUM(G41:G48)</f>
        <v>0</v>
      </c>
      <c r="I40" s="463" t="b">
        <f t="shared" si="8"/>
        <v>1</v>
      </c>
      <c r="J40" s="463" t="b">
        <f t="shared" si="9"/>
        <v>1</v>
      </c>
      <c r="K40" s="463" t="b">
        <f t="shared" si="10"/>
        <v>1</v>
      </c>
      <c r="L40" s="463"/>
      <c r="M40" s="494" t="s">
        <v>103</v>
      </c>
      <c r="N40" s="495" t="s">
        <v>275</v>
      </c>
      <c r="O40" s="496"/>
      <c r="P40" s="497"/>
      <c r="Q40" s="498"/>
      <c r="R40" s="512"/>
      <c r="S40" s="500">
        <f>SUM(R41:R48)</f>
        <v>16378000</v>
      </c>
      <c r="T40" s="395"/>
      <c r="U40" s="395"/>
      <c r="V40" s="395"/>
      <c r="W40" s="463"/>
      <c r="X40" s="554" t="s">
        <v>103</v>
      </c>
      <c r="Y40" s="555" t="s">
        <v>275</v>
      </c>
      <c r="Z40" s="449"/>
      <c r="AA40" s="375"/>
      <c r="AB40" s="556"/>
      <c r="AC40" s="567"/>
      <c r="AD40" s="558">
        <f>SUM(AC41:AC48)</f>
        <v>16041250</v>
      </c>
      <c r="AE40" s="463" t="b">
        <f t="shared" si="11"/>
        <v>1</v>
      </c>
      <c r="AF40" s="463" t="b">
        <f t="shared" si="12"/>
        <v>1</v>
      </c>
      <c r="AG40" s="463" t="b">
        <f t="shared" si="13"/>
        <v>1</v>
      </c>
      <c r="AH40" s="463"/>
      <c r="AI40" s="554" t="s">
        <v>103</v>
      </c>
      <c r="AJ40" s="555" t="s">
        <v>275</v>
      </c>
      <c r="AK40" s="609"/>
      <c r="AL40" s="610"/>
      <c r="AM40" s="611"/>
      <c r="AN40" s="622"/>
      <c r="AO40" s="613">
        <f>SUM(AN41:AN48)</f>
        <v>6072500</v>
      </c>
      <c r="AP40" s="463" t="b">
        <f t="shared" si="50"/>
        <v>1</v>
      </c>
      <c r="AQ40" s="463" t="b">
        <f t="shared" si="51"/>
        <v>1</v>
      </c>
      <c r="AR40" s="463" t="b">
        <f t="shared" si="52"/>
        <v>1</v>
      </c>
      <c r="AS40" s="463"/>
      <c r="AT40" s="554" t="s">
        <v>103</v>
      </c>
      <c r="AU40" s="555" t="s">
        <v>275</v>
      </c>
      <c r="AV40" s="449"/>
      <c r="AW40" s="375"/>
      <c r="AX40" s="556"/>
      <c r="AY40" s="567"/>
      <c r="AZ40" s="558">
        <f>SUM(AY41:AY48)</f>
        <v>14135160</v>
      </c>
      <c r="BA40" s="463" t="b">
        <f t="shared" si="59"/>
        <v>1</v>
      </c>
      <c r="BB40" s="463" t="b">
        <f t="shared" si="60"/>
        <v>1</v>
      </c>
      <c r="BC40" s="463" t="b">
        <f t="shared" si="61"/>
        <v>1</v>
      </c>
      <c r="BD40" s="554" t="s">
        <v>103</v>
      </c>
      <c r="BE40" s="555" t="s">
        <v>275</v>
      </c>
      <c r="BF40" s="449"/>
      <c r="BG40" s="375"/>
      <c r="BH40" s="556">
        <v>0</v>
      </c>
      <c r="BI40" s="567"/>
      <c r="BJ40" s="558">
        <f>SUM(BI41:BI48)</f>
        <v>21132020</v>
      </c>
      <c r="BK40" s="463" t="b">
        <f t="shared" si="19"/>
        <v>1</v>
      </c>
      <c r="BL40" s="463" t="b">
        <f t="shared" si="20"/>
        <v>1</v>
      </c>
      <c r="BM40" s="463" t="b">
        <f t="shared" si="21"/>
        <v>1</v>
      </c>
      <c r="BN40" s="463"/>
      <c r="BO40" s="554" t="s">
        <v>103</v>
      </c>
      <c r="BP40" s="555" t="s">
        <v>275</v>
      </c>
      <c r="BQ40" s="449"/>
      <c r="BR40" s="375"/>
      <c r="BS40" s="556">
        <v>0</v>
      </c>
      <c r="BT40" s="567"/>
      <c r="BU40" s="558">
        <f>SUM(BT41:BT48)</f>
        <v>20899800</v>
      </c>
      <c r="BV40" s="463" t="b">
        <f t="shared" si="22"/>
        <v>1</v>
      </c>
      <c r="BW40" s="463" t="b">
        <f t="shared" si="23"/>
        <v>1</v>
      </c>
      <c r="BX40" s="463" t="b">
        <f t="shared" si="24"/>
        <v>1</v>
      </c>
      <c r="BY40" s="463"/>
      <c r="BZ40" s="554" t="s">
        <v>103</v>
      </c>
      <c r="CA40" s="555" t="s">
        <v>275</v>
      </c>
      <c r="CB40" s="449"/>
      <c r="CC40" s="375"/>
      <c r="CD40" s="556"/>
      <c r="CE40" s="567"/>
      <c r="CF40" s="558">
        <f>SUM(CE41:CE48)</f>
        <v>12239250</v>
      </c>
      <c r="CG40" s="463" t="b">
        <f t="shared" si="53"/>
        <v>1</v>
      </c>
      <c r="CH40" s="463" t="b">
        <f t="shared" si="54"/>
        <v>1</v>
      </c>
      <c r="CI40" s="463" t="b">
        <f t="shared" si="55"/>
        <v>1</v>
      </c>
      <c r="CJ40" s="463"/>
      <c r="CK40" s="554" t="s">
        <v>103</v>
      </c>
      <c r="CL40" s="555" t="s">
        <v>275</v>
      </c>
      <c r="CM40" s="449"/>
      <c r="CN40" s="375"/>
      <c r="CO40" s="556"/>
      <c r="CP40" s="567"/>
      <c r="CQ40" s="558">
        <f>SUM(CP41:CP48)</f>
        <v>12420000</v>
      </c>
      <c r="CR40" s="463" t="b">
        <f t="shared" si="27"/>
        <v>1</v>
      </c>
      <c r="CS40" s="463" t="b">
        <f t="shared" si="28"/>
        <v>1</v>
      </c>
      <c r="CT40" s="463" t="b">
        <f t="shared" si="29"/>
        <v>1</v>
      </c>
      <c r="CU40" s="463"/>
      <c r="CV40" s="691" t="s">
        <v>103</v>
      </c>
      <c r="CW40" s="692" t="s">
        <v>275</v>
      </c>
      <c r="CX40" s="609"/>
      <c r="CY40" s="610"/>
      <c r="CZ40" s="611"/>
      <c r="DA40" s="622"/>
      <c r="DB40" s="613">
        <f>SUM(DA41:DA48)</f>
        <v>13065604</v>
      </c>
      <c r="DC40" s="463" t="b">
        <f t="shared" si="31"/>
        <v>1</v>
      </c>
      <c r="DD40" s="463" t="b">
        <f t="shared" si="32"/>
        <v>1</v>
      </c>
      <c r="DE40" s="463" t="b">
        <f t="shared" si="33"/>
        <v>1</v>
      </c>
      <c r="DF40" s="554" t="s">
        <v>103</v>
      </c>
      <c r="DG40" s="555" t="s">
        <v>275</v>
      </c>
      <c r="DH40" s="449"/>
      <c r="DI40" s="375"/>
      <c r="DJ40" s="556"/>
      <c r="DK40" s="567"/>
      <c r="DL40" s="558">
        <f>SUM(DK41:DK48)</f>
        <v>13652500</v>
      </c>
      <c r="DM40" s="463" t="b">
        <f t="shared" si="35"/>
        <v>1</v>
      </c>
      <c r="DN40" s="463" t="b">
        <f t="shared" si="36"/>
        <v>1</v>
      </c>
      <c r="DO40" s="463" t="b">
        <f t="shared" si="37"/>
        <v>1</v>
      </c>
      <c r="DP40" s="463"/>
      <c r="DQ40" s="734" t="s">
        <v>103</v>
      </c>
      <c r="DR40" s="735" t="s">
        <v>275</v>
      </c>
      <c r="DS40" s="736"/>
      <c r="DT40" s="737"/>
      <c r="DU40" s="738">
        <v>0</v>
      </c>
      <c r="DV40" s="738"/>
      <c r="DW40" s="739">
        <f>SUM(DV41:DV48)</f>
        <v>20435360</v>
      </c>
      <c r="DX40" s="463" t="b">
        <f t="shared" si="38"/>
        <v>1</v>
      </c>
      <c r="DY40" s="463" t="b">
        <f t="shared" si="39"/>
        <v>1</v>
      </c>
      <c r="DZ40" s="463" t="b">
        <f t="shared" si="40"/>
        <v>1</v>
      </c>
      <c r="EA40" s="463"/>
      <c r="EB40" s="554" t="s">
        <v>103</v>
      </c>
      <c r="EC40" s="555" t="s">
        <v>275</v>
      </c>
      <c r="ED40" s="449"/>
      <c r="EE40" s="375"/>
      <c r="EF40" s="793"/>
      <c r="EG40" s="567"/>
      <c r="EH40" s="803">
        <f>SUM(EG41:EG48)</f>
        <v>14270802</v>
      </c>
      <c r="EI40" s="463" t="b">
        <f t="shared" si="42"/>
        <v>1</v>
      </c>
      <c r="EJ40" s="463" t="b">
        <f t="shared" si="43"/>
        <v>1</v>
      </c>
      <c r="EK40" s="463" t="b">
        <f t="shared" si="44"/>
        <v>1</v>
      </c>
      <c r="EL40" s="463"/>
      <c r="EM40" s="822" t="s">
        <v>103</v>
      </c>
      <c r="EN40" s="555" t="s">
        <v>275</v>
      </c>
      <c r="EO40" s="449"/>
      <c r="EP40" s="375"/>
      <c r="EQ40" s="556"/>
      <c r="ER40" s="567"/>
      <c r="ES40" s="558">
        <f>SUM(ER41:ER48)</f>
        <v>15525000</v>
      </c>
      <c r="ET40" s="463" t="b">
        <f t="shared" si="46"/>
        <v>1</v>
      </c>
      <c r="EU40" s="463" t="b">
        <f t="shared" si="47"/>
        <v>1</v>
      </c>
      <c r="EV40" s="463" t="b">
        <f t="shared" si="48"/>
        <v>1</v>
      </c>
      <c r="EW40" s="463"/>
      <c r="EX40" s="554" t="s">
        <v>103</v>
      </c>
      <c r="EY40" s="555" t="s">
        <v>275</v>
      </c>
      <c r="EZ40" s="449"/>
      <c r="FA40" s="375"/>
      <c r="FB40" s="556"/>
      <c r="FC40" s="567"/>
      <c r="FD40" s="558">
        <f>SUM(FC41:FC48)</f>
        <v>14745850</v>
      </c>
    </row>
    <row r="41" spans="2:160" s="369" customFormat="1" ht="135.75" customHeight="1" thickTop="1" x14ac:dyDescent="0.25">
      <c r="B41" s="559" t="s">
        <v>105</v>
      </c>
      <c r="C41" s="502" t="s">
        <v>276</v>
      </c>
      <c r="D41" s="450" t="s">
        <v>153</v>
      </c>
      <c r="E41" s="513">
        <v>190</v>
      </c>
      <c r="F41" s="565">
        <v>0</v>
      </c>
      <c r="G41" s="562">
        <f t="shared" ref="G41:G46" si="73">+F41*E41</f>
        <v>0</v>
      </c>
      <c r="H41" s="928" t="e">
        <f>+H40/G114</f>
        <v>#DIV/0!</v>
      </c>
      <c r="I41" s="463" t="b">
        <f t="shared" si="8"/>
        <v>1</v>
      </c>
      <c r="J41" s="463" t="b">
        <f t="shared" si="9"/>
        <v>1</v>
      </c>
      <c r="K41" s="463" t="b">
        <f t="shared" si="10"/>
        <v>1</v>
      </c>
      <c r="L41" s="463"/>
      <c r="M41" s="501" t="s">
        <v>105</v>
      </c>
      <c r="N41" s="502" t="s">
        <v>276</v>
      </c>
      <c r="O41" s="503" t="s">
        <v>153</v>
      </c>
      <c r="P41" s="513">
        <v>190</v>
      </c>
      <c r="Q41" s="510">
        <v>43000</v>
      </c>
      <c r="R41" s="506">
        <f t="shared" ref="R41:R46" si="74">+Q41*P41</f>
        <v>8170000</v>
      </c>
      <c r="S41" s="928">
        <f>+S40/R114</f>
        <v>0.17218424407983932</v>
      </c>
      <c r="T41" s="395" t="b">
        <f t="shared" ref="T41:T44" si="75">+EXACT(C41,Y41)</f>
        <v>1</v>
      </c>
      <c r="U41" s="395" t="b">
        <f t="shared" ref="U41:U44" si="76">+EXACT(D41,Z41)</f>
        <v>1</v>
      </c>
      <c r="V41" s="395" t="b">
        <f t="shared" ref="V41:V44" si="77">+EXACT(E41,AA41)</f>
        <v>1</v>
      </c>
      <c r="W41" s="463"/>
      <c r="X41" s="596" t="s">
        <v>105</v>
      </c>
      <c r="Y41" s="502" t="s">
        <v>276</v>
      </c>
      <c r="Z41" s="503" t="s">
        <v>153</v>
      </c>
      <c r="AA41" s="513">
        <v>190</v>
      </c>
      <c r="AB41" s="565">
        <v>42800</v>
      </c>
      <c r="AC41" s="562">
        <f t="shared" ref="AC41:AC46" si="78">+AB41*AA41</f>
        <v>8132000</v>
      </c>
      <c r="AD41" s="928">
        <f>+AD40/AC114</f>
        <v>0.16828087624283683</v>
      </c>
      <c r="AE41" s="463" t="b">
        <f t="shared" si="11"/>
        <v>1</v>
      </c>
      <c r="AF41" s="463" t="b">
        <f t="shared" si="12"/>
        <v>1</v>
      </c>
      <c r="AG41" s="463" t="b">
        <f t="shared" si="13"/>
        <v>1</v>
      </c>
      <c r="AH41" s="463"/>
      <c r="AI41" s="596" t="s">
        <v>105</v>
      </c>
      <c r="AJ41" s="502" t="s">
        <v>276</v>
      </c>
      <c r="AK41" s="614" t="s">
        <v>153</v>
      </c>
      <c r="AL41" s="623">
        <v>190</v>
      </c>
      <c r="AM41" s="621">
        <v>15000</v>
      </c>
      <c r="AN41" s="618">
        <f t="shared" ref="AN41:AN46" si="79">+AM41*AL41</f>
        <v>2850000</v>
      </c>
      <c r="AO41" s="980">
        <f>+AO40/AN114</f>
        <v>6.4880255995213451E-2</v>
      </c>
      <c r="AP41" s="463" t="b">
        <f t="shared" si="50"/>
        <v>1</v>
      </c>
      <c r="AQ41" s="463" t="b">
        <f t="shared" si="51"/>
        <v>1</v>
      </c>
      <c r="AR41" s="463" t="b">
        <f t="shared" si="52"/>
        <v>1</v>
      </c>
      <c r="AS41" s="463"/>
      <c r="AT41" s="596" t="s">
        <v>105</v>
      </c>
      <c r="AU41" s="502" t="s">
        <v>276</v>
      </c>
      <c r="AV41" s="503" t="s">
        <v>153</v>
      </c>
      <c r="AW41" s="513">
        <v>190</v>
      </c>
      <c r="AX41" s="653">
        <v>39500</v>
      </c>
      <c r="AY41" s="651">
        <f t="shared" ref="AY41:AY46" si="80">+AX41*AW41</f>
        <v>7505000</v>
      </c>
      <c r="AZ41" s="928">
        <f>+AZ40/AY114</f>
        <v>0.15781365527624475</v>
      </c>
      <c r="BA41" s="463" t="b">
        <f t="shared" si="59"/>
        <v>1</v>
      </c>
      <c r="BB41" s="463" t="b">
        <f t="shared" si="60"/>
        <v>1</v>
      </c>
      <c r="BC41" s="463" t="b">
        <f t="shared" si="61"/>
        <v>1</v>
      </c>
      <c r="BD41" s="596" t="s">
        <v>105</v>
      </c>
      <c r="BE41" s="502" t="s">
        <v>276</v>
      </c>
      <c r="BF41" s="503" t="s">
        <v>153</v>
      </c>
      <c r="BG41" s="513">
        <v>190</v>
      </c>
      <c r="BH41" s="565">
        <v>41678</v>
      </c>
      <c r="BI41" s="562">
        <f t="shared" ref="BI41:BI46" si="81">+BH41*BG41</f>
        <v>7918820</v>
      </c>
      <c r="BJ41" s="928">
        <f>+BJ40/BI114</f>
        <v>0.20734302895578177</v>
      </c>
      <c r="BK41" s="463" t="b">
        <f t="shared" si="19"/>
        <v>1</v>
      </c>
      <c r="BL41" s="463" t="b">
        <f t="shared" si="20"/>
        <v>1</v>
      </c>
      <c r="BM41" s="463" t="b">
        <f t="shared" si="21"/>
        <v>1</v>
      </c>
      <c r="BN41" s="463"/>
      <c r="BO41" s="596" t="s">
        <v>105</v>
      </c>
      <c r="BP41" s="502" t="s">
        <v>276</v>
      </c>
      <c r="BQ41" s="503" t="s">
        <v>153</v>
      </c>
      <c r="BR41" s="513">
        <v>190</v>
      </c>
      <c r="BS41" s="653">
        <v>41220</v>
      </c>
      <c r="BT41" s="562">
        <f t="shared" ref="BT41:BT46" si="82">+BS41*BR41</f>
        <v>7831800</v>
      </c>
      <c r="BU41" s="928">
        <f>+BU40/BT114</f>
        <v>0.20734303146488389</v>
      </c>
      <c r="BV41" s="463" t="b">
        <f t="shared" si="22"/>
        <v>1</v>
      </c>
      <c r="BW41" s="463" t="b">
        <f t="shared" si="23"/>
        <v>1</v>
      </c>
      <c r="BX41" s="463" t="b">
        <f t="shared" si="24"/>
        <v>1</v>
      </c>
      <c r="BY41" s="463"/>
      <c r="BZ41" s="596" t="s">
        <v>105</v>
      </c>
      <c r="CA41" s="502" t="s">
        <v>276</v>
      </c>
      <c r="CB41" s="503" t="s">
        <v>153</v>
      </c>
      <c r="CC41" s="513">
        <v>190</v>
      </c>
      <c r="CD41" s="565">
        <v>25500</v>
      </c>
      <c r="CE41" s="562">
        <f t="shared" ref="CE41:CE46" si="83">+CD41*CC41</f>
        <v>4845000</v>
      </c>
      <c r="CF41" s="928">
        <f>+CF40/CE114</f>
        <v>0.13215421657710619</v>
      </c>
      <c r="CG41" s="463" t="b">
        <f t="shared" si="53"/>
        <v>1</v>
      </c>
      <c r="CH41" s="463" t="b">
        <f t="shared" si="54"/>
        <v>1</v>
      </c>
      <c r="CI41" s="463" t="b">
        <f t="shared" si="55"/>
        <v>1</v>
      </c>
      <c r="CJ41" s="463"/>
      <c r="CK41" s="596" t="s">
        <v>105</v>
      </c>
      <c r="CL41" s="502" t="s">
        <v>276</v>
      </c>
      <c r="CM41" s="503" t="s">
        <v>153</v>
      </c>
      <c r="CN41" s="513">
        <v>190</v>
      </c>
      <c r="CO41" s="565">
        <v>26000</v>
      </c>
      <c r="CP41" s="562">
        <f t="shared" ref="CP41:CP46" si="84">+CO41*CN41</f>
        <v>4940000</v>
      </c>
      <c r="CQ41" s="928">
        <f>+CQ40/CP114</f>
        <v>0.13251660992210115</v>
      </c>
      <c r="CR41" s="463" t="b">
        <f t="shared" si="27"/>
        <v>1</v>
      </c>
      <c r="CS41" s="463" t="b">
        <f t="shared" si="28"/>
        <v>1</v>
      </c>
      <c r="CT41" s="463" t="b">
        <f t="shared" si="29"/>
        <v>1</v>
      </c>
      <c r="CU41" s="463"/>
      <c r="CV41" s="596" t="s">
        <v>105</v>
      </c>
      <c r="CW41" s="693" t="s">
        <v>436</v>
      </c>
      <c r="CX41" s="614" t="s">
        <v>153</v>
      </c>
      <c r="CY41" s="623">
        <v>190</v>
      </c>
      <c r="CZ41" s="621">
        <v>25900</v>
      </c>
      <c r="DA41" s="696">
        <f t="shared" ref="DA41:DA46" si="85">+CZ41*CY41</f>
        <v>4921000</v>
      </c>
      <c r="DB41" s="980">
        <f>+DB40/DA114</f>
        <v>0.13155780031107628</v>
      </c>
      <c r="DC41" s="463" t="b">
        <f t="shared" si="31"/>
        <v>1</v>
      </c>
      <c r="DD41" s="463" t="b">
        <f t="shared" si="32"/>
        <v>1</v>
      </c>
      <c r="DE41" s="463" t="b">
        <f t="shared" si="33"/>
        <v>1</v>
      </c>
      <c r="DF41" s="596" t="s">
        <v>105</v>
      </c>
      <c r="DG41" s="502" t="s">
        <v>276</v>
      </c>
      <c r="DH41" s="503" t="s">
        <v>153</v>
      </c>
      <c r="DI41" s="513">
        <v>190</v>
      </c>
      <c r="DJ41" s="565">
        <v>32000</v>
      </c>
      <c r="DK41" s="562">
        <f t="shared" ref="DK41:DK46" si="86">+DJ41*DI41</f>
        <v>6080000</v>
      </c>
      <c r="DL41" s="928">
        <f>+DL40/DK114</f>
        <v>0.2137591868304613</v>
      </c>
      <c r="DM41" s="463" t="b">
        <f t="shared" si="35"/>
        <v>1</v>
      </c>
      <c r="DN41" s="463" t="b">
        <f t="shared" si="36"/>
        <v>1</v>
      </c>
      <c r="DO41" s="463" t="b">
        <f t="shared" si="37"/>
        <v>1</v>
      </c>
      <c r="DP41" s="463"/>
      <c r="DQ41" s="728" t="s">
        <v>105</v>
      </c>
      <c r="DR41" s="729" t="s">
        <v>517</v>
      </c>
      <c r="DS41" s="730" t="s">
        <v>153</v>
      </c>
      <c r="DT41" s="743">
        <v>190</v>
      </c>
      <c r="DU41" s="740">
        <v>40304</v>
      </c>
      <c r="DV41" s="740">
        <f t="shared" ref="DV41:DV46" si="87">+DU41*DT41</f>
        <v>7657760</v>
      </c>
      <c r="DW41" s="1097">
        <f>+DW40/DV114</f>
        <v>0.20734302403159197</v>
      </c>
      <c r="DX41" s="463" t="b">
        <f t="shared" si="38"/>
        <v>1</v>
      </c>
      <c r="DY41" s="463" t="b">
        <f t="shared" si="39"/>
        <v>1</v>
      </c>
      <c r="DZ41" s="463" t="b">
        <f t="shared" si="40"/>
        <v>1</v>
      </c>
      <c r="EA41" s="463"/>
      <c r="EB41" s="596" t="s">
        <v>105</v>
      </c>
      <c r="EC41" s="502" t="s">
        <v>276</v>
      </c>
      <c r="ED41" s="503" t="s">
        <v>153</v>
      </c>
      <c r="EE41" s="513">
        <v>190</v>
      </c>
      <c r="EF41" s="801">
        <v>29224</v>
      </c>
      <c r="EG41" s="802">
        <f>ROUND((EE41*EF41),0)</f>
        <v>5552560</v>
      </c>
      <c r="EH41" s="928">
        <f>+EH40/EG114</f>
        <v>0.15632172067702144</v>
      </c>
      <c r="EI41" s="463" t="b">
        <f t="shared" si="42"/>
        <v>1</v>
      </c>
      <c r="EJ41" s="463" t="b">
        <f t="shared" si="43"/>
        <v>1</v>
      </c>
      <c r="EK41" s="463" t="b">
        <f t="shared" si="44"/>
        <v>1</v>
      </c>
      <c r="EL41" s="463"/>
      <c r="EM41" s="596" t="s">
        <v>105</v>
      </c>
      <c r="EN41" s="502" t="s">
        <v>276</v>
      </c>
      <c r="EO41" s="503" t="s">
        <v>153</v>
      </c>
      <c r="EP41" s="513">
        <v>190</v>
      </c>
      <c r="EQ41" s="565">
        <v>40000</v>
      </c>
      <c r="ER41" s="562">
        <f t="shared" ref="ER41:ER46" si="88">+EQ41*EP41</f>
        <v>7600000</v>
      </c>
      <c r="ES41" s="1110">
        <f>+ES40/ER114</f>
        <v>0.17039886835395021</v>
      </c>
      <c r="ET41" s="463" t="b">
        <f t="shared" si="46"/>
        <v>1</v>
      </c>
      <c r="EU41" s="463" t="b">
        <f t="shared" si="47"/>
        <v>1</v>
      </c>
      <c r="EV41" s="463" t="b">
        <f t="shared" si="48"/>
        <v>1</v>
      </c>
      <c r="EW41" s="463"/>
      <c r="EX41" s="596" t="s">
        <v>105</v>
      </c>
      <c r="EY41" s="502" t="s">
        <v>276</v>
      </c>
      <c r="EZ41" s="503" t="s">
        <v>153</v>
      </c>
      <c r="FA41" s="513">
        <v>190</v>
      </c>
      <c r="FB41" s="565">
        <v>38400</v>
      </c>
      <c r="FC41" s="562">
        <f t="shared" ref="FC41:FC46" si="89">+FB41*FA41</f>
        <v>7296000</v>
      </c>
      <c r="FD41" s="928">
        <f>+FD40/FC114</f>
        <v>0.16194735671131893</v>
      </c>
    </row>
    <row r="42" spans="2:160" s="369" customFormat="1" ht="75" customHeight="1" x14ac:dyDescent="0.25">
      <c r="B42" s="559" t="s">
        <v>277</v>
      </c>
      <c r="C42" s="502" t="s">
        <v>278</v>
      </c>
      <c r="D42" s="450" t="s">
        <v>154</v>
      </c>
      <c r="E42" s="513">
        <v>45</v>
      </c>
      <c r="F42" s="565">
        <v>0</v>
      </c>
      <c r="G42" s="562">
        <f t="shared" si="73"/>
        <v>0</v>
      </c>
      <c r="H42" s="928"/>
      <c r="I42" s="463" t="b">
        <f t="shared" si="8"/>
        <v>1</v>
      </c>
      <c r="J42" s="463" t="b">
        <f t="shared" si="9"/>
        <v>1</v>
      </c>
      <c r="K42" s="463" t="b">
        <f t="shared" si="10"/>
        <v>1</v>
      </c>
      <c r="L42" s="463"/>
      <c r="M42" s="501" t="s">
        <v>277</v>
      </c>
      <c r="N42" s="502" t="s">
        <v>278</v>
      </c>
      <c r="O42" s="503" t="s">
        <v>154</v>
      </c>
      <c r="P42" s="513">
        <v>45</v>
      </c>
      <c r="Q42" s="510">
        <v>24000</v>
      </c>
      <c r="R42" s="506">
        <f t="shared" si="74"/>
        <v>1080000</v>
      </c>
      <c r="S42" s="928"/>
      <c r="T42" s="395" t="b">
        <f t="shared" si="75"/>
        <v>1</v>
      </c>
      <c r="U42" s="395" t="b">
        <f t="shared" si="76"/>
        <v>1</v>
      </c>
      <c r="V42" s="395" t="b">
        <f t="shared" si="77"/>
        <v>1</v>
      </c>
      <c r="W42" s="463"/>
      <c r="X42" s="596" t="s">
        <v>277</v>
      </c>
      <c r="Y42" s="502" t="s">
        <v>278</v>
      </c>
      <c r="Z42" s="503" t="s">
        <v>154</v>
      </c>
      <c r="AA42" s="513">
        <v>45</v>
      </c>
      <c r="AB42" s="565">
        <v>23400</v>
      </c>
      <c r="AC42" s="562">
        <f t="shared" si="78"/>
        <v>1053000</v>
      </c>
      <c r="AD42" s="928"/>
      <c r="AE42" s="463" t="b">
        <f t="shared" si="11"/>
        <v>1</v>
      </c>
      <c r="AF42" s="463" t="b">
        <f t="shared" si="12"/>
        <v>1</v>
      </c>
      <c r="AG42" s="463" t="b">
        <f t="shared" si="13"/>
        <v>1</v>
      </c>
      <c r="AH42" s="463"/>
      <c r="AI42" s="596" t="s">
        <v>277</v>
      </c>
      <c r="AJ42" s="502" t="s">
        <v>278</v>
      </c>
      <c r="AK42" s="614" t="s">
        <v>154</v>
      </c>
      <c r="AL42" s="623">
        <v>45</v>
      </c>
      <c r="AM42" s="621">
        <v>7000</v>
      </c>
      <c r="AN42" s="618">
        <f t="shared" si="79"/>
        <v>315000</v>
      </c>
      <c r="AO42" s="980"/>
      <c r="AP42" s="463" t="b">
        <f t="shared" si="50"/>
        <v>1</v>
      </c>
      <c r="AQ42" s="463" t="b">
        <f t="shared" si="51"/>
        <v>1</v>
      </c>
      <c r="AR42" s="463" t="b">
        <f t="shared" si="52"/>
        <v>1</v>
      </c>
      <c r="AS42" s="463"/>
      <c r="AT42" s="596" t="s">
        <v>277</v>
      </c>
      <c r="AU42" s="502" t="s">
        <v>278</v>
      </c>
      <c r="AV42" s="503" t="s">
        <v>154</v>
      </c>
      <c r="AW42" s="513">
        <v>45</v>
      </c>
      <c r="AX42" s="653">
        <v>30800.000000000004</v>
      </c>
      <c r="AY42" s="651">
        <f t="shared" si="80"/>
        <v>1386000.0000000002</v>
      </c>
      <c r="AZ42" s="928"/>
      <c r="BA42" s="463" t="b">
        <f t="shared" si="59"/>
        <v>1</v>
      </c>
      <c r="BB42" s="463" t="b">
        <f t="shared" si="60"/>
        <v>1</v>
      </c>
      <c r="BC42" s="463" t="b">
        <f t="shared" si="61"/>
        <v>1</v>
      </c>
      <c r="BD42" s="596" t="s">
        <v>277</v>
      </c>
      <c r="BE42" s="502" t="s">
        <v>278</v>
      </c>
      <c r="BF42" s="503" t="s">
        <v>154</v>
      </c>
      <c r="BG42" s="513">
        <v>45</v>
      </c>
      <c r="BH42" s="565">
        <v>31850</v>
      </c>
      <c r="BI42" s="562">
        <f t="shared" si="81"/>
        <v>1433250</v>
      </c>
      <c r="BJ42" s="928"/>
      <c r="BK42" s="463" t="b">
        <f t="shared" si="19"/>
        <v>1</v>
      </c>
      <c r="BL42" s="463" t="b">
        <f t="shared" si="20"/>
        <v>1</v>
      </c>
      <c r="BM42" s="463" t="b">
        <f t="shared" si="21"/>
        <v>1</v>
      </c>
      <c r="BN42" s="463"/>
      <c r="BO42" s="596" t="s">
        <v>277</v>
      </c>
      <c r="BP42" s="502" t="s">
        <v>278</v>
      </c>
      <c r="BQ42" s="503" t="s">
        <v>154</v>
      </c>
      <c r="BR42" s="513">
        <v>45</v>
      </c>
      <c r="BS42" s="653">
        <v>31500</v>
      </c>
      <c r="BT42" s="562">
        <f t="shared" si="82"/>
        <v>1417500</v>
      </c>
      <c r="BU42" s="928"/>
      <c r="BV42" s="463" t="b">
        <f t="shared" si="22"/>
        <v>1</v>
      </c>
      <c r="BW42" s="463" t="b">
        <f t="shared" si="23"/>
        <v>1</v>
      </c>
      <c r="BX42" s="463" t="b">
        <f t="shared" si="24"/>
        <v>1</v>
      </c>
      <c r="BY42" s="463"/>
      <c r="BZ42" s="596" t="s">
        <v>277</v>
      </c>
      <c r="CA42" s="502" t="s">
        <v>278</v>
      </c>
      <c r="CB42" s="503" t="s">
        <v>154</v>
      </c>
      <c r="CC42" s="513">
        <v>45</v>
      </c>
      <c r="CD42" s="565">
        <v>29500</v>
      </c>
      <c r="CE42" s="562">
        <f t="shared" si="83"/>
        <v>1327500</v>
      </c>
      <c r="CF42" s="928"/>
      <c r="CG42" s="463" t="b">
        <f t="shared" si="53"/>
        <v>1</v>
      </c>
      <c r="CH42" s="463" t="b">
        <f t="shared" si="54"/>
        <v>1</v>
      </c>
      <c r="CI42" s="463" t="b">
        <f t="shared" si="55"/>
        <v>1</v>
      </c>
      <c r="CJ42" s="463"/>
      <c r="CK42" s="596" t="s">
        <v>277</v>
      </c>
      <c r="CL42" s="502" t="s">
        <v>278</v>
      </c>
      <c r="CM42" s="503" t="s">
        <v>154</v>
      </c>
      <c r="CN42" s="513">
        <v>45</v>
      </c>
      <c r="CO42" s="565">
        <v>30000</v>
      </c>
      <c r="CP42" s="562">
        <f t="shared" si="84"/>
        <v>1350000</v>
      </c>
      <c r="CQ42" s="928"/>
      <c r="CR42" s="463" t="b">
        <f t="shared" si="27"/>
        <v>1</v>
      </c>
      <c r="CS42" s="463" t="b">
        <f t="shared" si="28"/>
        <v>1</v>
      </c>
      <c r="CT42" s="463" t="b">
        <f t="shared" si="29"/>
        <v>1</v>
      </c>
      <c r="CU42" s="463"/>
      <c r="CV42" s="596" t="s">
        <v>277</v>
      </c>
      <c r="CW42" s="693" t="s">
        <v>437</v>
      </c>
      <c r="CX42" s="614" t="s">
        <v>154</v>
      </c>
      <c r="CY42" s="623">
        <v>45</v>
      </c>
      <c r="CZ42" s="621">
        <v>19231</v>
      </c>
      <c r="DA42" s="696">
        <f t="shared" si="85"/>
        <v>865395</v>
      </c>
      <c r="DB42" s="980"/>
      <c r="DC42" s="463" t="b">
        <f t="shared" si="31"/>
        <v>1</v>
      </c>
      <c r="DD42" s="463" t="b">
        <f t="shared" si="32"/>
        <v>1</v>
      </c>
      <c r="DE42" s="463" t="b">
        <f t="shared" si="33"/>
        <v>1</v>
      </c>
      <c r="DF42" s="596" t="s">
        <v>277</v>
      </c>
      <c r="DG42" s="502" t="s">
        <v>278</v>
      </c>
      <c r="DH42" s="503" t="s">
        <v>154</v>
      </c>
      <c r="DI42" s="513">
        <v>45</v>
      </c>
      <c r="DJ42" s="565">
        <v>50000</v>
      </c>
      <c r="DK42" s="562">
        <f t="shared" si="86"/>
        <v>2250000</v>
      </c>
      <c r="DL42" s="928"/>
      <c r="DM42" s="463" t="b">
        <f t="shared" si="35"/>
        <v>1</v>
      </c>
      <c r="DN42" s="463" t="b">
        <f t="shared" si="36"/>
        <v>1</v>
      </c>
      <c r="DO42" s="463" t="b">
        <f t="shared" si="37"/>
        <v>1</v>
      </c>
      <c r="DP42" s="463"/>
      <c r="DQ42" s="728" t="s">
        <v>277</v>
      </c>
      <c r="DR42" s="729" t="s">
        <v>518</v>
      </c>
      <c r="DS42" s="730" t="s">
        <v>154</v>
      </c>
      <c r="DT42" s="743">
        <v>45</v>
      </c>
      <c r="DU42" s="740">
        <v>30800</v>
      </c>
      <c r="DV42" s="740">
        <f t="shared" si="87"/>
        <v>1386000</v>
      </c>
      <c r="DW42" s="1097"/>
      <c r="DX42" s="463" t="b">
        <f t="shared" si="38"/>
        <v>1</v>
      </c>
      <c r="DY42" s="463" t="b">
        <f t="shared" si="39"/>
        <v>1</v>
      </c>
      <c r="DZ42" s="463" t="b">
        <f t="shared" si="40"/>
        <v>1</v>
      </c>
      <c r="EA42" s="463"/>
      <c r="EB42" s="596" t="s">
        <v>277</v>
      </c>
      <c r="EC42" s="502" t="s">
        <v>278</v>
      </c>
      <c r="ED42" s="503" t="s">
        <v>154</v>
      </c>
      <c r="EE42" s="513">
        <v>45</v>
      </c>
      <c r="EF42" s="801">
        <v>15977</v>
      </c>
      <c r="EG42" s="802">
        <f t="shared" ref="EG42:EG48" si="90">ROUND((EE42*EF42),0)</f>
        <v>718965</v>
      </c>
      <c r="EH42" s="928"/>
      <c r="EI42" s="463" t="b">
        <f t="shared" si="42"/>
        <v>1</v>
      </c>
      <c r="EJ42" s="463" t="b">
        <f t="shared" si="43"/>
        <v>1</v>
      </c>
      <c r="EK42" s="463" t="b">
        <f t="shared" si="44"/>
        <v>1</v>
      </c>
      <c r="EL42" s="463"/>
      <c r="EM42" s="596" t="s">
        <v>277</v>
      </c>
      <c r="EN42" s="502" t="s">
        <v>278</v>
      </c>
      <c r="EO42" s="503" t="s">
        <v>154</v>
      </c>
      <c r="EP42" s="513">
        <v>45</v>
      </c>
      <c r="EQ42" s="565">
        <v>45000</v>
      </c>
      <c r="ER42" s="562">
        <f t="shared" si="88"/>
        <v>2025000</v>
      </c>
      <c r="ES42" s="1110"/>
      <c r="ET42" s="463" t="b">
        <f t="shared" si="46"/>
        <v>1</v>
      </c>
      <c r="EU42" s="463" t="b">
        <f t="shared" si="47"/>
        <v>1</v>
      </c>
      <c r="EV42" s="463" t="b">
        <f t="shared" si="48"/>
        <v>1</v>
      </c>
      <c r="EW42" s="463"/>
      <c r="EX42" s="596" t="s">
        <v>277</v>
      </c>
      <c r="EY42" s="502" t="s">
        <v>278</v>
      </c>
      <c r="EZ42" s="503" t="s">
        <v>154</v>
      </c>
      <c r="FA42" s="513">
        <v>45</v>
      </c>
      <c r="FB42" s="565">
        <v>48000</v>
      </c>
      <c r="FC42" s="562">
        <f t="shared" si="89"/>
        <v>2160000</v>
      </c>
      <c r="FD42" s="928"/>
    </row>
    <row r="43" spans="2:160" s="369" customFormat="1" ht="60.75" customHeight="1" x14ac:dyDescent="0.25">
      <c r="B43" s="559" t="s">
        <v>279</v>
      </c>
      <c r="C43" s="517" t="s">
        <v>280</v>
      </c>
      <c r="D43" s="450" t="s">
        <v>239</v>
      </c>
      <c r="E43" s="513">
        <v>4</v>
      </c>
      <c r="F43" s="565">
        <v>0</v>
      </c>
      <c r="G43" s="562">
        <f t="shared" si="73"/>
        <v>0</v>
      </c>
      <c r="H43" s="928"/>
      <c r="I43" s="463" t="b">
        <f t="shared" si="8"/>
        <v>1</v>
      </c>
      <c r="J43" s="463" t="b">
        <f t="shared" si="9"/>
        <v>1</v>
      </c>
      <c r="K43" s="463" t="b">
        <f t="shared" si="10"/>
        <v>1</v>
      </c>
      <c r="L43" s="463"/>
      <c r="M43" s="501" t="s">
        <v>279</v>
      </c>
      <c r="N43" s="517" t="s">
        <v>280</v>
      </c>
      <c r="O43" s="503" t="s">
        <v>239</v>
      </c>
      <c r="P43" s="513">
        <v>4</v>
      </c>
      <c r="Q43" s="510">
        <v>120000</v>
      </c>
      <c r="R43" s="506">
        <f t="shared" si="74"/>
        <v>480000</v>
      </c>
      <c r="S43" s="928"/>
      <c r="T43" s="395" t="b">
        <f t="shared" si="75"/>
        <v>1</v>
      </c>
      <c r="U43" s="395" t="b">
        <f t="shared" si="76"/>
        <v>1</v>
      </c>
      <c r="V43" s="395" t="b">
        <f t="shared" si="77"/>
        <v>1</v>
      </c>
      <c r="W43" s="463"/>
      <c r="X43" s="596" t="s">
        <v>279</v>
      </c>
      <c r="Y43" s="517" t="s">
        <v>280</v>
      </c>
      <c r="Z43" s="503" t="s">
        <v>239</v>
      </c>
      <c r="AA43" s="513">
        <v>4</v>
      </c>
      <c r="AB43" s="565">
        <v>98700</v>
      </c>
      <c r="AC43" s="562">
        <f t="shared" si="78"/>
        <v>394800</v>
      </c>
      <c r="AD43" s="928"/>
      <c r="AE43" s="463" t="b">
        <f t="shared" si="11"/>
        <v>1</v>
      </c>
      <c r="AF43" s="463" t="b">
        <f t="shared" si="12"/>
        <v>1</v>
      </c>
      <c r="AG43" s="463" t="b">
        <f t="shared" si="13"/>
        <v>1</v>
      </c>
      <c r="AH43" s="463"/>
      <c r="AI43" s="596" t="s">
        <v>279</v>
      </c>
      <c r="AJ43" s="517" t="s">
        <v>280</v>
      </c>
      <c r="AK43" s="614" t="s">
        <v>239</v>
      </c>
      <c r="AL43" s="623">
        <v>4</v>
      </c>
      <c r="AM43" s="621">
        <v>14000</v>
      </c>
      <c r="AN43" s="618">
        <f t="shared" si="79"/>
        <v>56000</v>
      </c>
      <c r="AO43" s="980"/>
      <c r="AP43" s="463" t="b">
        <f t="shared" si="50"/>
        <v>1</v>
      </c>
      <c r="AQ43" s="463" t="b">
        <f t="shared" si="51"/>
        <v>1</v>
      </c>
      <c r="AR43" s="463" t="b">
        <f t="shared" si="52"/>
        <v>1</v>
      </c>
      <c r="AS43" s="463"/>
      <c r="AT43" s="596" t="s">
        <v>279</v>
      </c>
      <c r="AU43" s="517" t="s">
        <v>280</v>
      </c>
      <c r="AV43" s="503" t="s">
        <v>239</v>
      </c>
      <c r="AW43" s="513">
        <v>4</v>
      </c>
      <c r="AX43" s="653">
        <v>80000</v>
      </c>
      <c r="AY43" s="651">
        <f t="shared" si="80"/>
        <v>320000</v>
      </c>
      <c r="AZ43" s="928"/>
      <c r="BA43" s="463" t="b">
        <f t="shared" si="59"/>
        <v>1</v>
      </c>
      <c r="BB43" s="463" t="b">
        <f t="shared" si="60"/>
        <v>1</v>
      </c>
      <c r="BC43" s="463" t="b">
        <f t="shared" si="61"/>
        <v>1</v>
      </c>
      <c r="BD43" s="596" t="s">
        <v>279</v>
      </c>
      <c r="BE43" s="517" t="s">
        <v>280</v>
      </c>
      <c r="BF43" s="503" t="s">
        <v>239</v>
      </c>
      <c r="BG43" s="513">
        <v>4</v>
      </c>
      <c r="BH43" s="565">
        <v>1228500</v>
      </c>
      <c r="BI43" s="562">
        <f t="shared" si="81"/>
        <v>4914000</v>
      </c>
      <c r="BJ43" s="928"/>
      <c r="BK43" s="463" t="b">
        <f t="shared" si="19"/>
        <v>1</v>
      </c>
      <c r="BL43" s="463" t="b">
        <f t="shared" si="20"/>
        <v>1</v>
      </c>
      <c r="BM43" s="463" t="b">
        <f t="shared" si="21"/>
        <v>1</v>
      </c>
      <c r="BN43" s="463"/>
      <c r="BO43" s="596" t="s">
        <v>279</v>
      </c>
      <c r="BP43" s="517" t="s">
        <v>280</v>
      </c>
      <c r="BQ43" s="503" t="s">
        <v>239</v>
      </c>
      <c r="BR43" s="513">
        <v>4</v>
      </c>
      <c r="BS43" s="653">
        <v>1215000</v>
      </c>
      <c r="BT43" s="562">
        <f t="shared" si="82"/>
        <v>4860000</v>
      </c>
      <c r="BU43" s="928"/>
      <c r="BV43" s="463" t="b">
        <f t="shared" si="22"/>
        <v>1</v>
      </c>
      <c r="BW43" s="463" t="b">
        <f t="shared" si="23"/>
        <v>1</v>
      </c>
      <c r="BX43" s="463" t="b">
        <f t="shared" si="24"/>
        <v>1</v>
      </c>
      <c r="BY43" s="463"/>
      <c r="BZ43" s="596" t="s">
        <v>279</v>
      </c>
      <c r="CA43" s="517" t="s">
        <v>280</v>
      </c>
      <c r="CB43" s="503" t="s">
        <v>239</v>
      </c>
      <c r="CC43" s="513">
        <v>4</v>
      </c>
      <c r="CD43" s="565">
        <v>199500</v>
      </c>
      <c r="CE43" s="562">
        <f t="shared" si="83"/>
        <v>798000</v>
      </c>
      <c r="CF43" s="928"/>
      <c r="CG43" s="463" t="b">
        <f t="shared" si="53"/>
        <v>1</v>
      </c>
      <c r="CH43" s="463" t="b">
        <f t="shared" si="54"/>
        <v>1</v>
      </c>
      <c r="CI43" s="463" t="b">
        <f t="shared" si="55"/>
        <v>1</v>
      </c>
      <c r="CJ43" s="463"/>
      <c r="CK43" s="596" t="s">
        <v>279</v>
      </c>
      <c r="CL43" s="517" t="s">
        <v>280</v>
      </c>
      <c r="CM43" s="503" t="s">
        <v>239</v>
      </c>
      <c r="CN43" s="513">
        <v>4</v>
      </c>
      <c r="CO43" s="565">
        <v>200000</v>
      </c>
      <c r="CP43" s="562">
        <f t="shared" si="84"/>
        <v>800000</v>
      </c>
      <c r="CQ43" s="928"/>
      <c r="CR43" s="463" t="b">
        <f t="shared" si="27"/>
        <v>1</v>
      </c>
      <c r="CS43" s="463" t="b">
        <f t="shared" si="28"/>
        <v>1</v>
      </c>
      <c r="CT43" s="463" t="b">
        <f t="shared" si="29"/>
        <v>1</v>
      </c>
      <c r="CU43" s="463"/>
      <c r="CV43" s="596" t="s">
        <v>279</v>
      </c>
      <c r="CW43" s="700" t="s">
        <v>438</v>
      </c>
      <c r="CX43" s="614" t="s">
        <v>239</v>
      </c>
      <c r="CY43" s="623">
        <v>4</v>
      </c>
      <c r="CZ43" s="621">
        <v>29915</v>
      </c>
      <c r="DA43" s="696">
        <f t="shared" si="85"/>
        <v>119660</v>
      </c>
      <c r="DB43" s="980"/>
      <c r="DC43" s="463" t="b">
        <f t="shared" si="31"/>
        <v>1</v>
      </c>
      <c r="DD43" s="463" t="b">
        <f t="shared" si="32"/>
        <v>1</v>
      </c>
      <c r="DE43" s="463" t="b">
        <f t="shared" si="33"/>
        <v>1</v>
      </c>
      <c r="DF43" s="596" t="s">
        <v>279</v>
      </c>
      <c r="DG43" s="517" t="s">
        <v>280</v>
      </c>
      <c r="DH43" s="503" t="s">
        <v>239</v>
      </c>
      <c r="DI43" s="513">
        <v>4</v>
      </c>
      <c r="DJ43" s="565">
        <v>100000</v>
      </c>
      <c r="DK43" s="562">
        <f t="shared" si="86"/>
        <v>400000</v>
      </c>
      <c r="DL43" s="928"/>
      <c r="DM43" s="463" t="b">
        <f t="shared" si="35"/>
        <v>1</v>
      </c>
      <c r="DN43" s="463" t="b">
        <f t="shared" si="36"/>
        <v>1</v>
      </c>
      <c r="DO43" s="463" t="b">
        <f t="shared" si="37"/>
        <v>1</v>
      </c>
      <c r="DP43" s="463"/>
      <c r="DQ43" s="728" t="s">
        <v>279</v>
      </c>
      <c r="DR43" s="747" t="s">
        <v>519</v>
      </c>
      <c r="DS43" s="730" t="s">
        <v>239</v>
      </c>
      <c r="DT43" s="743">
        <v>4</v>
      </c>
      <c r="DU43" s="740">
        <v>1188000</v>
      </c>
      <c r="DV43" s="740">
        <f t="shared" si="87"/>
        <v>4752000</v>
      </c>
      <c r="DW43" s="1097"/>
      <c r="DX43" s="463" t="b">
        <f t="shared" si="38"/>
        <v>1</v>
      </c>
      <c r="DY43" s="463" t="b">
        <f t="shared" si="39"/>
        <v>1</v>
      </c>
      <c r="DZ43" s="463" t="b">
        <f t="shared" si="40"/>
        <v>1</v>
      </c>
      <c r="EA43" s="463"/>
      <c r="EB43" s="596" t="s">
        <v>279</v>
      </c>
      <c r="EC43" s="517" t="s">
        <v>280</v>
      </c>
      <c r="ED43" s="503" t="s">
        <v>239</v>
      </c>
      <c r="EE43" s="513">
        <v>4</v>
      </c>
      <c r="EF43" s="801">
        <v>99368</v>
      </c>
      <c r="EG43" s="802">
        <f t="shared" si="90"/>
        <v>397472</v>
      </c>
      <c r="EH43" s="928"/>
      <c r="EI43" s="463" t="b">
        <f t="shared" si="42"/>
        <v>1</v>
      </c>
      <c r="EJ43" s="463" t="b">
        <f t="shared" si="43"/>
        <v>1</v>
      </c>
      <c r="EK43" s="463" t="b">
        <f t="shared" si="44"/>
        <v>1</v>
      </c>
      <c r="EL43" s="463"/>
      <c r="EM43" s="596" t="s">
        <v>279</v>
      </c>
      <c r="EN43" s="517" t="s">
        <v>280</v>
      </c>
      <c r="EO43" s="503" t="s">
        <v>239</v>
      </c>
      <c r="EP43" s="513">
        <v>4</v>
      </c>
      <c r="EQ43" s="565">
        <v>95000</v>
      </c>
      <c r="ER43" s="562">
        <f t="shared" si="88"/>
        <v>380000</v>
      </c>
      <c r="ES43" s="1110"/>
      <c r="ET43" s="463" t="b">
        <f t="shared" si="46"/>
        <v>1</v>
      </c>
      <c r="EU43" s="463" t="b">
        <f t="shared" si="47"/>
        <v>1</v>
      </c>
      <c r="EV43" s="463" t="b">
        <f t="shared" si="48"/>
        <v>1</v>
      </c>
      <c r="EW43" s="463"/>
      <c r="EX43" s="596" t="s">
        <v>279</v>
      </c>
      <c r="EY43" s="517" t="s">
        <v>280</v>
      </c>
      <c r="EZ43" s="503" t="s">
        <v>239</v>
      </c>
      <c r="FA43" s="513">
        <v>4</v>
      </c>
      <c r="FB43" s="565">
        <v>62300</v>
      </c>
      <c r="FC43" s="562">
        <f t="shared" si="89"/>
        <v>249200</v>
      </c>
      <c r="FD43" s="928"/>
    </row>
    <row r="44" spans="2:160" s="369" customFormat="1" ht="46.5" customHeight="1" x14ac:dyDescent="0.25">
      <c r="B44" s="559" t="s">
        <v>281</v>
      </c>
      <c r="C44" s="502" t="s">
        <v>282</v>
      </c>
      <c r="D44" s="450" t="s">
        <v>239</v>
      </c>
      <c r="E44" s="513">
        <v>6</v>
      </c>
      <c r="F44" s="565">
        <v>0</v>
      </c>
      <c r="G44" s="562">
        <f t="shared" si="73"/>
        <v>0</v>
      </c>
      <c r="H44" s="928"/>
      <c r="I44" s="463" t="b">
        <f t="shared" si="8"/>
        <v>1</v>
      </c>
      <c r="J44" s="463" t="b">
        <f t="shared" si="9"/>
        <v>1</v>
      </c>
      <c r="K44" s="463" t="b">
        <f t="shared" si="10"/>
        <v>1</v>
      </c>
      <c r="L44" s="463"/>
      <c r="M44" s="501" t="s">
        <v>281</v>
      </c>
      <c r="N44" s="502" t="s">
        <v>282</v>
      </c>
      <c r="O44" s="503" t="s">
        <v>239</v>
      </c>
      <c r="P44" s="513">
        <v>6</v>
      </c>
      <c r="Q44" s="510">
        <v>30000</v>
      </c>
      <c r="R44" s="506">
        <f t="shared" si="74"/>
        <v>180000</v>
      </c>
      <c r="S44" s="928"/>
      <c r="T44" s="395" t="b">
        <f t="shared" si="75"/>
        <v>1</v>
      </c>
      <c r="U44" s="395" t="b">
        <f t="shared" si="76"/>
        <v>1</v>
      </c>
      <c r="V44" s="395" t="b">
        <f t="shared" si="77"/>
        <v>1</v>
      </c>
      <c r="W44" s="463"/>
      <c r="X44" s="596" t="s">
        <v>281</v>
      </c>
      <c r="Y44" s="502" t="s">
        <v>282</v>
      </c>
      <c r="Z44" s="503" t="s">
        <v>239</v>
      </c>
      <c r="AA44" s="513">
        <v>6</v>
      </c>
      <c r="AB44" s="565">
        <v>26500</v>
      </c>
      <c r="AC44" s="562">
        <f t="shared" si="78"/>
        <v>159000</v>
      </c>
      <c r="AD44" s="928"/>
      <c r="AE44" s="463" t="b">
        <f t="shared" si="11"/>
        <v>1</v>
      </c>
      <c r="AF44" s="463" t="b">
        <f t="shared" si="12"/>
        <v>1</v>
      </c>
      <c r="AG44" s="463" t="b">
        <f t="shared" si="13"/>
        <v>1</v>
      </c>
      <c r="AH44" s="463"/>
      <c r="AI44" s="596" t="s">
        <v>281</v>
      </c>
      <c r="AJ44" s="502" t="s">
        <v>282</v>
      </c>
      <c r="AK44" s="614" t="s">
        <v>239</v>
      </c>
      <c r="AL44" s="623">
        <v>6</v>
      </c>
      <c r="AM44" s="621">
        <v>7000</v>
      </c>
      <c r="AN44" s="618">
        <f t="shared" si="79"/>
        <v>42000</v>
      </c>
      <c r="AO44" s="980"/>
      <c r="AP44" s="463" t="b">
        <f t="shared" si="50"/>
        <v>1</v>
      </c>
      <c r="AQ44" s="463" t="b">
        <f t="shared" si="51"/>
        <v>1</v>
      </c>
      <c r="AR44" s="463" t="b">
        <f t="shared" si="52"/>
        <v>1</v>
      </c>
      <c r="AS44" s="463"/>
      <c r="AT44" s="596" t="s">
        <v>281</v>
      </c>
      <c r="AU44" s="502" t="s">
        <v>282</v>
      </c>
      <c r="AV44" s="503" t="s">
        <v>239</v>
      </c>
      <c r="AW44" s="513">
        <v>6</v>
      </c>
      <c r="AX44" s="653">
        <v>52000</v>
      </c>
      <c r="AY44" s="651">
        <f t="shared" si="80"/>
        <v>312000</v>
      </c>
      <c r="AZ44" s="928"/>
      <c r="BA44" s="463" t="b">
        <f t="shared" si="59"/>
        <v>1</v>
      </c>
      <c r="BB44" s="463" t="b">
        <f t="shared" si="60"/>
        <v>1</v>
      </c>
      <c r="BC44" s="463" t="b">
        <f t="shared" si="61"/>
        <v>1</v>
      </c>
      <c r="BD44" s="596" t="s">
        <v>281</v>
      </c>
      <c r="BE44" s="502" t="s">
        <v>282</v>
      </c>
      <c r="BF44" s="503" t="s">
        <v>239</v>
      </c>
      <c r="BG44" s="513">
        <v>6</v>
      </c>
      <c r="BH44" s="565">
        <v>136500</v>
      </c>
      <c r="BI44" s="562">
        <f t="shared" si="81"/>
        <v>819000</v>
      </c>
      <c r="BJ44" s="928"/>
      <c r="BK44" s="463" t="b">
        <f t="shared" si="19"/>
        <v>1</v>
      </c>
      <c r="BL44" s="463" t="b">
        <f t="shared" si="20"/>
        <v>1</v>
      </c>
      <c r="BM44" s="463" t="b">
        <f t="shared" si="21"/>
        <v>1</v>
      </c>
      <c r="BN44" s="463"/>
      <c r="BO44" s="596" t="s">
        <v>281</v>
      </c>
      <c r="BP44" s="502" t="s">
        <v>282</v>
      </c>
      <c r="BQ44" s="503" t="s">
        <v>239</v>
      </c>
      <c r="BR44" s="513">
        <v>6</v>
      </c>
      <c r="BS44" s="653">
        <v>135000</v>
      </c>
      <c r="BT44" s="562">
        <f t="shared" si="82"/>
        <v>810000</v>
      </c>
      <c r="BU44" s="928"/>
      <c r="BV44" s="463" t="b">
        <f t="shared" si="22"/>
        <v>1</v>
      </c>
      <c r="BW44" s="463" t="b">
        <f t="shared" si="23"/>
        <v>1</v>
      </c>
      <c r="BX44" s="463" t="b">
        <f t="shared" si="24"/>
        <v>1</v>
      </c>
      <c r="BY44" s="463"/>
      <c r="BZ44" s="596" t="s">
        <v>281</v>
      </c>
      <c r="CA44" s="502" t="s">
        <v>282</v>
      </c>
      <c r="CB44" s="503" t="s">
        <v>239</v>
      </c>
      <c r="CC44" s="513">
        <v>6</v>
      </c>
      <c r="CD44" s="565">
        <v>99500</v>
      </c>
      <c r="CE44" s="562">
        <f t="shared" si="83"/>
        <v>597000</v>
      </c>
      <c r="CF44" s="928"/>
      <c r="CG44" s="463" t="b">
        <f t="shared" si="53"/>
        <v>1</v>
      </c>
      <c r="CH44" s="463" t="b">
        <f t="shared" si="54"/>
        <v>1</v>
      </c>
      <c r="CI44" s="463" t="b">
        <f t="shared" si="55"/>
        <v>1</v>
      </c>
      <c r="CJ44" s="463"/>
      <c r="CK44" s="596" t="s">
        <v>281</v>
      </c>
      <c r="CL44" s="502" t="s">
        <v>282</v>
      </c>
      <c r="CM44" s="503" t="s">
        <v>239</v>
      </c>
      <c r="CN44" s="513">
        <v>6</v>
      </c>
      <c r="CO44" s="565">
        <v>100000</v>
      </c>
      <c r="CP44" s="562">
        <f t="shared" si="84"/>
        <v>600000</v>
      </c>
      <c r="CQ44" s="928"/>
      <c r="CR44" s="463" t="b">
        <f t="shared" si="27"/>
        <v>1</v>
      </c>
      <c r="CS44" s="463" t="b">
        <f t="shared" si="28"/>
        <v>1</v>
      </c>
      <c r="CT44" s="463" t="b">
        <f t="shared" si="29"/>
        <v>1</v>
      </c>
      <c r="CU44" s="463"/>
      <c r="CV44" s="596" t="s">
        <v>281</v>
      </c>
      <c r="CW44" s="693" t="s">
        <v>439</v>
      </c>
      <c r="CX44" s="614" t="s">
        <v>239</v>
      </c>
      <c r="CY44" s="623">
        <v>6</v>
      </c>
      <c r="CZ44" s="621">
        <v>22222</v>
      </c>
      <c r="DA44" s="696">
        <f t="shared" si="85"/>
        <v>133332</v>
      </c>
      <c r="DB44" s="980"/>
      <c r="DC44" s="463" t="b">
        <f t="shared" si="31"/>
        <v>1</v>
      </c>
      <c r="DD44" s="463" t="b">
        <f t="shared" si="32"/>
        <v>1</v>
      </c>
      <c r="DE44" s="463" t="b">
        <f t="shared" si="33"/>
        <v>1</v>
      </c>
      <c r="DF44" s="596" t="s">
        <v>281</v>
      </c>
      <c r="DG44" s="502" t="s">
        <v>282</v>
      </c>
      <c r="DH44" s="503" t="s">
        <v>239</v>
      </c>
      <c r="DI44" s="513">
        <v>6</v>
      </c>
      <c r="DJ44" s="565">
        <v>50000</v>
      </c>
      <c r="DK44" s="562">
        <f t="shared" si="86"/>
        <v>300000</v>
      </c>
      <c r="DL44" s="928"/>
      <c r="DM44" s="463" t="b">
        <f t="shared" si="35"/>
        <v>1</v>
      </c>
      <c r="DN44" s="463" t="b">
        <f t="shared" si="36"/>
        <v>1</v>
      </c>
      <c r="DO44" s="463" t="b">
        <f t="shared" si="37"/>
        <v>1</v>
      </c>
      <c r="DP44" s="463"/>
      <c r="DQ44" s="728" t="s">
        <v>281</v>
      </c>
      <c r="DR44" s="729" t="s">
        <v>520</v>
      </c>
      <c r="DS44" s="730" t="s">
        <v>239</v>
      </c>
      <c r="DT44" s="743">
        <v>6</v>
      </c>
      <c r="DU44" s="740">
        <v>132000</v>
      </c>
      <c r="DV44" s="740">
        <f t="shared" si="87"/>
        <v>792000</v>
      </c>
      <c r="DW44" s="1097"/>
      <c r="DX44" s="463" t="b">
        <f t="shared" si="38"/>
        <v>1</v>
      </c>
      <c r="DY44" s="463" t="b">
        <f t="shared" si="39"/>
        <v>1</v>
      </c>
      <c r="DZ44" s="463" t="b">
        <f t="shared" si="40"/>
        <v>1</v>
      </c>
      <c r="EA44" s="463"/>
      <c r="EB44" s="596" t="s">
        <v>281</v>
      </c>
      <c r="EC44" s="502" t="s">
        <v>282</v>
      </c>
      <c r="ED44" s="503" t="s">
        <v>239</v>
      </c>
      <c r="EE44" s="513">
        <v>6</v>
      </c>
      <c r="EF44" s="801">
        <v>9252</v>
      </c>
      <c r="EG44" s="802">
        <f t="shared" si="90"/>
        <v>55512</v>
      </c>
      <c r="EH44" s="928"/>
      <c r="EI44" s="463" t="b">
        <f t="shared" si="42"/>
        <v>1</v>
      </c>
      <c r="EJ44" s="463" t="b">
        <f t="shared" si="43"/>
        <v>1</v>
      </c>
      <c r="EK44" s="463" t="b">
        <f t="shared" si="44"/>
        <v>1</v>
      </c>
      <c r="EL44" s="463"/>
      <c r="EM44" s="596" t="s">
        <v>281</v>
      </c>
      <c r="EN44" s="502" t="s">
        <v>282</v>
      </c>
      <c r="EO44" s="503" t="s">
        <v>239</v>
      </c>
      <c r="EP44" s="513">
        <v>6</v>
      </c>
      <c r="EQ44" s="565">
        <v>30000</v>
      </c>
      <c r="ER44" s="562">
        <f t="shared" si="88"/>
        <v>180000</v>
      </c>
      <c r="ES44" s="1110"/>
      <c r="ET44" s="463" t="b">
        <f t="shared" si="46"/>
        <v>1</v>
      </c>
      <c r="EU44" s="463" t="b">
        <f t="shared" si="47"/>
        <v>1</v>
      </c>
      <c r="EV44" s="463" t="b">
        <f t="shared" si="48"/>
        <v>1</v>
      </c>
      <c r="EW44" s="463"/>
      <c r="EX44" s="596" t="s">
        <v>281</v>
      </c>
      <c r="EY44" s="502" t="s">
        <v>282</v>
      </c>
      <c r="EZ44" s="503" t="s">
        <v>239</v>
      </c>
      <c r="FA44" s="513">
        <v>6</v>
      </c>
      <c r="FB44" s="565">
        <v>38900</v>
      </c>
      <c r="FC44" s="562">
        <f t="shared" si="89"/>
        <v>233400</v>
      </c>
      <c r="FD44" s="928"/>
    </row>
    <row r="45" spans="2:160" s="369" customFormat="1" ht="45.75" customHeight="1" x14ac:dyDescent="0.25">
      <c r="B45" s="559" t="s">
        <v>283</v>
      </c>
      <c r="C45" s="502" t="s">
        <v>284</v>
      </c>
      <c r="D45" s="450" t="s">
        <v>153</v>
      </c>
      <c r="E45" s="513">
        <v>40</v>
      </c>
      <c r="F45" s="565">
        <v>0</v>
      </c>
      <c r="G45" s="562">
        <f t="shared" si="73"/>
        <v>0</v>
      </c>
      <c r="H45" s="928"/>
      <c r="I45" s="463" t="b">
        <f t="shared" si="8"/>
        <v>1</v>
      </c>
      <c r="J45" s="463" t="b">
        <f t="shared" si="9"/>
        <v>1</v>
      </c>
      <c r="K45" s="463" t="b">
        <f t="shared" si="10"/>
        <v>1</v>
      </c>
      <c r="L45" s="463"/>
      <c r="M45" s="501" t="s">
        <v>283</v>
      </c>
      <c r="N45" s="502" t="s">
        <v>284</v>
      </c>
      <c r="O45" s="503" t="s">
        <v>153</v>
      </c>
      <c r="P45" s="513">
        <v>40</v>
      </c>
      <c r="Q45" s="510">
        <v>72500</v>
      </c>
      <c r="R45" s="506">
        <f t="shared" si="74"/>
        <v>2900000</v>
      </c>
      <c r="S45" s="928"/>
      <c r="T45" s="395"/>
      <c r="U45" s="395"/>
      <c r="V45" s="395"/>
      <c r="W45" s="463"/>
      <c r="X45" s="596" t="s">
        <v>283</v>
      </c>
      <c r="Y45" s="502" t="s">
        <v>284</v>
      </c>
      <c r="Z45" s="503" t="s">
        <v>153</v>
      </c>
      <c r="AA45" s="513">
        <v>40</v>
      </c>
      <c r="AB45" s="565">
        <v>65900</v>
      </c>
      <c r="AC45" s="562">
        <f t="shared" si="78"/>
        <v>2636000</v>
      </c>
      <c r="AD45" s="928"/>
      <c r="AE45" s="463" t="b">
        <f t="shared" si="11"/>
        <v>1</v>
      </c>
      <c r="AF45" s="463" t="b">
        <f t="shared" si="12"/>
        <v>1</v>
      </c>
      <c r="AG45" s="463" t="b">
        <f t="shared" si="13"/>
        <v>1</v>
      </c>
      <c r="AH45" s="463"/>
      <c r="AI45" s="596" t="s">
        <v>283</v>
      </c>
      <c r="AJ45" s="502" t="s">
        <v>284</v>
      </c>
      <c r="AK45" s="614" t="s">
        <v>153</v>
      </c>
      <c r="AL45" s="623">
        <v>40</v>
      </c>
      <c r="AM45" s="621">
        <v>18000</v>
      </c>
      <c r="AN45" s="618">
        <f t="shared" si="79"/>
        <v>720000</v>
      </c>
      <c r="AO45" s="980"/>
      <c r="AP45" s="463" t="b">
        <f t="shared" si="50"/>
        <v>1</v>
      </c>
      <c r="AQ45" s="463" t="b">
        <f t="shared" si="51"/>
        <v>1</v>
      </c>
      <c r="AR45" s="463" t="b">
        <f t="shared" si="52"/>
        <v>1</v>
      </c>
      <c r="AS45" s="463"/>
      <c r="AT45" s="596" t="s">
        <v>283</v>
      </c>
      <c r="AU45" s="502" t="s">
        <v>284</v>
      </c>
      <c r="AV45" s="503" t="s">
        <v>153</v>
      </c>
      <c r="AW45" s="513">
        <v>40</v>
      </c>
      <c r="AX45" s="653">
        <v>28000.000000000004</v>
      </c>
      <c r="AY45" s="651">
        <f t="shared" si="80"/>
        <v>1120000.0000000002</v>
      </c>
      <c r="AZ45" s="928"/>
      <c r="BA45" s="463" t="b">
        <f t="shared" si="59"/>
        <v>1</v>
      </c>
      <c r="BB45" s="463" t="b">
        <f t="shared" si="60"/>
        <v>1</v>
      </c>
      <c r="BC45" s="463" t="b">
        <f t="shared" si="61"/>
        <v>1</v>
      </c>
      <c r="BD45" s="596" t="s">
        <v>283</v>
      </c>
      <c r="BE45" s="502" t="s">
        <v>284</v>
      </c>
      <c r="BF45" s="503" t="s">
        <v>153</v>
      </c>
      <c r="BG45" s="513">
        <v>40</v>
      </c>
      <c r="BH45" s="565">
        <v>22750</v>
      </c>
      <c r="BI45" s="562">
        <f t="shared" si="81"/>
        <v>910000</v>
      </c>
      <c r="BJ45" s="928"/>
      <c r="BK45" s="463" t="b">
        <f t="shared" si="19"/>
        <v>1</v>
      </c>
      <c r="BL45" s="463" t="b">
        <f t="shared" si="20"/>
        <v>1</v>
      </c>
      <c r="BM45" s="463" t="b">
        <f t="shared" si="21"/>
        <v>1</v>
      </c>
      <c r="BN45" s="463"/>
      <c r="BO45" s="596" t="s">
        <v>283</v>
      </c>
      <c r="BP45" s="502" t="s">
        <v>284</v>
      </c>
      <c r="BQ45" s="503" t="s">
        <v>153</v>
      </c>
      <c r="BR45" s="513">
        <v>40</v>
      </c>
      <c r="BS45" s="653">
        <v>22500</v>
      </c>
      <c r="BT45" s="562">
        <f t="shared" si="82"/>
        <v>900000</v>
      </c>
      <c r="BU45" s="928"/>
      <c r="BV45" s="463" t="b">
        <f t="shared" si="22"/>
        <v>1</v>
      </c>
      <c r="BW45" s="463" t="b">
        <f t="shared" si="23"/>
        <v>1</v>
      </c>
      <c r="BX45" s="463" t="b">
        <f t="shared" si="24"/>
        <v>1</v>
      </c>
      <c r="BY45" s="463"/>
      <c r="BZ45" s="596" t="s">
        <v>283</v>
      </c>
      <c r="CA45" s="502" t="s">
        <v>284</v>
      </c>
      <c r="CB45" s="503" t="s">
        <v>153</v>
      </c>
      <c r="CC45" s="513">
        <v>40</v>
      </c>
      <c r="CD45" s="565">
        <v>29500</v>
      </c>
      <c r="CE45" s="562">
        <f t="shared" si="83"/>
        <v>1180000</v>
      </c>
      <c r="CF45" s="928"/>
      <c r="CG45" s="463" t="b">
        <f t="shared" si="53"/>
        <v>1</v>
      </c>
      <c r="CH45" s="463" t="b">
        <f t="shared" si="54"/>
        <v>1</v>
      </c>
      <c r="CI45" s="463" t="b">
        <f t="shared" si="55"/>
        <v>1</v>
      </c>
      <c r="CJ45" s="463"/>
      <c r="CK45" s="596" t="s">
        <v>283</v>
      </c>
      <c r="CL45" s="502" t="s">
        <v>284</v>
      </c>
      <c r="CM45" s="503" t="s">
        <v>153</v>
      </c>
      <c r="CN45" s="513">
        <v>40</v>
      </c>
      <c r="CO45" s="565">
        <v>30000</v>
      </c>
      <c r="CP45" s="562">
        <f t="shared" si="84"/>
        <v>1200000</v>
      </c>
      <c r="CQ45" s="928"/>
      <c r="CR45" s="463" t="b">
        <f t="shared" si="27"/>
        <v>1</v>
      </c>
      <c r="CS45" s="463" t="b">
        <f t="shared" si="28"/>
        <v>1</v>
      </c>
      <c r="CT45" s="463" t="b">
        <f t="shared" si="29"/>
        <v>1</v>
      </c>
      <c r="CU45" s="463"/>
      <c r="CV45" s="596" t="s">
        <v>283</v>
      </c>
      <c r="CW45" s="693" t="s">
        <v>440</v>
      </c>
      <c r="CX45" s="614" t="s">
        <v>153</v>
      </c>
      <c r="CY45" s="623">
        <v>40</v>
      </c>
      <c r="CZ45" s="621">
        <v>54701</v>
      </c>
      <c r="DA45" s="696">
        <f t="shared" si="85"/>
        <v>2188040</v>
      </c>
      <c r="DB45" s="980"/>
      <c r="DC45" s="463" t="b">
        <f t="shared" si="31"/>
        <v>1</v>
      </c>
      <c r="DD45" s="463" t="b">
        <f t="shared" si="32"/>
        <v>1</v>
      </c>
      <c r="DE45" s="463" t="b">
        <f t="shared" si="33"/>
        <v>1</v>
      </c>
      <c r="DF45" s="596" t="s">
        <v>283</v>
      </c>
      <c r="DG45" s="502" t="s">
        <v>284</v>
      </c>
      <c r="DH45" s="503" t="s">
        <v>153</v>
      </c>
      <c r="DI45" s="513">
        <v>40</v>
      </c>
      <c r="DJ45" s="565">
        <v>16000</v>
      </c>
      <c r="DK45" s="562">
        <f t="shared" si="86"/>
        <v>640000</v>
      </c>
      <c r="DL45" s="928"/>
      <c r="DM45" s="463" t="b">
        <f t="shared" si="35"/>
        <v>1</v>
      </c>
      <c r="DN45" s="463" t="b">
        <f t="shared" si="36"/>
        <v>1</v>
      </c>
      <c r="DO45" s="463" t="b">
        <f t="shared" si="37"/>
        <v>1</v>
      </c>
      <c r="DP45" s="463"/>
      <c r="DQ45" s="728" t="s">
        <v>283</v>
      </c>
      <c r="DR45" s="729" t="s">
        <v>521</v>
      </c>
      <c r="DS45" s="730" t="s">
        <v>153</v>
      </c>
      <c r="DT45" s="743">
        <v>40</v>
      </c>
      <c r="DU45" s="740">
        <v>22000</v>
      </c>
      <c r="DV45" s="740">
        <f t="shared" si="87"/>
        <v>880000</v>
      </c>
      <c r="DW45" s="1097"/>
      <c r="DX45" s="463" t="b">
        <f t="shared" si="38"/>
        <v>1</v>
      </c>
      <c r="DY45" s="463" t="b">
        <f t="shared" si="39"/>
        <v>1</v>
      </c>
      <c r="DZ45" s="463" t="b">
        <f t="shared" si="40"/>
        <v>1</v>
      </c>
      <c r="EA45" s="463"/>
      <c r="EB45" s="596" t="s">
        <v>283</v>
      </c>
      <c r="EC45" s="502" t="s">
        <v>284</v>
      </c>
      <c r="ED45" s="503" t="s">
        <v>153</v>
      </c>
      <c r="EE45" s="513">
        <v>40</v>
      </c>
      <c r="EF45" s="801">
        <v>33684</v>
      </c>
      <c r="EG45" s="802">
        <f t="shared" si="90"/>
        <v>1347360</v>
      </c>
      <c r="EH45" s="928"/>
      <c r="EI45" s="463" t="b">
        <f t="shared" si="42"/>
        <v>1</v>
      </c>
      <c r="EJ45" s="463" t="b">
        <f t="shared" si="43"/>
        <v>1</v>
      </c>
      <c r="EK45" s="463" t="b">
        <f t="shared" si="44"/>
        <v>1</v>
      </c>
      <c r="EL45" s="463"/>
      <c r="EM45" s="596" t="s">
        <v>283</v>
      </c>
      <c r="EN45" s="502" t="s">
        <v>284</v>
      </c>
      <c r="EO45" s="503" t="s">
        <v>153</v>
      </c>
      <c r="EP45" s="513">
        <v>40</v>
      </c>
      <c r="EQ45" s="565">
        <v>18000</v>
      </c>
      <c r="ER45" s="562">
        <f t="shared" si="88"/>
        <v>720000</v>
      </c>
      <c r="ES45" s="1110"/>
      <c r="ET45" s="463" t="b">
        <f t="shared" si="46"/>
        <v>1</v>
      </c>
      <c r="EU45" s="463" t="b">
        <f t="shared" si="47"/>
        <v>1</v>
      </c>
      <c r="EV45" s="463" t="b">
        <f t="shared" si="48"/>
        <v>1</v>
      </c>
      <c r="EW45" s="463"/>
      <c r="EX45" s="596" t="s">
        <v>283</v>
      </c>
      <c r="EY45" s="502" t="s">
        <v>284</v>
      </c>
      <c r="EZ45" s="503" t="s">
        <v>153</v>
      </c>
      <c r="FA45" s="513">
        <v>40</v>
      </c>
      <c r="FB45" s="565">
        <v>17600</v>
      </c>
      <c r="FC45" s="562">
        <f t="shared" si="89"/>
        <v>704000</v>
      </c>
      <c r="FD45" s="928"/>
    </row>
    <row r="46" spans="2:160" s="369" customFormat="1" ht="60" customHeight="1" x14ac:dyDescent="0.25">
      <c r="B46" s="559" t="s">
        <v>285</v>
      </c>
      <c r="C46" s="517" t="s">
        <v>286</v>
      </c>
      <c r="D46" s="450" t="s">
        <v>153</v>
      </c>
      <c r="E46" s="513">
        <v>35</v>
      </c>
      <c r="F46" s="565">
        <v>0</v>
      </c>
      <c r="G46" s="562">
        <f t="shared" si="73"/>
        <v>0</v>
      </c>
      <c r="H46" s="928"/>
      <c r="I46" s="463" t="b">
        <f t="shared" si="8"/>
        <v>1</v>
      </c>
      <c r="J46" s="463" t="b">
        <f t="shared" si="9"/>
        <v>1</v>
      </c>
      <c r="K46" s="463" t="b">
        <f t="shared" si="10"/>
        <v>1</v>
      </c>
      <c r="L46" s="463"/>
      <c r="M46" s="501" t="s">
        <v>285</v>
      </c>
      <c r="N46" s="517" t="s">
        <v>286</v>
      </c>
      <c r="O46" s="503" t="s">
        <v>153</v>
      </c>
      <c r="P46" s="513">
        <v>35</v>
      </c>
      <c r="Q46" s="510">
        <v>38000</v>
      </c>
      <c r="R46" s="506">
        <f t="shared" si="74"/>
        <v>1330000</v>
      </c>
      <c r="S46" s="928"/>
      <c r="T46" s="395" t="b">
        <f>+EXACT(C46,Y46)</f>
        <v>1</v>
      </c>
      <c r="U46" s="395" t="b">
        <f>+EXACT(D46,Z46)</f>
        <v>1</v>
      </c>
      <c r="V46" s="395" t="b">
        <f>+EXACT(E46,AA46)</f>
        <v>1</v>
      </c>
      <c r="W46" s="463"/>
      <c r="X46" s="596" t="s">
        <v>285</v>
      </c>
      <c r="Y46" s="517" t="s">
        <v>286</v>
      </c>
      <c r="Z46" s="503" t="s">
        <v>153</v>
      </c>
      <c r="AA46" s="513">
        <v>35</v>
      </c>
      <c r="AB46" s="565">
        <v>38700</v>
      </c>
      <c r="AC46" s="562">
        <f t="shared" si="78"/>
        <v>1354500</v>
      </c>
      <c r="AD46" s="928"/>
      <c r="AE46" s="463" t="b">
        <f t="shared" si="11"/>
        <v>1</v>
      </c>
      <c r="AF46" s="463" t="b">
        <f t="shared" si="12"/>
        <v>1</v>
      </c>
      <c r="AG46" s="463" t="b">
        <f t="shared" si="13"/>
        <v>1</v>
      </c>
      <c r="AH46" s="463"/>
      <c r="AI46" s="596" t="s">
        <v>285</v>
      </c>
      <c r="AJ46" s="517" t="s">
        <v>286</v>
      </c>
      <c r="AK46" s="614" t="s">
        <v>153</v>
      </c>
      <c r="AL46" s="623">
        <v>35</v>
      </c>
      <c r="AM46" s="621">
        <v>24500</v>
      </c>
      <c r="AN46" s="618">
        <f t="shared" si="79"/>
        <v>857500</v>
      </c>
      <c r="AO46" s="980"/>
      <c r="AP46" s="463" t="b">
        <f t="shared" si="50"/>
        <v>1</v>
      </c>
      <c r="AQ46" s="463" t="b">
        <f t="shared" si="51"/>
        <v>1</v>
      </c>
      <c r="AR46" s="463" t="b">
        <f t="shared" si="52"/>
        <v>1</v>
      </c>
      <c r="AS46" s="463"/>
      <c r="AT46" s="596" t="s">
        <v>285</v>
      </c>
      <c r="AU46" s="517" t="s">
        <v>286</v>
      </c>
      <c r="AV46" s="503" t="s">
        <v>153</v>
      </c>
      <c r="AW46" s="513">
        <v>35</v>
      </c>
      <c r="AX46" s="653">
        <v>43680.000000000007</v>
      </c>
      <c r="AY46" s="651">
        <f t="shared" si="80"/>
        <v>1528800.0000000002</v>
      </c>
      <c r="AZ46" s="928"/>
      <c r="BA46" s="463" t="b">
        <f t="shared" si="59"/>
        <v>1</v>
      </c>
      <c r="BB46" s="463" t="b">
        <f t="shared" si="60"/>
        <v>1</v>
      </c>
      <c r="BC46" s="463" t="b">
        <f t="shared" si="61"/>
        <v>1</v>
      </c>
      <c r="BD46" s="596" t="s">
        <v>285</v>
      </c>
      <c r="BE46" s="517" t="s">
        <v>286</v>
      </c>
      <c r="BF46" s="503" t="s">
        <v>153</v>
      </c>
      <c r="BG46" s="513">
        <v>35</v>
      </c>
      <c r="BH46" s="565">
        <v>81900</v>
      </c>
      <c r="BI46" s="562">
        <f t="shared" si="81"/>
        <v>2866500</v>
      </c>
      <c r="BJ46" s="928"/>
      <c r="BK46" s="463" t="b">
        <f t="shared" si="19"/>
        <v>1</v>
      </c>
      <c r="BL46" s="463" t="b">
        <f t="shared" si="20"/>
        <v>1</v>
      </c>
      <c r="BM46" s="463" t="b">
        <f t="shared" si="21"/>
        <v>1</v>
      </c>
      <c r="BN46" s="463"/>
      <c r="BO46" s="596" t="s">
        <v>285</v>
      </c>
      <c r="BP46" s="517" t="s">
        <v>286</v>
      </c>
      <c r="BQ46" s="503" t="s">
        <v>153</v>
      </c>
      <c r="BR46" s="513">
        <v>35</v>
      </c>
      <c r="BS46" s="653">
        <v>81000</v>
      </c>
      <c r="BT46" s="562">
        <f t="shared" si="82"/>
        <v>2835000</v>
      </c>
      <c r="BU46" s="928"/>
      <c r="BV46" s="463" t="b">
        <f t="shared" si="22"/>
        <v>1</v>
      </c>
      <c r="BW46" s="463" t="b">
        <f t="shared" si="23"/>
        <v>1</v>
      </c>
      <c r="BX46" s="463" t="b">
        <f t="shared" si="24"/>
        <v>1</v>
      </c>
      <c r="BY46" s="463"/>
      <c r="BZ46" s="596" t="s">
        <v>285</v>
      </c>
      <c r="CA46" s="517" t="s">
        <v>286</v>
      </c>
      <c r="CB46" s="503" t="s">
        <v>153</v>
      </c>
      <c r="CC46" s="513">
        <v>35</v>
      </c>
      <c r="CD46" s="565">
        <v>34500</v>
      </c>
      <c r="CE46" s="562">
        <f t="shared" si="83"/>
        <v>1207500</v>
      </c>
      <c r="CF46" s="928"/>
      <c r="CG46" s="463" t="b">
        <f t="shared" si="53"/>
        <v>1</v>
      </c>
      <c r="CH46" s="463" t="b">
        <f t="shared" si="54"/>
        <v>1</v>
      </c>
      <c r="CI46" s="463" t="b">
        <f t="shared" si="55"/>
        <v>1</v>
      </c>
      <c r="CJ46" s="463"/>
      <c r="CK46" s="596" t="s">
        <v>285</v>
      </c>
      <c r="CL46" s="517" t="s">
        <v>286</v>
      </c>
      <c r="CM46" s="503" t="s">
        <v>153</v>
      </c>
      <c r="CN46" s="513">
        <v>35</v>
      </c>
      <c r="CO46" s="565">
        <v>35000</v>
      </c>
      <c r="CP46" s="562">
        <f t="shared" si="84"/>
        <v>1225000</v>
      </c>
      <c r="CQ46" s="928"/>
      <c r="CR46" s="463" t="b">
        <f t="shared" si="27"/>
        <v>1</v>
      </c>
      <c r="CS46" s="463" t="b">
        <f t="shared" si="28"/>
        <v>1</v>
      </c>
      <c r="CT46" s="463" t="b">
        <f t="shared" si="29"/>
        <v>1</v>
      </c>
      <c r="CU46" s="463"/>
      <c r="CV46" s="596" t="s">
        <v>285</v>
      </c>
      <c r="CW46" s="700" t="s">
        <v>441</v>
      </c>
      <c r="CX46" s="614" t="s">
        <v>153</v>
      </c>
      <c r="CY46" s="623">
        <v>35</v>
      </c>
      <c r="CZ46" s="621">
        <v>40171</v>
      </c>
      <c r="DA46" s="696">
        <f t="shared" si="85"/>
        <v>1405985</v>
      </c>
      <c r="DB46" s="980"/>
      <c r="DC46" s="463" t="b">
        <f t="shared" si="31"/>
        <v>1</v>
      </c>
      <c r="DD46" s="463" t="b">
        <f t="shared" si="32"/>
        <v>1</v>
      </c>
      <c r="DE46" s="463" t="b">
        <f t="shared" si="33"/>
        <v>1</v>
      </c>
      <c r="DF46" s="596" t="s">
        <v>285</v>
      </c>
      <c r="DG46" s="517" t="s">
        <v>286</v>
      </c>
      <c r="DH46" s="503" t="s">
        <v>153</v>
      </c>
      <c r="DI46" s="513">
        <v>35</v>
      </c>
      <c r="DJ46" s="565">
        <v>45000</v>
      </c>
      <c r="DK46" s="562">
        <f t="shared" si="86"/>
        <v>1575000</v>
      </c>
      <c r="DL46" s="928"/>
      <c r="DM46" s="463" t="b">
        <f t="shared" si="35"/>
        <v>1</v>
      </c>
      <c r="DN46" s="463" t="b">
        <f t="shared" si="36"/>
        <v>1</v>
      </c>
      <c r="DO46" s="463" t="b">
        <f t="shared" si="37"/>
        <v>1</v>
      </c>
      <c r="DP46" s="463"/>
      <c r="DQ46" s="728" t="s">
        <v>285</v>
      </c>
      <c r="DR46" s="747" t="s">
        <v>522</v>
      </c>
      <c r="DS46" s="730" t="s">
        <v>153</v>
      </c>
      <c r="DT46" s="743">
        <v>35</v>
      </c>
      <c r="DU46" s="740">
        <v>79200</v>
      </c>
      <c r="DV46" s="740">
        <f t="shared" si="87"/>
        <v>2772000</v>
      </c>
      <c r="DW46" s="1097"/>
      <c r="DX46" s="463" t="b">
        <f t="shared" si="38"/>
        <v>1</v>
      </c>
      <c r="DY46" s="463" t="b">
        <f t="shared" si="39"/>
        <v>1</v>
      </c>
      <c r="DZ46" s="463" t="b">
        <f t="shared" si="40"/>
        <v>1</v>
      </c>
      <c r="EA46" s="463"/>
      <c r="EB46" s="596" t="s">
        <v>285</v>
      </c>
      <c r="EC46" s="517" t="s">
        <v>286</v>
      </c>
      <c r="ED46" s="503" t="s">
        <v>153</v>
      </c>
      <c r="EE46" s="513">
        <v>35</v>
      </c>
      <c r="EF46" s="801">
        <v>19413</v>
      </c>
      <c r="EG46" s="802">
        <f t="shared" si="90"/>
        <v>679455</v>
      </c>
      <c r="EH46" s="928"/>
      <c r="EI46" s="463" t="b">
        <f t="shared" si="42"/>
        <v>1</v>
      </c>
      <c r="EJ46" s="463" t="b">
        <f t="shared" si="43"/>
        <v>1</v>
      </c>
      <c r="EK46" s="463" t="b">
        <f t="shared" si="44"/>
        <v>1</v>
      </c>
      <c r="EL46" s="463"/>
      <c r="EM46" s="596" t="s">
        <v>285</v>
      </c>
      <c r="EN46" s="517" t="s">
        <v>286</v>
      </c>
      <c r="EO46" s="503" t="s">
        <v>153</v>
      </c>
      <c r="EP46" s="513">
        <v>35</v>
      </c>
      <c r="EQ46" s="565">
        <v>50000</v>
      </c>
      <c r="ER46" s="562">
        <f t="shared" si="88"/>
        <v>1750000</v>
      </c>
      <c r="ES46" s="1110"/>
      <c r="ET46" s="463" t="b">
        <f t="shared" si="46"/>
        <v>1</v>
      </c>
      <c r="EU46" s="463" t="b">
        <f t="shared" si="47"/>
        <v>1</v>
      </c>
      <c r="EV46" s="463" t="b">
        <f t="shared" si="48"/>
        <v>1</v>
      </c>
      <c r="EW46" s="463"/>
      <c r="EX46" s="596" t="s">
        <v>285</v>
      </c>
      <c r="EY46" s="517" t="s">
        <v>286</v>
      </c>
      <c r="EZ46" s="503" t="s">
        <v>153</v>
      </c>
      <c r="FA46" s="513">
        <v>35</v>
      </c>
      <c r="FB46" s="565">
        <v>45000</v>
      </c>
      <c r="FC46" s="562">
        <f t="shared" si="89"/>
        <v>1575000</v>
      </c>
      <c r="FD46" s="928"/>
    </row>
    <row r="47" spans="2:160" s="369" customFormat="1" ht="60" customHeight="1" x14ac:dyDescent="0.25">
      <c r="B47" s="559" t="s">
        <v>287</v>
      </c>
      <c r="C47" s="517" t="s">
        <v>288</v>
      </c>
      <c r="D47" s="450" t="s">
        <v>153</v>
      </c>
      <c r="E47" s="513">
        <v>26.5</v>
      </c>
      <c r="F47" s="565">
        <v>0</v>
      </c>
      <c r="G47" s="562">
        <f>+E47*F47</f>
        <v>0</v>
      </c>
      <c r="H47" s="928"/>
      <c r="I47" s="463" t="b">
        <f t="shared" si="8"/>
        <v>1</v>
      </c>
      <c r="J47" s="463" t="b">
        <f t="shared" si="9"/>
        <v>1</v>
      </c>
      <c r="K47" s="463" t="b">
        <f t="shared" si="10"/>
        <v>1</v>
      </c>
      <c r="L47" s="463"/>
      <c r="M47" s="501" t="s">
        <v>287</v>
      </c>
      <c r="N47" s="517" t="s">
        <v>288</v>
      </c>
      <c r="O47" s="503" t="s">
        <v>153</v>
      </c>
      <c r="P47" s="513">
        <v>26.5</v>
      </c>
      <c r="Q47" s="510">
        <v>72000</v>
      </c>
      <c r="R47" s="506">
        <f>+P47*Q47</f>
        <v>1908000</v>
      </c>
      <c r="S47" s="928"/>
      <c r="T47" s="463" t="b">
        <f t="shared" ref="T47:T110" si="91">+EXACT(C47,Y47)</f>
        <v>1</v>
      </c>
      <c r="U47" s="463" t="b">
        <f t="shared" ref="U47:U110" si="92">+EXACT(D47,Z47)</f>
        <v>1</v>
      </c>
      <c r="V47" s="463" t="b">
        <f t="shared" ref="V47:V110" si="93">+EXACT(E47,AA47)</f>
        <v>1</v>
      </c>
      <c r="W47" s="463"/>
      <c r="X47" s="596" t="s">
        <v>287</v>
      </c>
      <c r="Y47" s="517" t="s">
        <v>288</v>
      </c>
      <c r="Z47" s="503" t="s">
        <v>153</v>
      </c>
      <c r="AA47" s="513">
        <v>26.5</v>
      </c>
      <c r="AB47" s="565">
        <v>72300</v>
      </c>
      <c r="AC47" s="562">
        <f>+AA47*AB47</f>
        <v>1915950</v>
      </c>
      <c r="AD47" s="928"/>
      <c r="AE47" s="463" t="b">
        <f t="shared" si="11"/>
        <v>1</v>
      </c>
      <c r="AF47" s="463" t="b">
        <f t="shared" si="12"/>
        <v>1</v>
      </c>
      <c r="AG47" s="463" t="b">
        <f t="shared" si="13"/>
        <v>1</v>
      </c>
      <c r="AH47" s="463"/>
      <c r="AI47" s="596" t="s">
        <v>287</v>
      </c>
      <c r="AJ47" s="517" t="s">
        <v>288</v>
      </c>
      <c r="AK47" s="614" t="s">
        <v>153</v>
      </c>
      <c r="AL47" s="623">
        <v>26.5</v>
      </c>
      <c r="AM47" s="621">
        <v>38000</v>
      </c>
      <c r="AN47" s="618">
        <f>+AL47*AM47</f>
        <v>1007000</v>
      </c>
      <c r="AO47" s="980"/>
      <c r="AP47" s="463" t="b">
        <f t="shared" si="50"/>
        <v>1</v>
      </c>
      <c r="AQ47" s="463" t="b">
        <f t="shared" si="51"/>
        <v>1</v>
      </c>
      <c r="AR47" s="463" t="b">
        <f t="shared" si="52"/>
        <v>1</v>
      </c>
      <c r="AS47" s="463"/>
      <c r="AT47" s="596" t="s">
        <v>287</v>
      </c>
      <c r="AU47" s="517" t="s">
        <v>288</v>
      </c>
      <c r="AV47" s="503" t="s">
        <v>153</v>
      </c>
      <c r="AW47" s="513">
        <v>26.5</v>
      </c>
      <c r="AX47" s="653">
        <v>58240.000000000007</v>
      </c>
      <c r="AY47" s="651">
        <f>+AW47*AX47</f>
        <v>1543360.0000000002</v>
      </c>
      <c r="AZ47" s="928"/>
      <c r="BA47" s="463" t="b">
        <f t="shared" si="59"/>
        <v>1</v>
      </c>
      <c r="BB47" s="463" t="b">
        <f t="shared" si="60"/>
        <v>1</v>
      </c>
      <c r="BC47" s="463" t="b">
        <f t="shared" si="61"/>
        <v>1</v>
      </c>
      <c r="BD47" s="596" t="s">
        <v>287</v>
      </c>
      <c r="BE47" s="517" t="s">
        <v>288</v>
      </c>
      <c r="BF47" s="503" t="s">
        <v>153</v>
      </c>
      <c r="BG47" s="513">
        <v>26.5</v>
      </c>
      <c r="BH47" s="565">
        <v>72800</v>
      </c>
      <c r="BI47" s="562">
        <f>+BG47*BH47</f>
        <v>1929200</v>
      </c>
      <c r="BJ47" s="928"/>
      <c r="BK47" s="463" t="b">
        <f t="shared" si="19"/>
        <v>1</v>
      </c>
      <c r="BL47" s="463" t="b">
        <f t="shared" si="20"/>
        <v>1</v>
      </c>
      <c r="BM47" s="463" t="b">
        <f t="shared" si="21"/>
        <v>1</v>
      </c>
      <c r="BN47" s="463"/>
      <c r="BO47" s="596" t="s">
        <v>287</v>
      </c>
      <c r="BP47" s="517" t="s">
        <v>288</v>
      </c>
      <c r="BQ47" s="503" t="s">
        <v>153</v>
      </c>
      <c r="BR47" s="513">
        <v>26.5</v>
      </c>
      <c r="BS47" s="653">
        <v>72000</v>
      </c>
      <c r="BT47" s="562">
        <f>+BR47*BS47</f>
        <v>1908000</v>
      </c>
      <c r="BU47" s="928"/>
      <c r="BV47" s="463" t="b">
        <f t="shared" si="22"/>
        <v>1</v>
      </c>
      <c r="BW47" s="463" t="b">
        <f t="shared" si="23"/>
        <v>1</v>
      </c>
      <c r="BX47" s="463" t="b">
        <f t="shared" si="24"/>
        <v>1</v>
      </c>
      <c r="BY47" s="463"/>
      <c r="BZ47" s="596" t="s">
        <v>287</v>
      </c>
      <c r="CA47" s="517" t="s">
        <v>288</v>
      </c>
      <c r="CB47" s="503" t="s">
        <v>153</v>
      </c>
      <c r="CC47" s="513">
        <v>26.5</v>
      </c>
      <c r="CD47" s="565">
        <v>69500</v>
      </c>
      <c r="CE47" s="562">
        <f>+CC47*CD47</f>
        <v>1841750</v>
      </c>
      <c r="CF47" s="928"/>
      <c r="CG47" s="463" t="b">
        <f t="shared" si="53"/>
        <v>1</v>
      </c>
      <c r="CH47" s="463" t="b">
        <f t="shared" si="54"/>
        <v>1</v>
      </c>
      <c r="CI47" s="463" t="b">
        <f t="shared" si="55"/>
        <v>1</v>
      </c>
      <c r="CJ47" s="463"/>
      <c r="CK47" s="596" t="s">
        <v>287</v>
      </c>
      <c r="CL47" s="517" t="s">
        <v>288</v>
      </c>
      <c r="CM47" s="503" t="s">
        <v>153</v>
      </c>
      <c r="CN47" s="513">
        <v>26.5</v>
      </c>
      <c r="CO47" s="565">
        <v>70000</v>
      </c>
      <c r="CP47" s="562">
        <f>+CN47*CO47</f>
        <v>1855000</v>
      </c>
      <c r="CQ47" s="928"/>
      <c r="CR47" s="463" t="b">
        <f t="shared" si="27"/>
        <v>1</v>
      </c>
      <c r="CS47" s="463" t="b">
        <f t="shared" si="28"/>
        <v>1</v>
      </c>
      <c r="CT47" s="463" t="b">
        <f t="shared" si="29"/>
        <v>1</v>
      </c>
      <c r="CU47" s="463"/>
      <c r="CV47" s="596" t="s">
        <v>287</v>
      </c>
      <c r="CW47" s="700" t="s">
        <v>442</v>
      </c>
      <c r="CX47" s="614" t="s">
        <v>153</v>
      </c>
      <c r="CY47" s="623">
        <v>26.5</v>
      </c>
      <c r="CZ47" s="621">
        <v>85008</v>
      </c>
      <c r="DA47" s="696">
        <f>+CY47*CZ47</f>
        <v>2252712</v>
      </c>
      <c r="DB47" s="980"/>
      <c r="DC47" s="463" t="b">
        <f t="shared" si="31"/>
        <v>1</v>
      </c>
      <c r="DD47" s="463" t="b">
        <f t="shared" si="32"/>
        <v>1</v>
      </c>
      <c r="DE47" s="463" t="b">
        <f t="shared" si="33"/>
        <v>1</v>
      </c>
      <c r="DF47" s="596" t="s">
        <v>287</v>
      </c>
      <c r="DG47" s="517" t="s">
        <v>288</v>
      </c>
      <c r="DH47" s="503" t="s">
        <v>153</v>
      </c>
      <c r="DI47" s="513">
        <v>26.5</v>
      </c>
      <c r="DJ47" s="565">
        <v>75000</v>
      </c>
      <c r="DK47" s="562">
        <f>+DI47*DJ47</f>
        <v>1987500</v>
      </c>
      <c r="DL47" s="928"/>
      <c r="DM47" s="463" t="b">
        <f t="shared" si="35"/>
        <v>1</v>
      </c>
      <c r="DN47" s="463" t="b">
        <f t="shared" si="36"/>
        <v>1</v>
      </c>
      <c r="DO47" s="463" t="b">
        <f t="shared" si="37"/>
        <v>1</v>
      </c>
      <c r="DP47" s="463"/>
      <c r="DQ47" s="728" t="s">
        <v>287</v>
      </c>
      <c r="DR47" s="747" t="s">
        <v>523</v>
      </c>
      <c r="DS47" s="730" t="s">
        <v>153</v>
      </c>
      <c r="DT47" s="743">
        <v>26.5</v>
      </c>
      <c r="DU47" s="740">
        <v>70400</v>
      </c>
      <c r="DV47" s="740">
        <f>+DT47*DU47</f>
        <v>1865600</v>
      </c>
      <c r="DW47" s="1097"/>
      <c r="DX47" s="463" t="b">
        <f t="shared" si="38"/>
        <v>1</v>
      </c>
      <c r="DY47" s="463" t="b">
        <f t="shared" si="39"/>
        <v>1</v>
      </c>
      <c r="DZ47" s="463" t="b">
        <f t="shared" si="40"/>
        <v>1</v>
      </c>
      <c r="EA47" s="463"/>
      <c r="EB47" s="596" t="s">
        <v>287</v>
      </c>
      <c r="EC47" s="517" t="s">
        <v>288</v>
      </c>
      <c r="ED47" s="503" t="s">
        <v>153</v>
      </c>
      <c r="EE47" s="513">
        <v>26.5</v>
      </c>
      <c r="EF47" s="801">
        <v>197515</v>
      </c>
      <c r="EG47" s="802">
        <f t="shared" si="90"/>
        <v>5234148</v>
      </c>
      <c r="EH47" s="928"/>
      <c r="EI47" s="463" t="b">
        <f t="shared" si="42"/>
        <v>1</v>
      </c>
      <c r="EJ47" s="463" t="b">
        <f t="shared" si="43"/>
        <v>1</v>
      </c>
      <c r="EK47" s="463" t="b">
        <f t="shared" si="44"/>
        <v>1</v>
      </c>
      <c r="EL47" s="463"/>
      <c r="EM47" s="596" t="s">
        <v>287</v>
      </c>
      <c r="EN47" s="517" t="s">
        <v>288</v>
      </c>
      <c r="EO47" s="503" t="s">
        <v>153</v>
      </c>
      <c r="EP47" s="513">
        <v>26.5</v>
      </c>
      <c r="EQ47" s="565">
        <v>80000</v>
      </c>
      <c r="ER47" s="562">
        <f>+EP47*EQ47</f>
        <v>2120000</v>
      </c>
      <c r="ES47" s="1110"/>
      <c r="ET47" s="463" t="b">
        <f t="shared" si="46"/>
        <v>1</v>
      </c>
      <c r="EU47" s="463" t="b">
        <f t="shared" si="47"/>
        <v>1</v>
      </c>
      <c r="EV47" s="463" t="b">
        <f t="shared" si="48"/>
        <v>1</v>
      </c>
      <c r="EW47" s="463"/>
      <c r="EX47" s="596" t="s">
        <v>287</v>
      </c>
      <c r="EY47" s="517" t="s">
        <v>288</v>
      </c>
      <c r="EZ47" s="503" t="s">
        <v>153</v>
      </c>
      <c r="FA47" s="513">
        <v>26.5</v>
      </c>
      <c r="FB47" s="565">
        <v>67500</v>
      </c>
      <c r="FC47" s="562">
        <f>+FA47*FB47</f>
        <v>1788750</v>
      </c>
      <c r="FD47" s="928"/>
    </row>
    <row r="48" spans="2:160" s="369" customFormat="1" ht="75.75" customHeight="1" thickBot="1" x14ac:dyDescent="0.3">
      <c r="B48" s="559" t="s">
        <v>289</v>
      </c>
      <c r="C48" s="517" t="s">
        <v>290</v>
      </c>
      <c r="D48" s="450" t="s">
        <v>154</v>
      </c>
      <c r="E48" s="513">
        <v>15</v>
      </c>
      <c r="F48" s="565">
        <v>0</v>
      </c>
      <c r="G48" s="562">
        <f>+E48*F48</f>
        <v>0</v>
      </c>
      <c r="H48" s="929"/>
      <c r="I48" s="463" t="b">
        <f t="shared" si="8"/>
        <v>1</v>
      </c>
      <c r="J48" s="463" t="b">
        <f t="shared" si="9"/>
        <v>1</v>
      </c>
      <c r="K48" s="463" t="b">
        <f t="shared" si="10"/>
        <v>1</v>
      </c>
      <c r="L48" s="463"/>
      <c r="M48" s="501" t="s">
        <v>289</v>
      </c>
      <c r="N48" s="517" t="s">
        <v>290</v>
      </c>
      <c r="O48" s="503" t="s">
        <v>154</v>
      </c>
      <c r="P48" s="513">
        <v>15</v>
      </c>
      <c r="Q48" s="510">
        <v>22000</v>
      </c>
      <c r="R48" s="506">
        <f>+P48*Q48</f>
        <v>330000</v>
      </c>
      <c r="S48" s="929"/>
      <c r="T48" s="463" t="b">
        <f t="shared" si="91"/>
        <v>1</v>
      </c>
      <c r="U48" s="463" t="b">
        <f t="shared" si="92"/>
        <v>1</v>
      </c>
      <c r="V48" s="463" t="b">
        <f t="shared" si="93"/>
        <v>1</v>
      </c>
      <c r="W48" s="463"/>
      <c r="X48" s="596" t="s">
        <v>289</v>
      </c>
      <c r="Y48" s="517" t="s">
        <v>290</v>
      </c>
      <c r="Z48" s="503" t="s">
        <v>154</v>
      </c>
      <c r="AA48" s="513">
        <v>15</v>
      </c>
      <c r="AB48" s="565">
        <v>26400</v>
      </c>
      <c r="AC48" s="562">
        <f>+AA48*AB48</f>
        <v>396000</v>
      </c>
      <c r="AD48" s="929"/>
      <c r="AE48" s="463" t="b">
        <f t="shared" si="11"/>
        <v>1</v>
      </c>
      <c r="AF48" s="463" t="b">
        <f t="shared" si="12"/>
        <v>1</v>
      </c>
      <c r="AG48" s="463" t="b">
        <f t="shared" si="13"/>
        <v>1</v>
      </c>
      <c r="AH48" s="463"/>
      <c r="AI48" s="596" t="s">
        <v>289</v>
      </c>
      <c r="AJ48" s="517" t="s">
        <v>290</v>
      </c>
      <c r="AK48" s="614" t="s">
        <v>154</v>
      </c>
      <c r="AL48" s="623">
        <v>15</v>
      </c>
      <c r="AM48" s="621">
        <v>15000</v>
      </c>
      <c r="AN48" s="618">
        <f>+AL48*AM48</f>
        <v>225000</v>
      </c>
      <c r="AO48" s="981"/>
      <c r="AP48" s="463" t="b">
        <f t="shared" si="50"/>
        <v>1</v>
      </c>
      <c r="AQ48" s="463" t="b">
        <f t="shared" si="51"/>
        <v>1</v>
      </c>
      <c r="AR48" s="463" t="b">
        <f t="shared" si="52"/>
        <v>1</v>
      </c>
      <c r="AS48" s="463"/>
      <c r="AT48" s="596" t="s">
        <v>289</v>
      </c>
      <c r="AU48" s="517" t="s">
        <v>290</v>
      </c>
      <c r="AV48" s="503" t="s">
        <v>154</v>
      </c>
      <c r="AW48" s="513">
        <v>15</v>
      </c>
      <c r="AX48" s="653">
        <v>28000.000000000004</v>
      </c>
      <c r="AY48" s="651">
        <f>+AW48*AX48</f>
        <v>420000.00000000006</v>
      </c>
      <c r="AZ48" s="929"/>
      <c r="BA48" s="463" t="b">
        <f t="shared" si="59"/>
        <v>1</v>
      </c>
      <c r="BB48" s="463" t="b">
        <f t="shared" si="60"/>
        <v>1</v>
      </c>
      <c r="BC48" s="463" t="b">
        <f t="shared" si="61"/>
        <v>1</v>
      </c>
      <c r="BD48" s="596" t="s">
        <v>289</v>
      </c>
      <c r="BE48" s="517" t="s">
        <v>290</v>
      </c>
      <c r="BF48" s="503" t="s">
        <v>154</v>
      </c>
      <c r="BG48" s="513">
        <v>15</v>
      </c>
      <c r="BH48" s="565">
        <v>22750</v>
      </c>
      <c r="BI48" s="562">
        <f>+BG48*BH48</f>
        <v>341250</v>
      </c>
      <c r="BJ48" s="929"/>
      <c r="BK48" s="463" t="b">
        <f t="shared" si="19"/>
        <v>1</v>
      </c>
      <c r="BL48" s="463" t="b">
        <f t="shared" si="20"/>
        <v>1</v>
      </c>
      <c r="BM48" s="463" t="b">
        <f t="shared" si="21"/>
        <v>1</v>
      </c>
      <c r="BN48" s="463"/>
      <c r="BO48" s="596" t="s">
        <v>289</v>
      </c>
      <c r="BP48" s="517" t="s">
        <v>290</v>
      </c>
      <c r="BQ48" s="503" t="s">
        <v>154</v>
      </c>
      <c r="BR48" s="513">
        <v>15</v>
      </c>
      <c r="BS48" s="653">
        <v>22500</v>
      </c>
      <c r="BT48" s="562">
        <f>+BR48*BS48</f>
        <v>337500</v>
      </c>
      <c r="BU48" s="929"/>
      <c r="BV48" s="463" t="b">
        <f t="shared" si="22"/>
        <v>1</v>
      </c>
      <c r="BW48" s="463" t="b">
        <f t="shared" si="23"/>
        <v>1</v>
      </c>
      <c r="BX48" s="463" t="b">
        <f t="shared" si="24"/>
        <v>1</v>
      </c>
      <c r="BY48" s="463"/>
      <c r="BZ48" s="596" t="s">
        <v>289</v>
      </c>
      <c r="CA48" s="517" t="s">
        <v>290</v>
      </c>
      <c r="CB48" s="503" t="s">
        <v>154</v>
      </c>
      <c r="CC48" s="513">
        <v>15</v>
      </c>
      <c r="CD48" s="565">
        <v>29500</v>
      </c>
      <c r="CE48" s="562">
        <f>+CC48*CD48</f>
        <v>442500</v>
      </c>
      <c r="CF48" s="929"/>
      <c r="CG48" s="463" t="b">
        <f t="shared" si="53"/>
        <v>1</v>
      </c>
      <c r="CH48" s="463" t="b">
        <f t="shared" si="54"/>
        <v>1</v>
      </c>
      <c r="CI48" s="463" t="b">
        <f t="shared" si="55"/>
        <v>1</v>
      </c>
      <c r="CJ48" s="463"/>
      <c r="CK48" s="596" t="s">
        <v>289</v>
      </c>
      <c r="CL48" s="517" t="s">
        <v>290</v>
      </c>
      <c r="CM48" s="503" t="s">
        <v>154</v>
      </c>
      <c r="CN48" s="513">
        <v>15</v>
      </c>
      <c r="CO48" s="565">
        <v>30000</v>
      </c>
      <c r="CP48" s="562">
        <f>+CN48*CO48</f>
        <v>450000</v>
      </c>
      <c r="CQ48" s="929"/>
      <c r="CR48" s="463" t="b">
        <f t="shared" si="27"/>
        <v>1</v>
      </c>
      <c r="CS48" s="463" t="b">
        <f t="shared" si="28"/>
        <v>1</v>
      </c>
      <c r="CT48" s="463" t="b">
        <f t="shared" si="29"/>
        <v>1</v>
      </c>
      <c r="CU48" s="463"/>
      <c r="CV48" s="596" t="s">
        <v>289</v>
      </c>
      <c r="CW48" s="700" t="s">
        <v>443</v>
      </c>
      <c r="CX48" s="614" t="s">
        <v>154</v>
      </c>
      <c r="CY48" s="623">
        <v>15</v>
      </c>
      <c r="CZ48" s="621">
        <v>78632</v>
      </c>
      <c r="DA48" s="696">
        <f>+CY48*CZ48</f>
        <v>1179480</v>
      </c>
      <c r="DB48" s="981"/>
      <c r="DC48" s="463" t="b">
        <f t="shared" si="31"/>
        <v>1</v>
      </c>
      <c r="DD48" s="463" t="b">
        <f t="shared" si="32"/>
        <v>1</v>
      </c>
      <c r="DE48" s="463" t="b">
        <f t="shared" si="33"/>
        <v>1</v>
      </c>
      <c r="DF48" s="596" t="s">
        <v>289</v>
      </c>
      <c r="DG48" s="517" t="s">
        <v>290</v>
      </c>
      <c r="DH48" s="503" t="s">
        <v>154</v>
      </c>
      <c r="DI48" s="513">
        <v>15</v>
      </c>
      <c r="DJ48" s="565">
        <v>28000</v>
      </c>
      <c r="DK48" s="562">
        <f>+DI48*DJ48</f>
        <v>420000</v>
      </c>
      <c r="DL48" s="929"/>
      <c r="DM48" s="463" t="b">
        <f t="shared" si="35"/>
        <v>1</v>
      </c>
      <c r="DN48" s="463" t="b">
        <f t="shared" si="36"/>
        <v>1</v>
      </c>
      <c r="DO48" s="463" t="b">
        <f t="shared" si="37"/>
        <v>1</v>
      </c>
      <c r="DP48" s="463"/>
      <c r="DQ48" s="728" t="s">
        <v>289</v>
      </c>
      <c r="DR48" s="747" t="s">
        <v>524</v>
      </c>
      <c r="DS48" s="730" t="s">
        <v>154</v>
      </c>
      <c r="DT48" s="743">
        <v>15</v>
      </c>
      <c r="DU48" s="740">
        <v>22000</v>
      </c>
      <c r="DV48" s="740">
        <f>+DT48*DU48</f>
        <v>330000</v>
      </c>
      <c r="DW48" s="1098"/>
      <c r="DX48" s="463" t="b">
        <f t="shared" si="38"/>
        <v>1</v>
      </c>
      <c r="DY48" s="463" t="b">
        <f t="shared" si="39"/>
        <v>1</v>
      </c>
      <c r="DZ48" s="463" t="b">
        <f t="shared" si="40"/>
        <v>1</v>
      </c>
      <c r="EA48" s="463"/>
      <c r="EB48" s="596" t="s">
        <v>289</v>
      </c>
      <c r="EC48" s="517" t="s">
        <v>290</v>
      </c>
      <c r="ED48" s="503" t="s">
        <v>154</v>
      </c>
      <c r="EE48" s="513">
        <v>15</v>
      </c>
      <c r="EF48" s="801">
        <v>19022</v>
      </c>
      <c r="EG48" s="802">
        <f t="shared" si="90"/>
        <v>285330</v>
      </c>
      <c r="EH48" s="929"/>
      <c r="EI48" s="463" t="b">
        <f t="shared" si="42"/>
        <v>1</v>
      </c>
      <c r="EJ48" s="463" t="b">
        <f t="shared" si="43"/>
        <v>1</v>
      </c>
      <c r="EK48" s="463" t="b">
        <f t="shared" si="44"/>
        <v>1</v>
      </c>
      <c r="EL48" s="463"/>
      <c r="EM48" s="596" t="s">
        <v>289</v>
      </c>
      <c r="EN48" s="517" t="s">
        <v>290</v>
      </c>
      <c r="EO48" s="503" t="s">
        <v>154</v>
      </c>
      <c r="EP48" s="513">
        <v>15</v>
      </c>
      <c r="EQ48" s="565">
        <v>50000</v>
      </c>
      <c r="ER48" s="562">
        <f>+EP48*EQ48</f>
        <v>750000</v>
      </c>
      <c r="ES48" s="1111"/>
      <c r="ET48" s="463" t="b">
        <f t="shared" si="46"/>
        <v>1</v>
      </c>
      <c r="EU48" s="463" t="b">
        <f t="shared" si="47"/>
        <v>1</v>
      </c>
      <c r="EV48" s="463" t="b">
        <f t="shared" si="48"/>
        <v>1</v>
      </c>
      <c r="EW48" s="463"/>
      <c r="EX48" s="596" t="s">
        <v>289</v>
      </c>
      <c r="EY48" s="517" t="s">
        <v>290</v>
      </c>
      <c r="EZ48" s="503" t="s">
        <v>154</v>
      </c>
      <c r="FA48" s="513">
        <v>15</v>
      </c>
      <c r="FB48" s="565">
        <v>49300</v>
      </c>
      <c r="FC48" s="562">
        <f>+FA48*FB48</f>
        <v>739500</v>
      </c>
      <c r="FD48" s="929"/>
    </row>
    <row r="49" spans="2:160" s="369" customFormat="1" ht="18.75" thickTop="1" thickBot="1" x14ac:dyDescent="0.35">
      <c r="B49" s="554" t="s">
        <v>176</v>
      </c>
      <c r="C49" s="555" t="s">
        <v>291</v>
      </c>
      <c r="D49" s="449"/>
      <c r="E49" s="375"/>
      <c r="F49" s="556"/>
      <c r="G49" s="567"/>
      <c r="H49" s="558">
        <f>SUM(G50:G52)</f>
        <v>0</v>
      </c>
      <c r="I49" s="463" t="b">
        <f t="shared" si="8"/>
        <v>1</v>
      </c>
      <c r="J49" s="463" t="b">
        <f t="shared" si="9"/>
        <v>1</v>
      </c>
      <c r="K49" s="463" t="b">
        <f t="shared" si="10"/>
        <v>1</v>
      </c>
      <c r="L49" s="463"/>
      <c r="M49" s="494" t="s">
        <v>176</v>
      </c>
      <c r="N49" s="495" t="s">
        <v>291</v>
      </c>
      <c r="O49" s="496"/>
      <c r="P49" s="497"/>
      <c r="Q49" s="498"/>
      <c r="R49" s="512"/>
      <c r="S49" s="500">
        <f>SUM(R50:R52)</f>
        <v>10400000</v>
      </c>
      <c r="T49" s="463" t="b">
        <f t="shared" si="91"/>
        <v>1</v>
      </c>
      <c r="U49" s="463" t="b">
        <f t="shared" si="92"/>
        <v>1</v>
      </c>
      <c r="V49" s="463" t="b">
        <f t="shared" si="93"/>
        <v>1</v>
      </c>
      <c r="W49" s="463"/>
      <c r="X49" s="554" t="s">
        <v>176</v>
      </c>
      <c r="Y49" s="555" t="s">
        <v>291</v>
      </c>
      <c r="Z49" s="449"/>
      <c r="AA49" s="375"/>
      <c r="AB49" s="556"/>
      <c r="AC49" s="567"/>
      <c r="AD49" s="558">
        <f>SUM(AC50:AC52)</f>
        <v>10245000</v>
      </c>
      <c r="AE49" s="463" t="b">
        <f t="shared" si="11"/>
        <v>1</v>
      </c>
      <c r="AF49" s="463" t="b">
        <f t="shared" si="12"/>
        <v>1</v>
      </c>
      <c r="AG49" s="463" t="b">
        <f t="shared" si="13"/>
        <v>1</v>
      </c>
      <c r="AH49" s="463"/>
      <c r="AI49" s="554" t="s">
        <v>176</v>
      </c>
      <c r="AJ49" s="555" t="s">
        <v>291</v>
      </c>
      <c r="AK49" s="609"/>
      <c r="AL49" s="610"/>
      <c r="AM49" s="611"/>
      <c r="AN49" s="622"/>
      <c r="AO49" s="613">
        <f>SUM(AN50:AN52)</f>
        <v>12200000</v>
      </c>
      <c r="AP49" s="463" t="b">
        <f t="shared" si="50"/>
        <v>1</v>
      </c>
      <c r="AQ49" s="463" t="b">
        <f t="shared" si="51"/>
        <v>1</v>
      </c>
      <c r="AR49" s="463" t="b">
        <f t="shared" si="52"/>
        <v>1</v>
      </c>
      <c r="AS49" s="463"/>
      <c r="AT49" s="554" t="s">
        <v>176</v>
      </c>
      <c r="AU49" s="555" t="s">
        <v>291</v>
      </c>
      <c r="AV49" s="449"/>
      <c r="AW49" s="375"/>
      <c r="AX49" s="556"/>
      <c r="AY49" s="567"/>
      <c r="AZ49" s="558">
        <f>SUM(AY50:AY52)</f>
        <v>5412400</v>
      </c>
      <c r="BA49" s="463" t="b">
        <f t="shared" si="59"/>
        <v>1</v>
      </c>
      <c r="BB49" s="463" t="b">
        <f t="shared" si="60"/>
        <v>1</v>
      </c>
      <c r="BC49" s="463" t="b">
        <f t="shared" si="61"/>
        <v>1</v>
      </c>
      <c r="BD49" s="554" t="s">
        <v>176</v>
      </c>
      <c r="BE49" s="555" t="s">
        <v>291</v>
      </c>
      <c r="BF49" s="449"/>
      <c r="BG49" s="375"/>
      <c r="BH49" s="556">
        <v>0</v>
      </c>
      <c r="BI49" s="567"/>
      <c r="BJ49" s="558">
        <f>SUM(BI50:BI52)</f>
        <v>8974740</v>
      </c>
      <c r="BK49" s="463" t="b">
        <f t="shared" si="19"/>
        <v>1</v>
      </c>
      <c r="BL49" s="463" t="b">
        <f t="shared" si="20"/>
        <v>1</v>
      </c>
      <c r="BM49" s="463" t="b">
        <f t="shared" si="21"/>
        <v>1</v>
      </c>
      <c r="BN49" s="463"/>
      <c r="BO49" s="554" t="s">
        <v>176</v>
      </c>
      <c r="BP49" s="555" t="s">
        <v>291</v>
      </c>
      <c r="BQ49" s="449"/>
      <c r="BR49" s="375"/>
      <c r="BS49" s="556">
        <v>0</v>
      </c>
      <c r="BT49" s="567"/>
      <c r="BU49" s="558">
        <f>SUM(BT50:BT52)</f>
        <v>8876116</v>
      </c>
      <c r="BV49" s="463" t="b">
        <f t="shared" si="22"/>
        <v>1</v>
      </c>
      <c r="BW49" s="463" t="b">
        <f t="shared" si="23"/>
        <v>1</v>
      </c>
      <c r="BX49" s="463" t="b">
        <f t="shared" si="24"/>
        <v>1</v>
      </c>
      <c r="BY49" s="463"/>
      <c r="BZ49" s="554" t="s">
        <v>176</v>
      </c>
      <c r="CA49" s="555" t="s">
        <v>291</v>
      </c>
      <c r="CB49" s="449"/>
      <c r="CC49" s="375"/>
      <c r="CD49" s="556"/>
      <c r="CE49" s="567"/>
      <c r="CF49" s="558">
        <f>SUM(CE50:CE52)</f>
        <v>6067000</v>
      </c>
      <c r="CG49" s="463" t="b">
        <f t="shared" si="53"/>
        <v>1</v>
      </c>
      <c r="CH49" s="463" t="b">
        <f t="shared" si="54"/>
        <v>1</v>
      </c>
      <c r="CI49" s="463" t="b">
        <f t="shared" si="55"/>
        <v>1</v>
      </c>
      <c r="CJ49" s="463"/>
      <c r="CK49" s="554" t="s">
        <v>176</v>
      </c>
      <c r="CL49" s="555" t="s">
        <v>291</v>
      </c>
      <c r="CM49" s="449"/>
      <c r="CN49" s="375"/>
      <c r="CO49" s="556"/>
      <c r="CP49" s="567"/>
      <c r="CQ49" s="558">
        <f>SUM(CP50:CP52)</f>
        <v>6210000</v>
      </c>
      <c r="CR49" s="463" t="b">
        <f t="shared" si="27"/>
        <v>1</v>
      </c>
      <c r="CS49" s="463" t="b">
        <f t="shared" si="28"/>
        <v>1</v>
      </c>
      <c r="CT49" s="463" t="b">
        <f t="shared" si="29"/>
        <v>1</v>
      </c>
      <c r="CU49" s="463"/>
      <c r="CV49" s="691" t="s">
        <v>176</v>
      </c>
      <c r="CW49" s="692" t="s">
        <v>291</v>
      </c>
      <c r="CX49" s="609"/>
      <c r="CY49" s="610"/>
      <c r="CZ49" s="611"/>
      <c r="DA49" s="622"/>
      <c r="DB49" s="613">
        <f>SUM(DA50:DA52)</f>
        <v>14300000</v>
      </c>
      <c r="DC49" s="463" t="b">
        <f t="shared" si="31"/>
        <v>1</v>
      </c>
      <c r="DD49" s="463" t="b">
        <f t="shared" si="32"/>
        <v>1</v>
      </c>
      <c r="DE49" s="463" t="b">
        <f t="shared" si="33"/>
        <v>1</v>
      </c>
      <c r="DF49" s="554" t="s">
        <v>176</v>
      </c>
      <c r="DG49" s="555" t="s">
        <v>291</v>
      </c>
      <c r="DH49" s="449"/>
      <c r="DI49" s="375"/>
      <c r="DJ49" s="556"/>
      <c r="DK49" s="567"/>
      <c r="DL49" s="558">
        <f>SUM(DK50:DK52)</f>
        <v>2450000</v>
      </c>
      <c r="DM49" s="463" t="b">
        <f t="shared" si="35"/>
        <v>1</v>
      </c>
      <c r="DN49" s="463" t="b">
        <f t="shared" si="36"/>
        <v>1</v>
      </c>
      <c r="DO49" s="463" t="b">
        <f t="shared" si="37"/>
        <v>1</v>
      </c>
      <c r="DP49" s="463"/>
      <c r="DQ49" s="734" t="s">
        <v>176</v>
      </c>
      <c r="DR49" s="735" t="s">
        <v>291</v>
      </c>
      <c r="DS49" s="736"/>
      <c r="DT49" s="737"/>
      <c r="DU49" s="738">
        <v>0</v>
      </c>
      <c r="DV49" s="738"/>
      <c r="DW49" s="739">
        <f>SUM(DV50:DV52)</f>
        <v>8678872</v>
      </c>
      <c r="DX49" s="463" t="b">
        <f t="shared" si="38"/>
        <v>1</v>
      </c>
      <c r="DY49" s="463" t="b">
        <f t="shared" si="39"/>
        <v>1</v>
      </c>
      <c r="DZ49" s="463" t="b">
        <f t="shared" si="40"/>
        <v>1</v>
      </c>
      <c r="EA49" s="463"/>
      <c r="EB49" s="554" t="s">
        <v>176</v>
      </c>
      <c r="EC49" s="555" t="s">
        <v>291</v>
      </c>
      <c r="ED49" s="449"/>
      <c r="EE49" s="375"/>
      <c r="EF49" s="793"/>
      <c r="EG49" s="567"/>
      <c r="EH49" s="803">
        <f>SUM(EG50:EG52)</f>
        <v>5371982</v>
      </c>
      <c r="EI49" s="463" t="b">
        <f t="shared" si="42"/>
        <v>1</v>
      </c>
      <c r="EJ49" s="463" t="b">
        <f t="shared" si="43"/>
        <v>1</v>
      </c>
      <c r="EK49" s="463" t="b">
        <f t="shared" si="44"/>
        <v>1</v>
      </c>
      <c r="EL49" s="463"/>
      <c r="EM49" s="822" t="s">
        <v>176</v>
      </c>
      <c r="EN49" s="555" t="s">
        <v>291</v>
      </c>
      <c r="EO49" s="449"/>
      <c r="EP49" s="375"/>
      <c r="EQ49" s="556"/>
      <c r="ER49" s="567"/>
      <c r="ES49" s="558">
        <f>SUM(ER50:ER52)</f>
        <v>6820000</v>
      </c>
      <c r="ET49" s="463" t="b">
        <f t="shared" si="46"/>
        <v>1</v>
      </c>
      <c r="EU49" s="463" t="b">
        <f t="shared" si="47"/>
        <v>1</v>
      </c>
      <c r="EV49" s="463" t="b">
        <f t="shared" si="48"/>
        <v>1</v>
      </c>
      <c r="EW49" s="463"/>
      <c r="EX49" s="554" t="s">
        <v>176</v>
      </c>
      <c r="EY49" s="555" t="s">
        <v>291</v>
      </c>
      <c r="EZ49" s="449"/>
      <c r="FA49" s="375"/>
      <c r="FB49" s="556"/>
      <c r="FC49" s="567"/>
      <c r="FD49" s="558">
        <f>SUM(FC50:FC52)</f>
        <v>6480000</v>
      </c>
    </row>
    <row r="50" spans="2:160" s="369" customFormat="1" ht="106.5" customHeight="1" thickTop="1" x14ac:dyDescent="0.25">
      <c r="B50" s="559" t="s">
        <v>181</v>
      </c>
      <c r="C50" s="502" t="s">
        <v>292</v>
      </c>
      <c r="D50" s="450" t="s">
        <v>239</v>
      </c>
      <c r="E50" s="513">
        <v>4</v>
      </c>
      <c r="F50" s="565">
        <v>0</v>
      </c>
      <c r="G50" s="562">
        <f t="shared" si="7"/>
        <v>0</v>
      </c>
      <c r="H50" s="985" t="e">
        <f>+H49/G114</f>
        <v>#DIV/0!</v>
      </c>
      <c r="I50" s="463" t="b">
        <f t="shared" si="8"/>
        <v>1</v>
      </c>
      <c r="J50" s="463" t="b">
        <f t="shared" si="9"/>
        <v>1</v>
      </c>
      <c r="K50" s="463" t="b">
        <f t="shared" si="10"/>
        <v>1</v>
      </c>
      <c r="L50" s="463"/>
      <c r="M50" s="501" t="s">
        <v>181</v>
      </c>
      <c r="N50" s="502" t="s">
        <v>292</v>
      </c>
      <c r="O50" s="503" t="s">
        <v>239</v>
      </c>
      <c r="P50" s="513">
        <v>4</v>
      </c>
      <c r="Q50" s="510">
        <v>400000</v>
      </c>
      <c r="R50" s="506">
        <f t="shared" si="0"/>
        <v>1600000</v>
      </c>
      <c r="S50" s="985">
        <f>+S49/R114</f>
        <v>0.10933667959642991</v>
      </c>
      <c r="T50" s="463" t="b">
        <f t="shared" si="91"/>
        <v>1</v>
      </c>
      <c r="U50" s="463" t="b">
        <f t="shared" si="92"/>
        <v>1</v>
      </c>
      <c r="V50" s="463" t="b">
        <f t="shared" si="93"/>
        <v>1</v>
      </c>
      <c r="W50" s="463"/>
      <c r="X50" s="596" t="s">
        <v>181</v>
      </c>
      <c r="Y50" s="502" t="s">
        <v>292</v>
      </c>
      <c r="Z50" s="503" t="s">
        <v>239</v>
      </c>
      <c r="AA50" s="513">
        <v>4</v>
      </c>
      <c r="AB50" s="565">
        <v>500000</v>
      </c>
      <c r="AC50" s="562">
        <f t="shared" si="1"/>
        <v>2000000</v>
      </c>
      <c r="AD50" s="985">
        <f>+AD49/AC114</f>
        <v>0.10747526390448769</v>
      </c>
      <c r="AE50" s="463" t="b">
        <f t="shared" si="11"/>
        <v>1</v>
      </c>
      <c r="AF50" s="463" t="b">
        <f t="shared" si="12"/>
        <v>1</v>
      </c>
      <c r="AG50" s="463" t="b">
        <f t="shared" si="13"/>
        <v>1</v>
      </c>
      <c r="AH50" s="463"/>
      <c r="AI50" s="596" t="s">
        <v>181</v>
      </c>
      <c r="AJ50" s="502" t="s">
        <v>292</v>
      </c>
      <c r="AK50" s="614" t="s">
        <v>239</v>
      </c>
      <c r="AL50" s="623">
        <v>4</v>
      </c>
      <c r="AM50" s="621">
        <v>350000</v>
      </c>
      <c r="AN50" s="618">
        <f t="shared" si="14"/>
        <v>1400000</v>
      </c>
      <c r="AO50" s="988">
        <f>+AO49/AN114</f>
        <v>0.1303481470797207</v>
      </c>
      <c r="AP50" s="463" t="b">
        <f t="shared" si="50"/>
        <v>1</v>
      </c>
      <c r="AQ50" s="463" t="b">
        <f t="shared" si="51"/>
        <v>1</v>
      </c>
      <c r="AR50" s="463" t="b">
        <f t="shared" si="52"/>
        <v>1</v>
      </c>
      <c r="AS50" s="463"/>
      <c r="AT50" s="596" t="s">
        <v>181</v>
      </c>
      <c r="AU50" s="502" t="s">
        <v>292</v>
      </c>
      <c r="AV50" s="503" t="s">
        <v>239</v>
      </c>
      <c r="AW50" s="513">
        <v>4</v>
      </c>
      <c r="AX50" s="653">
        <v>153440.00000000003</v>
      </c>
      <c r="AY50" s="651">
        <f t="shared" si="15"/>
        <v>613760</v>
      </c>
      <c r="AZ50" s="985">
        <f>+AZ49/AY114</f>
        <v>6.0427375977148264E-2</v>
      </c>
      <c r="BA50" s="463" t="b">
        <f t="shared" si="59"/>
        <v>1</v>
      </c>
      <c r="BB50" s="463" t="b">
        <f t="shared" si="60"/>
        <v>1</v>
      </c>
      <c r="BC50" s="463" t="b">
        <f t="shared" si="61"/>
        <v>1</v>
      </c>
      <c r="BD50" s="596" t="s">
        <v>181</v>
      </c>
      <c r="BE50" s="502" t="s">
        <v>292</v>
      </c>
      <c r="BF50" s="503" t="s">
        <v>239</v>
      </c>
      <c r="BG50" s="513">
        <v>4</v>
      </c>
      <c r="BH50" s="565">
        <v>313950</v>
      </c>
      <c r="BI50" s="562">
        <f>ROUND((BG50*BH50),0)</f>
        <v>1255800</v>
      </c>
      <c r="BJ50" s="985">
        <f>+BJ49/BI114</f>
        <v>8.8058300895542077E-2</v>
      </c>
      <c r="BK50" s="463" t="b">
        <f t="shared" si="19"/>
        <v>1</v>
      </c>
      <c r="BL50" s="463" t="b">
        <f t="shared" si="20"/>
        <v>1</v>
      </c>
      <c r="BM50" s="463" t="b">
        <f t="shared" si="21"/>
        <v>1</v>
      </c>
      <c r="BN50" s="463"/>
      <c r="BO50" s="596" t="s">
        <v>181</v>
      </c>
      <c r="BP50" s="502" t="s">
        <v>292</v>
      </c>
      <c r="BQ50" s="503" t="s">
        <v>239</v>
      </c>
      <c r="BR50" s="513">
        <v>4</v>
      </c>
      <c r="BS50" s="653">
        <v>310500</v>
      </c>
      <c r="BT50" s="562">
        <f>ROUND((BR50*BS50),0)</f>
        <v>1242000</v>
      </c>
      <c r="BU50" s="985">
        <f>+BU49/BT114</f>
        <v>8.8058297164277141E-2</v>
      </c>
      <c r="BV50" s="463" t="b">
        <f t="shared" si="22"/>
        <v>1</v>
      </c>
      <c r="BW50" s="463" t="b">
        <f t="shared" si="23"/>
        <v>1</v>
      </c>
      <c r="BX50" s="463" t="b">
        <f t="shared" si="24"/>
        <v>1</v>
      </c>
      <c r="BY50" s="463"/>
      <c r="BZ50" s="596" t="s">
        <v>181</v>
      </c>
      <c r="CA50" s="502" t="s">
        <v>292</v>
      </c>
      <c r="CB50" s="503" t="s">
        <v>239</v>
      </c>
      <c r="CC50" s="513">
        <v>4</v>
      </c>
      <c r="CD50" s="565">
        <v>229000</v>
      </c>
      <c r="CE50" s="562">
        <f t="shared" si="25"/>
        <v>916000</v>
      </c>
      <c r="CF50" s="985">
        <f>+CF49/CE114</f>
        <v>6.5508885918116155E-2</v>
      </c>
      <c r="CG50" s="463" t="b">
        <f t="shared" si="53"/>
        <v>1</v>
      </c>
      <c r="CH50" s="463" t="b">
        <f t="shared" si="54"/>
        <v>1</v>
      </c>
      <c r="CI50" s="463" t="b">
        <f t="shared" si="55"/>
        <v>1</v>
      </c>
      <c r="CJ50" s="463"/>
      <c r="CK50" s="596" t="s">
        <v>181</v>
      </c>
      <c r="CL50" s="502" t="s">
        <v>292</v>
      </c>
      <c r="CM50" s="503" t="s">
        <v>239</v>
      </c>
      <c r="CN50" s="513">
        <v>4</v>
      </c>
      <c r="CO50" s="565">
        <v>240000</v>
      </c>
      <c r="CP50" s="562">
        <f t="shared" si="26"/>
        <v>960000</v>
      </c>
      <c r="CQ50" s="985">
        <f>+CQ49/CP114</f>
        <v>6.6258304961050576E-2</v>
      </c>
      <c r="CR50" s="463" t="b">
        <f t="shared" si="27"/>
        <v>1</v>
      </c>
      <c r="CS50" s="463" t="b">
        <f t="shared" si="28"/>
        <v>1</v>
      </c>
      <c r="CT50" s="463" t="b">
        <f t="shared" si="29"/>
        <v>1</v>
      </c>
      <c r="CU50" s="463"/>
      <c r="CV50" s="596" t="s">
        <v>181</v>
      </c>
      <c r="CW50" s="693" t="s">
        <v>444</v>
      </c>
      <c r="CX50" s="614" t="s">
        <v>239</v>
      </c>
      <c r="CY50" s="623">
        <v>4</v>
      </c>
      <c r="CZ50" s="621">
        <v>800000</v>
      </c>
      <c r="DA50" s="696">
        <f t="shared" si="30"/>
        <v>3200000</v>
      </c>
      <c r="DB50" s="988">
        <f>+DB49/DA114</f>
        <v>0.14398695570816247</v>
      </c>
      <c r="DC50" s="463" t="b">
        <f t="shared" si="31"/>
        <v>1</v>
      </c>
      <c r="DD50" s="463" t="b">
        <f t="shared" si="32"/>
        <v>1</v>
      </c>
      <c r="DE50" s="463" t="b">
        <f t="shared" si="33"/>
        <v>1</v>
      </c>
      <c r="DF50" s="596" t="s">
        <v>181</v>
      </c>
      <c r="DG50" s="502" t="s">
        <v>292</v>
      </c>
      <c r="DH50" s="503" t="s">
        <v>239</v>
      </c>
      <c r="DI50" s="513">
        <v>4</v>
      </c>
      <c r="DJ50" s="565">
        <v>150000</v>
      </c>
      <c r="DK50" s="562">
        <f t="shared" si="34"/>
        <v>600000</v>
      </c>
      <c r="DL50" s="985">
        <f>+DL49/DK114</f>
        <v>3.8360007891201621E-2</v>
      </c>
      <c r="DM50" s="463" t="b">
        <f t="shared" si="35"/>
        <v>1</v>
      </c>
      <c r="DN50" s="463" t="b">
        <f t="shared" si="36"/>
        <v>1</v>
      </c>
      <c r="DO50" s="463" t="b">
        <f t="shared" si="37"/>
        <v>1</v>
      </c>
      <c r="DP50" s="463"/>
      <c r="DQ50" s="728" t="s">
        <v>181</v>
      </c>
      <c r="DR50" s="729" t="s">
        <v>525</v>
      </c>
      <c r="DS50" s="730" t="s">
        <v>239</v>
      </c>
      <c r="DT50" s="743">
        <v>4</v>
      </c>
      <c r="DU50" s="740">
        <v>303600</v>
      </c>
      <c r="DV50" s="740">
        <f>ROUND((DT50*DU50),0)</f>
        <v>1214400</v>
      </c>
      <c r="DW50" s="1096">
        <f>+DW49/DV114</f>
        <v>8.8058324671701924E-2</v>
      </c>
      <c r="DX50" s="463" t="b">
        <f t="shared" si="38"/>
        <v>1</v>
      </c>
      <c r="DY50" s="463" t="b">
        <f t="shared" si="39"/>
        <v>1</v>
      </c>
      <c r="DZ50" s="463" t="b">
        <f t="shared" si="40"/>
        <v>1</v>
      </c>
      <c r="EA50" s="463"/>
      <c r="EB50" s="596" t="s">
        <v>181</v>
      </c>
      <c r="EC50" s="502" t="s">
        <v>292</v>
      </c>
      <c r="ED50" s="503" t="s">
        <v>239</v>
      </c>
      <c r="EE50" s="513">
        <v>4</v>
      </c>
      <c r="EF50" s="801">
        <v>188820</v>
      </c>
      <c r="EG50" s="802">
        <f>ROUND((EE50*EF50),0)</f>
        <v>755280</v>
      </c>
      <c r="EH50" s="985">
        <f>+EH49/EG114</f>
        <v>5.8844448243762823E-2</v>
      </c>
      <c r="EI50" s="463" t="b">
        <f t="shared" si="42"/>
        <v>1</v>
      </c>
      <c r="EJ50" s="463" t="b">
        <f t="shared" si="43"/>
        <v>1</v>
      </c>
      <c r="EK50" s="463" t="b">
        <f t="shared" si="44"/>
        <v>1</v>
      </c>
      <c r="EL50" s="463"/>
      <c r="EM50" s="596" t="s">
        <v>181</v>
      </c>
      <c r="EN50" s="502" t="s">
        <v>292</v>
      </c>
      <c r="EO50" s="503" t="s">
        <v>239</v>
      </c>
      <c r="EP50" s="513">
        <v>4</v>
      </c>
      <c r="EQ50" s="565">
        <v>300000</v>
      </c>
      <c r="ER50" s="562">
        <f t="shared" si="45"/>
        <v>1200000</v>
      </c>
      <c r="ES50" s="1114">
        <f>+ES49/ER114</f>
        <v>7.4854768578031597E-2</v>
      </c>
      <c r="ET50" s="463" t="b">
        <f t="shared" si="46"/>
        <v>1</v>
      </c>
      <c r="EU50" s="463" t="b">
        <f t="shared" si="47"/>
        <v>1</v>
      </c>
      <c r="EV50" s="463" t="b">
        <f t="shared" si="48"/>
        <v>1</v>
      </c>
      <c r="EW50" s="463"/>
      <c r="EX50" s="596" t="s">
        <v>181</v>
      </c>
      <c r="EY50" s="502" t="s">
        <v>292</v>
      </c>
      <c r="EZ50" s="503" t="s">
        <v>239</v>
      </c>
      <c r="FA50" s="513">
        <v>4</v>
      </c>
      <c r="FB50" s="565">
        <v>280000</v>
      </c>
      <c r="FC50" s="562">
        <f t="shared" si="49"/>
        <v>1120000</v>
      </c>
      <c r="FD50" s="985">
        <f>+FD49/FC114</f>
        <v>7.1167065410901828E-2</v>
      </c>
    </row>
    <row r="51" spans="2:160" s="369" customFormat="1" ht="105.75" customHeight="1" x14ac:dyDescent="0.25">
      <c r="B51" s="559" t="s">
        <v>293</v>
      </c>
      <c r="C51" s="502" t="s">
        <v>294</v>
      </c>
      <c r="D51" s="450" t="s">
        <v>239</v>
      </c>
      <c r="E51" s="513">
        <v>4</v>
      </c>
      <c r="F51" s="565">
        <v>0</v>
      </c>
      <c r="G51" s="562">
        <f t="shared" si="7"/>
        <v>0</v>
      </c>
      <c r="H51" s="928"/>
      <c r="I51" s="463" t="b">
        <f t="shared" si="8"/>
        <v>1</v>
      </c>
      <c r="J51" s="463" t="b">
        <f t="shared" si="9"/>
        <v>1</v>
      </c>
      <c r="K51" s="463" t="b">
        <f t="shared" si="10"/>
        <v>1</v>
      </c>
      <c r="L51" s="463"/>
      <c r="M51" s="501" t="s">
        <v>293</v>
      </c>
      <c r="N51" s="502" t="s">
        <v>294</v>
      </c>
      <c r="O51" s="503" t="s">
        <v>239</v>
      </c>
      <c r="P51" s="513">
        <v>4</v>
      </c>
      <c r="Q51" s="510">
        <v>1450000</v>
      </c>
      <c r="R51" s="506">
        <f t="shared" si="0"/>
        <v>5800000</v>
      </c>
      <c r="S51" s="928"/>
      <c r="T51" s="463" t="b">
        <f t="shared" si="91"/>
        <v>1</v>
      </c>
      <c r="U51" s="463" t="b">
        <f t="shared" si="92"/>
        <v>1</v>
      </c>
      <c r="V51" s="463" t="b">
        <f t="shared" si="93"/>
        <v>1</v>
      </c>
      <c r="W51" s="463"/>
      <c r="X51" s="596" t="s">
        <v>293</v>
      </c>
      <c r="Y51" s="502" t="s">
        <v>294</v>
      </c>
      <c r="Z51" s="503" t="s">
        <v>239</v>
      </c>
      <c r="AA51" s="513">
        <v>4</v>
      </c>
      <c r="AB51" s="565">
        <v>1380000</v>
      </c>
      <c r="AC51" s="562">
        <f t="shared" si="1"/>
        <v>5520000</v>
      </c>
      <c r="AD51" s="928"/>
      <c r="AE51" s="463" t="b">
        <f t="shared" si="11"/>
        <v>1</v>
      </c>
      <c r="AF51" s="463" t="b">
        <f t="shared" si="12"/>
        <v>1</v>
      </c>
      <c r="AG51" s="463" t="b">
        <f t="shared" si="13"/>
        <v>1</v>
      </c>
      <c r="AH51" s="463"/>
      <c r="AI51" s="596" t="s">
        <v>293</v>
      </c>
      <c r="AJ51" s="502" t="s">
        <v>294</v>
      </c>
      <c r="AK51" s="614" t="s">
        <v>239</v>
      </c>
      <c r="AL51" s="623">
        <v>4</v>
      </c>
      <c r="AM51" s="621">
        <v>1200000</v>
      </c>
      <c r="AN51" s="618">
        <f t="shared" si="14"/>
        <v>4800000</v>
      </c>
      <c r="AO51" s="980"/>
      <c r="AP51" s="463" t="b">
        <f t="shared" si="50"/>
        <v>1</v>
      </c>
      <c r="AQ51" s="463" t="b">
        <f t="shared" si="51"/>
        <v>1</v>
      </c>
      <c r="AR51" s="463" t="b">
        <f t="shared" si="52"/>
        <v>1</v>
      </c>
      <c r="AS51" s="463"/>
      <c r="AT51" s="596" t="s">
        <v>293</v>
      </c>
      <c r="AU51" s="502" t="s">
        <v>294</v>
      </c>
      <c r="AV51" s="503" t="s">
        <v>239</v>
      </c>
      <c r="AW51" s="513">
        <v>4</v>
      </c>
      <c r="AX51" s="653">
        <v>487760.00000000006</v>
      </c>
      <c r="AY51" s="651">
        <f t="shared" si="15"/>
        <v>1951040</v>
      </c>
      <c r="AZ51" s="928"/>
      <c r="BA51" s="463" t="b">
        <f t="shared" si="59"/>
        <v>1</v>
      </c>
      <c r="BB51" s="463" t="b">
        <f t="shared" si="60"/>
        <v>1</v>
      </c>
      <c r="BC51" s="463" t="b">
        <f t="shared" si="61"/>
        <v>1</v>
      </c>
      <c r="BD51" s="596" t="s">
        <v>293</v>
      </c>
      <c r="BE51" s="502" t="s">
        <v>294</v>
      </c>
      <c r="BF51" s="503" t="s">
        <v>239</v>
      </c>
      <c r="BG51" s="513">
        <v>4</v>
      </c>
      <c r="BH51" s="565">
        <v>1292735</v>
      </c>
      <c r="BI51" s="562">
        <f>ROUND((BG51*BH51),0)</f>
        <v>5170940</v>
      </c>
      <c r="BJ51" s="928"/>
      <c r="BK51" s="463" t="b">
        <f t="shared" si="19"/>
        <v>1</v>
      </c>
      <c r="BL51" s="463" t="b">
        <f t="shared" si="20"/>
        <v>1</v>
      </c>
      <c r="BM51" s="463" t="b">
        <f t="shared" si="21"/>
        <v>1</v>
      </c>
      <c r="BN51" s="463"/>
      <c r="BO51" s="596" t="s">
        <v>293</v>
      </c>
      <c r="BP51" s="502" t="s">
        <v>294</v>
      </c>
      <c r="BQ51" s="503" t="s">
        <v>239</v>
      </c>
      <c r="BR51" s="513">
        <v>4</v>
      </c>
      <c r="BS51" s="653">
        <v>1278529</v>
      </c>
      <c r="BT51" s="562">
        <f>ROUND((BR51*BS51),0)</f>
        <v>5114116</v>
      </c>
      <c r="BU51" s="928"/>
      <c r="BV51" s="463" t="b">
        <f t="shared" si="22"/>
        <v>1</v>
      </c>
      <c r="BW51" s="463" t="b">
        <f t="shared" si="23"/>
        <v>1</v>
      </c>
      <c r="BX51" s="463" t="b">
        <f t="shared" si="24"/>
        <v>1</v>
      </c>
      <c r="BY51" s="463"/>
      <c r="BZ51" s="596" t="s">
        <v>293</v>
      </c>
      <c r="CA51" s="502" t="s">
        <v>294</v>
      </c>
      <c r="CB51" s="503" t="s">
        <v>239</v>
      </c>
      <c r="CC51" s="513">
        <v>4</v>
      </c>
      <c r="CD51" s="565">
        <v>489000</v>
      </c>
      <c r="CE51" s="562">
        <f t="shared" si="25"/>
        <v>1956000</v>
      </c>
      <c r="CF51" s="928"/>
      <c r="CG51" s="463" t="b">
        <f t="shared" si="53"/>
        <v>1</v>
      </c>
      <c r="CH51" s="463" t="b">
        <f t="shared" si="54"/>
        <v>1</v>
      </c>
      <c r="CI51" s="463" t="b">
        <f t="shared" si="55"/>
        <v>1</v>
      </c>
      <c r="CJ51" s="463"/>
      <c r="CK51" s="596" t="s">
        <v>293</v>
      </c>
      <c r="CL51" s="502" t="s">
        <v>294</v>
      </c>
      <c r="CM51" s="503" t="s">
        <v>239</v>
      </c>
      <c r="CN51" s="513">
        <v>4</v>
      </c>
      <c r="CO51" s="565">
        <v>500000</v>
      </c>
      <c r="CP51" s="562">
        <f t="shared" si="26"/>
        <v>2000000</v>
      </c>
      <c r="CQ51" s="928"/>
      <c r="CR51" s="463" t="b">
        <f t="shared" si="27"/>
        <v>1</v>
      </c>
      <c r="CS51" s="463" t="b">
        <f t="shared" si="28"/>
        <v>1</v>
      </c>
      <c r="CT51" s="463" t="b">
        <f t="shared" si="29"/>
        <v>1</v>
      </c>
      <c r="CU51" s="463"/>
      <c r="CV51" s="596" t="s">
        <v>293</v>
      </c>
      <c r="CW51" s="693" t="s">
        <v>445</v>
      </c>
      <c r="CX51" s="614" t="s">
        <v>239</v>
      </c>
      <c r="CY51" s="623">
        <v>4</v>
      </c>
      <c r="CZ51" s="621">
        <v>1650000</v>
      </c>
      <c r="DA51" s="696">
        <f t="shared" si="30"/>
        <v>6600000</v>
      </c>
      <c r="DB51" s="980"/>
      <c r="DC51" s="463" t="b">
        <f t="shared" si="31"/>
        <v>1</v>
      </c>
      <c r="DD51" s="463" t="b">
        <f t="shared" si="32"/>
        <v>1</v>
      </c>
      <c r="DE51" s="463" t="b">
        <f t="shared" si="33"/>
        <v>1</v>
      </c>
      <c r="DF51" s="596" t="s">
        <v>293</v>
      </c>
      <c r="DG51" s="502" t="s">
        <v>294</v>
      </c>
      <c r="DH51" s="503" t="s">
        <v>239</v>
      </c>
      <c r="DI51" s="513">
        <v>4</v>
      </c>
      <c r="DJ51" s="565">
        <v>150000</v>
      </c>
      <c r="DK51" s="562">
        <f t="shared" si="34"/>
        <v>600000</v>
      </c>
      <c r="DL51" s="928"/>
      <c r="DM51" s="463" t="b">
        <f t="shared" si="35"/>
        <v>1</v>
      </c>
      <c r="DN51" s="463" t="b">
        <f t="shared" si="36"/>
        <v>1</v>
      </c>
      <c r="DO51" s="463" t="b">
        <f t="shared" si="37"/>
        <v>1</v>
      </c>
      <c r="DP51" s="463"/>
      <c r="DQ51" s="728" t="s">
        <v>293</v>
      </c>
      <c r="DR51" s="729" t="s">
        <v>526</v>
      </c>
      <c r="DS51" s="730" t="s">
        <v>239</v>
      </c>
      <c r="DT51" s="743">
        <v>4</v>
      </c>
      <c r="DU51" s="740">
        <v>1250118</v>
      </c>
      <c r="DV51" s="740">
        <f>ROUND((DT51*DU51),0)</f>
        <v>5000472</v>
      </c>
      <c r="DW51" s="1097"/>
      <c r="DX51" s="463" t="b">
        <f t="shared" si="38"/>
        <v>1</v>
      </c>
      <c r="DY51" s="463" t="b">
        <f t="shared" si="39"/>
        <v>1</v>
      </c>
      <c r="DZ51" s="463" t="b">
        <f t="shared" si="40"/>
        <v>1</v>
      </c>
      <c r="EA51" s="463"/>
      <c r="EB51" s="596" t="s">
        <v>293</v>
      </c>
      <c r="EC51" s="502" t="s">
        <v>294</v>
      </c>
      <c r="ED51" s="503" t="s">
        <v>239</v>
      </c>
      <c r="EE51" s="513">
        <v>4</v>
      </c>
      <c r="EF51" s="801">
        <v>733028</v>
      </c>
      <c r="EG51" s="802">
        <f t="shared" ref="EG51:EG52" si="94">ROUND((EE51*EF51),0)</f>
        <v>2932112</v>
      </c>
      <c r="EH51" s="928"/>
      <c r="EI51" s="463" t="b">
        <f t="shared" si="42"/>
        <v>1</v>
      </c>
      <c r="EJ51" s="463" t="b">
        <f t="shared" si="43"/>
        <v>1</v>
      </c>
      <c r="EK51" s="463" t="b">
        <f t="shared" si="44"/>
        <v>1</v>
      </c>
      <c r="EL51" s="463"/>
      <c r="EM51" s="596" t="s">
        <v>293</v>
      </c>
      <c r="EN51" s="502" t="s">
        <v>294</v>
      </c>
      <c r="EO51" s="503" t="s">
        <v>239</v>
      </c>
      <c r="EP51" s="513">
        <v>4</v>
      </c>
      <c r="EQ51" s="565">
        <v>780000</v>
      </c>
      <c r="ER51" s="562">
        <f t="shared" si="45"/>
        <v>3120000</v>
      </c>
      <c r="ES51" s="1110"/>
      <c r="ET51" s="463" t="b">
        <f t="shared" si="46"/>
        <v>1</v>
      </c>
      <c r="EU51" s="463" t="b">
        <f t="shared" si="47"/>
        <v>1</v>
      </c>
      <c r="EV51" s="463" t="b">
        <f t="shared" si="48"/>
        <v>1</v>
      </c>
      <c r="EW51" s="463"/>
      <c r="EX51" s="596" t="s">
        <v>293</v>
      </c>
      <c r="EY51" s="502" t="s">
        <v>294</v>
      </c>
      <c r="EZ51" s="503" t="s">
        <v>239</v>
      </c>
      <c r="FA51" s="513">
        <v>4</v>
      </c>
      <c r="FB51" s="565">
        <v>740000</v>
      </c>
      <c r="FC51" s="562">
        <f t="shared" si="49"/>
        <v>2960000</v>
      </c>
      <c r="FD51" s="928"/>
    </row>
    <row r="52" spans="2:160" s="369" customFormat="1" ht="105.75" customHeight="1" thickBot="1" x14ac:dyDescent="0.3">
      <c r="B52" s="559" t="s">
        <v>295</v>
      </c>
      <c r="C52" s="502" t="s">
        <v>296</v>
      </c>
      <c r="D52" s="450" t="s">
        <v>239</v>
      </c>
      <c r="E52" s="513">
        <v>5</v>
      </c>
      <c r="F52" s="565">
        <v>0</v>
      </c>
      <c r="G52" s="562">
        <f t="shared" si="7"/>
        <v>0</v>
      </c>
      <c r="H52" s="928"/>
      <c r="I52" s="463" t="b">
        <f t="shared" si="8"/>
        <v>1</v>
      </c>
      <c r="J52" s="463" t="b">
        <f t="shared" si="9"/>
        <v>1</v>
      </c>
      <c r="K52" s="463" t="b">
        <f t="shared" si="10"/>
        <v>1</v>
      </c>
      <c r="L52" s="463"/>
      <c r="M52" s="501" t="s">
        <v>295</v>
      </c>
      <c r="N52" s="502" t="s">
        <v>296</v>
      </c>
      <c r="O52" s="503" t="s">
        <v>239</v>
      </c>
      <c r="P52" s="513">
        <v>5</v>
      </c>
      <c r="Q52" s="510">
        <v>600000</v>
      </c>
      <c r="R52" s="506">
        <f t="shared" si="0"/>
        <v>3000000</v>
      </c>
      <c r="S52" s="928"/>
      <c r="T52" s="463" t="b">
        <f t="shared" si="91"/>
        <v>1</v>
      </c>
      <c r="U52" s="463" t="b">
        <f t="shared" si="92"/>
        <v>1</v>
      </c>
      <c r="V52" s="463" t="b">
        <f t="shared" si="93"/>
        <v>1</v>
      </c>
      <c r="W52" s="463"/>
      <c r="X52" s="596" t="s">
        <v>295</v>
      </c>
      <c r="Y52" s="502" t="s">
        <v>296</v>
      </c>
      <c r="Z52" s="503" t="s">
        <v>239</v>
      </c>
      <c r="AA52" s="513">
        <v>5</v>
      </c>
      <c r="AB52" s="565">
        <v>545000</v>
      </c>
      <c r="AC52" s="562">
        <f t="shared" si="1"/>
        <v>2725000</v>
      </c>
      <c r="AD52" s="928"/>
      <c r="AE52" s="463" t="b">
        <f t="shared" si="11"/>
        <v>1</v>
      </c>
      <c r="AF52" s="463" t="b">
        <f t="shared" si="12"/>
        <v>1</v>
      </c>
      <c r="AG52" s="463" t="b">
        <f t="shared" si="13"/>
        <v>1</v>
      </c>
      <c r="AH52" s="463"/>
      <c r="AI52" s="596" t="s">
        <v>295</v>
      </c>
      <c r="AJ52" s="502" t="s">
        <v>296</v>
      </c>
      <c r="AK52" s="614" t="s">
        <v>239</v>
      </c>
      <c r="AL52" s="623">
        <v>5</v>
      </c>
      <c r="AM52" s="621">
        <v>1200000</v>
      </c>
      <c r="AN52" s="618">
        <f t="shared" si="14"/>
        <v>6000000</v>
      </c>
      <c r="AO52" s="980"/>
      <c r="AP52" s="463" t="b">
        <f t="shared" si="50"/>
        <v>1</v>
      </c>
      <c r="AQ52" s="463" t="b">
        <f t="shared" si="51"/>
        <v>1</v>
      </c>
      <c r="AR52" s="463" t="b">
        <f t="shared" si="52"/>
        <v>1</v>
      </c>
      <c r="AS52" s="463"/>
      <c r="AT52" s="596" t="s">
        <v>295</v>
      </c>
      <c r="AU52" s="502" t="s">
        <v>296</v>
      </c>
      <c r="AV52" s="503" t="s">
        <v>239</v>
      </c>
      <c r="AW52" s="513">
        <v>5</v>
      </c>
      <c r="AX52" s="653">
        <v>569520</v>
      </c>
      <c r="AY52" s="651">
        <f t="shared" si="15"/>
        <v>2847600</v>
      </c>
      <c r="AZ52" s="928"/>
      <c r="BA52" s="463" t="b">
        <f t="shared" si="59"/>
        <v>1</v>
      </c>
      <c r="BB52" s="463" t="b">
        <f t="shared" si="60"/>
        <v>1</v>
      </c>
      <c r="BC52" s="463" t="b">
        <f t="shared" si="61"/>
        <v>1</v>
      </c>
      <c r="BD52" s="596" t="s">
        <v>295</v>
      </c>
      <c r="BE52" s="502" t="s">
        <v>296</v>
      </c>
      <c r="BF52" s="503" t="s">
        <v>239</v>
      </c>
      <c r="BG52" s="513">
        <v>5</v>
      </c>
      <c r="BH52" s="565">
        <v>509600</v>
      </c>
      <c r="BI52" s="562">
        <f>ROUND((BG52*BH52),0)</f>
        <v>2548000</v>
      </c>
      <c r="BJ52" s="928"/>
      <c r="BK52" s="463" t="b">
        <f t="shared" si="19"/>
        <v>1</v>
      </c>
      <c r="BL52" s="463" t="b">
        <f t="shared" si="20"/>
        <v>1</v>
      </c>
      <c r="BM52" s="463" t="b">
        <f t="shared" si="21"/>
        <v>1</v>
      </c>
      <c r="BN52" s="463"/>
      <c r="BO52" s="596" t="s">
        <v>295</v>
      </c>
      <c r="BP52" s="502" t="s">
        <v>296</v>
      </c>
      <c r="BQ52" s="503" t="s">
        <v>239</v>
      </c>
      <c r="BR52" s="513">
        <v>5</v>
      </c>
      <c r="BS52" s="653">
        <v>504000</v>
      </c>
      <c r="BT52" s="562">
        <f>ROUND((BR52*BS52),0)</f>
        <v>2520000</v>
      </c>
      <c r="BU52" s="928"/>
      <c r="BV52" s="463" t="b">
        <f t="shared" si="22"/>
        <v>1</v>
      </c>
      <c r="BW52" s="463" t="b">
        <f t="shared" si="23"/>
        <v>1</v>
      </c>
      <c r="BX52" s="463" t="b">
        <f t="shared" si="24"/>
        <v>1</v>
      </c>
      <c r="BY52" s="463"/>
      <c r="BZ52" s="596" t="s">
        <v>295</v>
      </c>
      <c r="CA52" s="502" t="s">
        <v>296</v>
      </c>
      <c r="CB52" s="503" t="s">
        <v>239</v>
      </c>
      <c r="CC52" s="513">
        <v>5</v>
      </c>
      <c r="CD52" s="565">
        <v>639000</v>
      </c>
      <c r="CE52" s="562">
        <f t="shared" si="25"/>
        <v>3195000</v>
      </c>
      <c r="CF52" s="928"/>
      <c r="CG52" s="463" t="b">
        <f t="shared" si="53"/>
        <v>1</v>
      </c>
      <c r="CH52" s="463" t="b">
        <f t="shared" si="54"/>
        <v>1</v>
      </c>
      <c r="CI52" s="463" t="b">
        <f t="shared" si="55"/>
        <v>1</v>
      </c>
      <c r="CJ52" s="463"/>
      <c r="CK52" s="596" t="s">
        <v>295</v>
      </c>
      <c r="CL52" s="502" t="s">
        <v>296</v>
      </c>
      <c r="CM52" s="503" t="s">
        <v>239</v>
      </c>
      <c r="CN52" s="513">
        <v>5</v>
      </c>
      <c r="CO52" s="565">
        <v>650000</v>
      </c>
      <c r="CP52" s="562">
        <f t="shared" si="26"/>
        <v>3250000</v>
      </c>
      <c r="CQ52" s="928"/>
      <c r="CR52" s="463" t="b">
        <f t="shared" si="27"/>
        <v>1</v>
      </c>
      <c r="CS52" s="463" t="b">
        <f t="shared" si="28"/>
        <v>1</v>
      </c>
      <c r="CT52" s="463" t="b">
        <f t="shared" si="29"/>
        <v>1</v>
      </c>
      <c r="CU52" s="463"/>
      <c r="CV52" s="596" t="s">
        <v>295</v>
      </c>
      <c r="CW52" s="693" t="s">
        <v>446</v>
      </c>
      <c r="CX52" s="614" t="s">
        <v>239</v>
      </c>
      <c r="CY52" s="623">
        <v>5</v>
      </c>
      <c r="CZ52" s="621">
        <v>900000</v>
      </c>
      <c r="DA52" s="696">
        <f t="shared" si="30"/>
        <v>4500000</v>
      </c>
      <c r="DB52" s="980"/>
      <c r="DC52" s="463" t="b">
        <f t="shared" si="31"/>
        <v>1</v>
      </c>
      <c r="DD52" s="463" t="b">
        <f t="shared" si="32"/>
        <v>1</v>
      </c>
      <c r="DE52" s="463" t="b">
        <f t="shared" si="33"/>
        <v>1</v>
      </c>
      <c r="DF52" s="596" t="s">
        <v>295</v>
      </c>
      <c r="DG52" s="502" t="s">
        <v>296</v>
      </c>
      <c r="DH52" s="503" t="s">
        <v>239</v>
      </c>
      <c r="DI52" s="513">
        <v>5</v>
      </c>
      <c r="DJ52" s="565">
        <v>250000</v>
      </c>
      <c r="DK52" s="562">
        <f t="shared" si="34"/>
        <v>1250000</v>
      </c>
      <c r="DL52" s="928"/>
      <c r="DM52" s="463" t="b">
        <f t="shared" si="35"/>
        <v>1</v>
      </c>
      <c r="DN52" s="463" t="b">
        <f t="shared" si="36"/>
        <v>1</v>
      </c>
      <c r="DO52" s="463" t="b">
        <f t="shared" si="37"/>
        <v>1</v>
      </c>
      <c r="DP52" s="463"/>
      <c r="DQ52" s="728" t="s">
        <v>295</v>
      </c>
      <c r="DR52" s="729" t="s">
        <v>527</v>
      </c>
      <c r="DS52" s="730" t="s">
        <v>239</v>
      </c>
      <c r="DT52" s="743">
        <v>5</v>
      </c>
      <c r="DU52" s="740">
        <v>492800</v>
      </c>
      <c r="DV52" s="740">
        <f>ROUND((DT52*DU52),0)</f>
        <v>2464000</v>
      </c>
      <c r="DW52" s="1097"/>
      <c r="DX52" s="463" t="b">
        <f t="shared" si="38"/>
        <v>1</v>
      </c>
      <c r="DY52" s="463" t="b">
        <f t="shared" si="39"/>
        <v>1</v>
      </c>
      <c r="DZ52" s="463" t="b">
        <f t="shared" si="40"/>
        <v>1</v>
      </c>
      <c r="EA52" s="463"/>
      <c r="EB52" s="596" t="s">
        <v>295</v>
      </c>
      <c r="EC52" s="502" t="s">
        <v>296</v>
      </c>
      <c r="ED52" s="503" t="s">
        <v>239</v>
      </c>
      <c r="EE52" s="513">
        <v>5</v>
      </c>
      <c r="EF52" s="801">
        <v>336918</v>
      </c>
      <c r="EG52" s="802">
        <f t="shared" si="94"/>
        <v>1684590</v>
      </c>
      <c r="EH52" s="928"/>
      <c r="EI52" s="463" t="b">
        <f t="shared" si="42"/>
        <v>1</v>
      </c>
      <c r="EJ52" s="463" t="b">
        <f t="shared" si="43"/>
        <v>1</v>
      </c>
      <c r="EK52" s="463" t="b">
        <f t="shared" si="44"/>
        <v>1</v>
      </c>
      <c r="EL52" s="463"/>
      <c r="EM52" s="596" t="s">
        <v>295</v>
      </c>
      <c r="EN52" s="502" t="s">
        <v>296</v>
      </c>
      <c r="EO52" s="503" t="s">
        <v>239</v>
      </c>
      <c r="EP52" s="513">
        <v>5</v>
      </c>
      <c r="EQ52" s="565">
        <v>500000</v>
      </c>
      <c r="ER52" s="562">
        <f t="shared" si="45"/>
        <v>2500000</v>
      </c>
      <c r="ES52" s="1110"/>
      <c r="ET52" s="463" t="b">
        <f t="shared" si="46"/>
        <v>1</v>
      </c>
      <c r="EU52" s="463" t="b">
        <f t="shared" si="47"/>
        <v>1</v>
      </c>
      <c r="EV52" s="463" t="b">
        <f t="shared" si="48"/>
        <v>1</v>
      </c>
      <c r="EW52" s="463"/>
      <c r="EX52" s="596" t="s">
        <v>295</v>
      </c>
      <c r="EY52" s="502" t="s">
        <v>296</v>
      </c>
      <c r="EZ52" s="503" t="s">
        <v>239</v>
      </c>
      <c r="FA52" s="513">
        <v>5</v>
      </c>
      <c r="FB52" s="565">
        <v>480000</v>
      </c>
      <c r="FC52" s="562">
        <f t="shared" si="49"/>
        <v>2400000</v>
      </c>
      <c r="FD52" s="928"/>
    </row>
    <row r="53" spans="2:160" s="369" customFormat="1" ht="18.75" thickTop="1" thickBot="1" x14ac:dyDescent="0.35">
      <c r="B53" s="554" t="s">
        <v>211</v>
      </c>
      <c r="C53" s="555" t="s">
        <v>297</v>
      </c>
      <c r="D53" s="449"/>
      <c r="E53" s="375"/>
      <c r="F53" s="556"/>
      <c r="G53" s="567"/>
      <c r="H53" s="558">
        <f>SUM(G54:G56)</f>
        <v>0</v>
      </c>
      <c r="I53" s="463" t="b">
        <f t="shared" si="8"/>
        <v>1</v>
      </c>
      <c r="J53" s="463" t="b">
        <f t="shared" si="9"/>
        <v>1</v>
      </c>
      <c r="K53" s="463" t="b">
        <f t="shared" si="10"/>
        <v>1</v>
      </c>
      <c r="L53" s="463"/>
      <c r="M53" s="494" t="s">
        <v>211</v>
      </c>
      <c r="N53" s="495" t="s">
        <v>297</v>
      </c>
      <c r="O53" s="496"/>
      <c r="P53" s="497"/>
      <c r="Q53" s="498"/>
      <c r="R53" s="512"/>
      <c r="S53" s="500">
        <f>SUM(R54:R56)</f>
        <v>3720000</v>
      </c>
      <c r="T53" s="463" t="b">
        <f t="shared" si="91"/>
        <v>1</v>
      </c>
      <c r="U53" s="463" t="b">
        <f t="shared" si="92"/>
        <v>1</v>
      </c>
      <c r="V53" s="463" t="b">
        <f t="shared" si="93"/>
        <v>1</v>
      </c>
      <c r="W53" s="463"/>
      <c r="X53" s="554" t="s">
        <v>211</v>
      </c>
      <c r="Y53" s="555" t="s">
        <v>297</v>
      </c>
      <c r="Z53" s="449"/>
      <c r="AA53" s="375"/>
      <c r="AB53" s="556"/>
      <c r="AC53" s="567"/>
      <c r="AD53" s="558">
        <f>SUM(AC54:AC56)</f>
        <v>3815600</v>
      </c>
      <c r="AE53" s="463" t="b">
        <f t="shared" si="11"/>
        <v>1</v>
      </c>
      <c r="AF53" s="463" t="b">
        <f t="shared" si="12"/>
        <v>1</v>
      </c>
      <c r="AG53" s="463" t="b">
        <f t="shared" si="13"/>
        <v>1</v>
      </c>
      <c r="AH53" s="463"/>
      <c r="AI53" s="554" t="s">
        <v>211</v>
      </c>
      <c r="AJ53" s="555" t="s">
        <v>297</v>
      </c>
      <c r="AK53" s="609"/>
      <c r="AL53" s="610"/>
      <c r="AM53" s="611"/>
      <c r="AN53" s="622"/>
      <c r="AO53" s="613">
        <f>SUM(AN54:AN56)</f>
        <v>5760000</v>
      </c>
      <c r="AP53" s="463" t="b">
        <f t="shared" si="50"/>
        <v>1</v>
      </c>
      <c r="AQ53" s="463" t="b">
        <f t="shared" si="51"/>
        <v>1</v>
      </c>
      <c r="AR53" s="463" t="b">
        <f t="shared" si="52"/>
        <v>1</v>
      </c>
      <c r="AS53" s="463"/>
      <c r="AT53" s="554" t="s">
        <v>211</v>
      </c>
      <c r="AU53" s="555" t="s">
        <v>297</v>
      </c>
      <c r="AV53" s="449"/>
      <c r="AW53" s="375"/>
      <c r="AX53" s="556"/>
      <c r="AY53" s="567"/>
      <c r="AZ53" s="558">
        <f>SUM(AY54:AY56)</f>
        <v>2867200.0000000005</v>
      </c>
      <c r="BA53" s="463" t="b">
        <f t="shared" si="59"/>
        <v>1</v>
      </c>
      <c r="BB53" s="463" t="b">
        <f t="shared" si="60"/>
        <v>1</v>
      </c>
      <c r="BC53" s="463" t="b">
        <f t="shared" si="61"/>
        <v>1</v>
      </c>
      <c r="BD53" s="554" t="s">
        <v>211</v>
      </c>
      <c r="BE53" s="555" t="s">
        <v>297</v>
      </c>
      <c r="BF53" s="449"/>
      <c r="BG53" s="375"/>
      <c r="BH53" s="556">
        <v>0</v>
      </c>
      <c r="BI53" s="567"/>
      <c r="BJ53" s="558">
        <f>SUM(BI54:BI56)</f>
        <v>2056600</v>
      </c>
      <c r="BK53" s="463" t="b">
        <f t="shared" si="19"/>
        <v>1</v>
      </c>
      <c r="BL53" s="463" t="b">
        <f t="shared" si="20"/>
        <v>1</v>
      </c>
      <c r="BM53" s="463" t="b">
        <f t="shared" si="21"/>
        <v>1</v>
      </c>
      <c r="BN53" s="463"/>
      <c r="BO53" s="554" t="s">
        <v>211</v>
      </c>
      <c r="BP53" s="555" t="s">
        <v>297</v>
      </c>
      <c r="BQ53" s="449"/>
      <c r="BR53" s="375"/>
      <c r="BS53" s="556">
        <v>0</v>
      </c>
      <c r="BT53" s="567"/>
      <c r="BU53" s="558">
        <f>SUM(BT54:BT56)</f>
        <v>2034000</v>
      </c>
      <c r="BV53" s="463" t="b">
        <f t="shared" si="22"/>
        <v>1</v>
      </c>
      <c r="BW53" s="463" t="b">
        <f t="shared" si="23"/>
        <v>1</v>
      </c>
      <c r="BX53" s="463" t="b">
        <f t="shared" si="24"/>
        <v>1</v>
      </c>
      <c r="BY53" s="463"/>
      <c r="BZ53" s="554" t="s">
        <v>211</v>
      </c>
      <c r="CA53" s="555" t="s">
        <v>297</v>
      </c>
      <c r="CB53" s="449"/>
      <c r="CC53" s="375"/>
      <c r="CD53" s="556"/>
      <c r="CE53" s="567"/>
      <c r="CF53" s="558">
        <f>SUM(CE54:CE56)</f>
        <v>2406000</v>
      </c>
      <c r="CG53" s="463" t="b">
        <f t="shared" si="53"/>
        <v>1</v>
      </c>
      <c r="CH53" s="463" t="b">
        <f t="shared" si="54"/>
        <v>1</v>
      </c>
      <c r="CI53" s="463" t="b">
        <f t="shared" si="55"/>
        <v>1</v>
      </c>
      <c r="CJ53" s="463"/>
      <c r="CK53" s="554" t="s">
        <v>211</v>
      </c>
      <c r="CL53" s="555" t="s">
        <v>297</v>
      </c>
      <c r="CM53" s="449"/>
      <c r="CN53" s="375"/>
      <c r="CO53" s="556"/>
      <c r="CP53" s="567"/>
      <c r="CQ53" s="558">
        <f>SUM(CP54:CP56)</f>
        <v>2560000</v>
      </c>
      <c r="CR53" s="463" t="b">
        <f t="shared" si="27"/>
        <v>1</v>
      </c>
      <c r="CS53" s="463" t="b">
        <f t="shared" si="28"/>
        <v>1</v>
      </c>
      <c r="CT53" s="463" t="b">
        <f t="shared" si="29"/>
        <v>1</v>
      </c>
      <c r="CU53" s="463"/>
      <c r="CV53" s="691" t="s">
        <v>211</v>
      </c>
      <c r="CW53" s="692" t="s">
        <v>297</v>
      </c>
      <c r="CX53" s="609"/>
      <c r="CY53" s="610"/>
      <c r="CZ53" s="611">
        <v>0</v>
      </c>
      <c r="DA53" s="622"/>
      <c r="DB53" s="613">
        <f>SUM(DA54:DA56)</f>
        <v>3213672</v>
      </c>
      <c r="DC53" s="463" t="b">
        <f t="shared" si="31"/>
        <v>1</v>
      </c>
      <c r="DD53" s="463" t="b">
        <f t="shared" si="32"/>
        <v>1</v>
      </c>
      <c r="DE53" s="463" t="b">
        <f t="shared" si="33"/>
        <v>1</v>
      </c>
      <c r="DF53" s="554" t="s">
        <v>211</v>
      </c>
      <c r="DG53" s="555" t="s">
        <v>297</v>
      </c>
      <c r="DH53" s="449"/>
      <c r="DI53" s="375"/>
      <c r="DJ53" s="556"/>
      <c r="DK53" s="567"/>
      <c r="DL53" s="558">
        <f>SUM(DK54:DK56)</f>
        <v>1520000</v>
      </c>
      <c r="DM53" s="463" t="b">
        <f t="shared" si="35"/>
        <v>1</v>
      </c>
      <c r="DN53" s="463" t="b">
        <f t="shared" si="36"/>
        <v>1</v>
      </c>
      <c r="DO53" s="463" t="b">
        <f t="shared" si="37"/>
        <v>1</v>
      </c>
      <c r="DP53" s="463"/>
      <c r="DQ53" s="734" t="s">
        <v>211</v>
      </c>
      <c r="DR53" s="735" t="s">
        <v>297</v>
      </c>
      <c r="DS53" s="736"/>
      <c r="DT53" s="737"/>
      <c r="DU53" s="738">
        <v>0</v>
      </c>
      <c r="DV53" s="738"/>
      <c r="DW53" s="739">
        <f>SUM(DV54:DV56)</f>
        <v>1988800</v>
      </c>
      <c r="DX53" s="463" t="b">
        <f t="shared" si="38"/>
        <v>1</v>
      </c>
      <c r="DY53" s="463" t="b">
        <f t="shared" si="39"/>
        <v>1</v>
      </c>
      <c r="DZ53" s="463" t="b">
        <f t="shared" si="40"/>
        <v>1</v>
      </c>
      <c r="EA53" s="463"/>
      <c r="EB53" s="554" t="s">
        <v>211</v>
      </c>
      <c r="EC53" s="555" t="s">
        <v>297</v>
      </c>
      <c r="ED53" s="449"/>
      <c r="EE53" s="375"/>
      <c r="EF53" s="793"/>
      <c r="EG53" s="567"/>
      <c r="EH53" s="804">
        <f>SUM(EG54:EG56)</f>
        <v>3159026</v>
      </c>
      <c r="EI53" s="463" t="b">
        <f t="shared" si="42"/>
        <v>1</v>
      </c>
      <c r="EJ53" s="463" t="b">
        <f t="shared" si="43"/>
        <v>1</v>
      </c>
      <c r="EK53" s="463" t="b">
        <f t="shared" si="44"/>
        <v>1</v>
      </c>
      <c r="EL53" s="463"/>
      <c r="EM53" s="822" t="s">
        <v>211</v>
      </c>
      <c r="EN53" s="555" t="s">
        <v>297</v>
      </c>
      <c r="EO53" s="449"/>
      <c r="EP53" s="375"/>
      <c r="EQ53" s="556"/>
      <c r="ER53" s="567"/>
      <c r="ES53" s="558">
        <f>SUM(ER54:ER56)</f>
        <v>2520000</v>
      </c>
      <c r="ET53" s="463" t="b">
        <f t="shared" si="46"/>
        <v>1</v>
      </c>
      <c r="EU53" s="463" t="b">
        <f t="shared" si="47"/>
        <v>1</v>
      </c>
      <c r="EV53" s="463" t="b">
        <f t="shared" si="48"/>
        <v>1</v>
      </c>
      <c r="EW53" s="463"/>
      <c r="EX53" s="554" t="s">
        <v>211</v>
      </c>
      <c r="EY53" s="555" t="s">
        <v>297</v>
      </c>
      <c r="EZ53" s="449"/>
      <c r="FA53" s="375"/>
      <c r="FB53" s="556"/>
      <c r="FC53" s="567"/>
      <c r="FD53" s="558">
        <f>SUM(FC54:FC56)</f>
        <v>2500000</v>
      </c>
    </row>
    <row r="54" spans="2:160" s="369" customFormat="1" ht="88.5" customHeight="1" thickTop="1" x14ac:dyDescent="0.25">
      <c r="B54" s="570" t="s">
        <v>155</v>
      </c>
      <c r="C54" s="568" t="s">
        <v>298</v>
      </c>
      <c r="D54" s="450" t="s">
        <v>239</v>
      </c>
      <c r="E54" s="513">
        <v>2</v>
      </c>
      <c r="F54" s="565">
        <v>0</v>
      </c>
      <c r="G54" s="562">
        <f>+E54*F54</f>
        <v>0</v>
      </c>
      <c r="H54" s="985" t="e">
        <f>+H53/G114</f>
        <v>#DIV/0!</v>
      </c>
      <c r="I54" s="463" t="b">
        <f t="shared" si="8"/>
        <v>1</v>
      </c>
      <c r="J54" s="463" t="b">
        <f t="shared" si="9"/>
        <v>1</v>
      </c>
      <c r="K54" s="463" t="b">
        <f t="shared" si="10"/>
        <v>1</v>
      </c>
      <c r="L54" s="463"/>
      <c r="M54" s="518" t="s">
        <v>155</v>
      </c>
      <c r="N54" s="502" t="s">
        <v>298</v>
      </c>
      <c r="O54" s="503" t="s">
        <v>239</v>
      </c>
      <c r="P54" s="513">
        <v>2</v>
      </c>
      <c r="Q54" s="510">
        <v>1200000</v>
      </c>
      <c r="R54" s="506">
        <f>+P54*Q54</f>
        <v>2400000</v>
      </c>
      <c r="S54" s="985">
        <f>+S53/R114</f>
        <v>3.9108889240261464E-2</v>
      </c>
      <c r="T54" s="463" t="b">
        <f t="shared" si="91"/>
        <v>1</v>
      </c>
      <c r="U54" s="463" t="b">
        <f t="shared" si="92"/>
        <v>1</v>
      </c>
      <c r="V54" s="463" t="b">
        <f t="shared" si="93"/>
        <v>1</v>
      </c>
      <c r="W54" s="463"/>
      <c r="X54" s="597" t="s">
        <v>155</v>
      </c>
      <c r="Y54" s="568" t="s">
        <v>298</v>
      </c>
      <c r="Z54" s="503" t="s">
        <v>239</v>
      </c>
      <c r="AA54" s="513">
        <v>2</v>
      </c>
      <c r="AB54" s="565">
        <v>1280000</v>
      </c>
      <c r="AC54" s="562">
        <f>+AA54*AB54</f>
        <v>2560000</v>
      </c>
      <c r="AD54" s="985">
        <f>+AD53/AC114</f>
        <v>4.0027585842260932E-2</v>
      </c>
      <c r="AE54" s="463" t="b">
        <f t="shared" si="11"/>
        <v>1</v>
      </c>
      <c r="AF54" s="463" t="b">
        <f t="shared" si="12"/>
        <v>1</v>
      </c>
      <c r="AG54" s="463" t="b">
        <f t="shared" si="13"/>
        <v>1</v>
      </c>
      <c r="AH54" s="463"/>
      <c r="AI54" s="597" t="s">
        <v>155</v>
      </c>
      <c r="AJ54" s="568" t="s">
        <v>298</v>
      </c>
      <c r="AK54" s="614" t="s">
        <v>239</v>
      </c>
      <c r="AL54" s="623">
        <v>2</v>
      </c>
      <c r="AM54" s="621">
        <v>2200000</v>
      </c>
      <c r="AN54" s="618">
        <f>+AL54*AM54</f>
        <v>4400000</v>
      </c>
      <c r="AO54" s="988">
        <f>+AO53/AN114</f>
        <v>6.1541420260589452E-2</v>
      </c>
      <c r="AP54" s="463" t="b">
        <f t="shared" si="50"/>
        <v>1</v>
      </c>
      <c r="AQ54" s="463" t="b">
        <f t="shared" si="51"/>
        <v>1</v>
      </c>
      <c r="AR54" s="463" t="b">
        <f t="shared" si="52"/>
        <v>1</v>
      </c>
      <c r="AS54" s="463"/>
      <c r="AT54" s="597" t="s">
        <v>155</v>
      </c>
      <c r="AU54" s="568" t="s">
        <v>298</v>
      </c>
      <c r="AV54" s="503" t="s">
        <v>239</v>
      </c>
      <c r="AW54" s="513">
        <v>2</v>
      </c>
      <c r="AX54" s="653">
        <v>431200.00000000006</v>
      </c>
      <c r="AY54" s="651">
        <f>+AW54*AX54</f>
        <v>862400.00000000012</v>
      </c>
      <c r="AZ54" s="985">
        <f>+AZ53/AY114</f>
        <v>3.2011191412622778E-2</v>
      </c>
      <c r="BA54" s="463" t="b">
        <f t="shared" si="59"/>
        <v>1</v>
      </c>
      <c r="BB54" s="463" t="b">
        <f t="shared" si="60"/>
        <v>1</v>
      </c>
      <c r="BC54" s="463" t="b">
        <f t="shared" si="61"/>
        <v>1</v>
      </c>
      <c r="BD54" s="597" t="s">
        <v>155</v>
      </c>
      <c r="BE54" s="568" t="s">
        <v>298</v>
      </c>
      <c r="BF54" s="503" t="s">
        <v>239</v>
      </c>
      <c r="BG54" s="513">
        <v>2</v>
      </c>
      <c r="BH54" s="565">
        <v>682500</v>
      </c>
      <c r="BI54" s="562">
        <f>+BG54*BH54</f>
        <v>1365000</v>
      </c>
      <c r="BJ54" s="985">
        <f>+BJ53/BI114</f>
        <v>2.0178935726469158E-2</v>
      </c>
      <c r="BK54" s="463" t="b">
        <f t="shared" si="19"/>
        <v>1</v>
      </c>
      <c r="BL54" s="463" t="b">
        <f t="shared" si="20"/>
        <v>1</v>
      </c>
      <c r="BM54" s="463" t="b">
        <f t="shared" si="21"/>
        <v>1</v>
      </c>
      <c r="BN54" s="463"/>
      <c r="BO54" s="597" t="s">
        <v>155</v>
      </c>
      <c r="BP54" s="568" t="s">
        <v>298</v>
      </c>
      <c r="BQ54" s="503" t="s">
        <v>239</v>
      </c>
      <c r="BR54" s="513">
        <v>2</v>
      </c>
      <c r="BS54" s="653">
        <v>675000</v>
      </c>
      <c r="BT54" s="562">
        <f>+BR54*BS54</f>
        <v>1350000</v>
      </c>
      <c r="BU54" s="985">
        <f>+BU53/BT114</f>
        <v>2.0178935970658757E-2</v>
      </c>
      <c r="BV54" s="463" t="b">
        <f t="shared" si="22"/>
        <v>1</v>
      </c>
      <c r="BW54" s="463" t="b">
        <f t="shared" si="23"/>
        <v>1</v>
      </c>
      <c r="BX54" s="463" t="b">
        <f t="shared" si="24"/>
        <v>1</v>
      </c>
      <c r="BY54" s="463"/>
      <c r="BZ54" s="597" t="s">
        <v>155</v>
      </c>
      <c r="CA54" s="568" t="s">
        <v>298</v>
      </c>
      <c r="CB54" s="503" t="s">
        <v>239</v>
      </c>
      <c r="CC54" s="513">
        <v>2</v>
      </c>
      <c r="CD54" s="565">
        <v>389000</v>
      </c>
      <c r="CE54" s="562">
        <f>+CC54*CD54</f>
        <v>778000</v>
      </c>
      <c r="CF54" s="985">
        <f>+CF53/CE114</f>
        <v>2.5978964812755478E-2</v>
      </c>
      <c r="CG54" s="463" t="b">
        <f t="shared" si="53"/>
        <v>1</v>
      </c>
      <c r="CH54" s="463" t="b">
        <f t="shared" si="54"/>
        <v>1</v>
      </c>
      <c r="CI54" s="463" t="b">
        <f t="shared" si="55"/>
        <v>1</v>
      </c>
      <c r="CJ54" s="463"/>
      <c r="CK54" s="597" t="s">
        <v>155</v>
      </c>
      <c r="CL54" s="568" t="s">
        <v>298</v>
      </c>
      <c r="CM54" s="503" t="s">
        <v>239</v>
      </c>
      <c r="CN54" s="513">
        <v>2</v>
      </c>
      <c r="CO54" s="565">
        <v>400000</v>
      </c>
      <c r="CP54" s="562">
        <f>+CN54*CO54</f>
        <v>800000</v>
      </c>
      <c r="CQ54" s="985">
        <f>+CQ53/CP114</f>
        <v>2.7314212673154502E-2</v>
      </c>
      <c r="CR54" s="463" t="b">
        <f t="shared" si="27"/>
        <v>1</v>
      </c>
      <c r="CS54" s="463" t="b">
        <f t="shared" si="28"/>
        <v>1</v>
      </c>
      <c r="CT54" s="463" t="b">
        <f t="shared" si="29"/>
        <v>1</v>
      </c>
      <c r="CU54" s="463"/>
      <c r="CV54" s="597" t="s">
        <v>155</v>
      </c>
      <c r="CW54" s="699" t="s">
        <v>447</v>
      </c>
      <c r="CX54" s="614" t="s">
        <v>239</v>
      </c>
      <c r="CY54" s="623">
        <v>2</v>
      </c>
      <c r="CZ54" s="621">
        <v>634188</v>
      </c>
      <c r="DA54" s="696">
        <f>+CY54*CZ54</f>
        <v>1268376</v>
      </c>
      <c r="DB54" s="988">
        <f>+DB53/DA114</f>
        <v>3.2358520833885449E-2</v>
      </c>
      <c r="DC54" s="463" t="b">
        <f t="shared" si="31"/>
        <v>1</v>
      </c>
      <c r="DD54" s="463" t="b">
        <f t="shared" si="32"/>
        <v>1</v>
      </c>
      <c r="DE54" s="463" t="b">
        <f t="shared" si="33"/>
        <v>1</v>
      </c>
      <c r="DF54" s="597" t="s">
        <v>155</v>
      </c>
      <c r="DG54" s="568" t="s">
        <v>298</v>
      </c>
      <c r="DH54" s="503" t="s">
        <v>239</v>
      </c>
      <c r="DI54" s="513">
        <v>2</v>
      </c>
      <c r="DJ54" s="565">
        <v>500000</v>
      </c>
      <c r="DK54" s="562">
        <f>+DI54*DJ54</f>
        <v>1000000</v>
      </c>
      <c r="DL54" s="985">
        <f>+DL53/DK114</f>
        <v>2.3798862038623046E-2</v>
      </c>
      <c r="DM54" s="463" t="b">
        <f t="shared" si="35"/>
        <v>1</v>
      </c>
      <c r="DN54" s="463" t="b">
        <f t="shared" si="36"/>
        <v>1</v>
      </c>
      <c r="DO54" s="463" t="b">
        <f t="shared" si="37"/>
        <v>1</v>
      </c>
      <c r="DP54" s="463"/>
      <c r="DQ54" s="748" t="s">
        <v>155</v>
      </c>
      <c r="DR54" s="742" t="s">
        <v>528</v>
      </c>
      <c r="DS54" s="730" t="s">
        <v>239</v>
      </c>
      <c r="DT54" s="743">
        <v>2</v>
      </c>
      <c r="DU54" s="740">
        <v>660000</v>
      </c>
      <c r="DV54" s="740">
        <f>+DT54*DU54</f>
        <v>1320000</v>
      </c>
      <c r="DW54" s="1096">
        <f>+DW53/DV114</f>
        <v>2.0178935247239592E-2</v>
      </c>
      <c r="DX54" s="463" t="b">
        <f t="shared" si="38"/>
        <v>1</v>
      </c>
      <c r="DY54" s="463" t="b">
        <f t="shared" si="39"/>
        <v>1</v>
      </c>
      <c r="DZ54" s="463" t="b">
        <f t="shared" si="40"/>
        <v>1</v>
      </c>
      <c r="EA54" s="463"/>
      <c r="EB54" s="597" t="s">
        <v>155</v>
      </c>
      <c r="EC54" s="568" t="s">
        <v>298</v>
      </c>
      <c r="ED54" s="503" t="s">
        <v>239</v>
      </c>
      <c r="EE54" s="513">
        <v>2</v>
      </c>
      <c r="EF54" s="801">
        <v>1342105</v>
      </c>
      <c r="EG54" s="805">
        <f>ROUND((EE54*EF54),0)</f>
        <v>2684210</v>
      </c>
      <c r="EH54" s="985">
        <f>+EH53/EG114</f>
        <v>3.460382815089498E-2</v>
      </c>
      <c r="EI54" s="463" t="b">
        <f t="shared" si="42"/>
        <v>1</v>
      </c>
      <c r="EJ54" s="463" t="b">
        <f t="shared" si="43"/>
        <v>1</v>
      </c>
      <c r="EK54" s="463" t="b">
        <f t="shared" si="44"/>
        <v>1</v>
      </c>
      <c r="EL54" s="463"/>
      <c r="EM54" s="597" t="s">
        <v>155</v>
      </c>
      <c r="EN54" s="568" t="s">
        <v>298</v>
      </c>
      <c r="EO54" s="503" t="s">
        <v>239</v>
      </c>
      <c r="EP54" s="513">
        <v>2</v>
      </c>
      <c r="EQ54" s="565">
        <v>700000</v>
      </c>
      <c r="ER54" s="562">
        <f>+EP54*EQ54</f>
        <v>1400000</v>
      </c>
      <c r="ES54" s="1114">
        <f>+ES53/ER114</f>
        <v>2.7658946747307862E-2</v>
      </c>
      <c r="ET54" s="463" t="b">
        <f t="shared" si="46"/>
        <v>1</v>
      </c>
      <c r="EU54" s="463" t="b">
        <f t="shared" si="47"/>
        <v>1</v>
      </c>
      <c r="EV54" s="463" t="b">
        <f t="shared" si="48"/>
        <v>1</v>
      </c>
      <c r="EW54" s="463"/>
      <c r="EX54" s="597" t="s">
        <v>155</v>
      </c>
      <c r="EY54" s="568" t="s">
        <v>298</v>
      </c>
      <c r="EZ54" s="503" t="s">
        <v>239</v>
      </c>
      <c r="FA54" s="513">
        <v>2</v>
      </c>
      <c r="FB54" s="565">
        <v>810000</v>
      </c>
      <c r="FC54" s="562">
        <f>+FA54*FB54</f>
        <v>1620000</v>
      </c>
      <c r="FD54" s="985">
        <f>+FD53/FC114</f>
        <v>2.7456429556675089E-2</v>
      </c>
    </row>
    <row r="55" spans="2:160" s="369" customFormat="1" ht="33" x14ac:dyDescent="0.25">
      <c r="B55" s="570" t="s">
        <v>156</v>
      </c>
      <c r="C55" s="502" t="s">
        <v>299</v>
      </c>
      <c r="D55" s="571" t="s">
        <v>239</v>
      </c>
      <c r="E55" s="572">
        <v>8</v>
      </c>
      <c r="F55" s="565">
        <v>0</v>
      </c>
      <c r="G55" s="562">
        <f>+E55*F55</f>
        <v>0</v>
      </c>
      <c r="H55" s="928"/>
      <c r="I55" s="463" t="b">
        <f t="shared" si="8"/>
        <v>1</v>
      </c>
      <c r="J55" s="463" t="b">
        <f t="shared" si="9"/>
        <v>1</v>
      </c>
      <c r="K55" s="463" t="b">
        <f t="shared" si="10"/>
        <v>1</v>
      </c>
      <c r="L55" s="463"/>
      <c r="M55" s="518" t="s">
        <v>156</v>
      </c>
      <c r="N55" s="502" t="s">
        <v>299</v>
      </c>
      <c r="O55" s="503" t="s">
        <v>239</v>
      </c>
      <c r="P55" s="513">
        <v>8</v>
      </c>
      <c r="Q55" s="510">
        <v>100000</v>
      </c>
      <c r="R55" s="506">
        <f>+P55*Q55</f>
        <v>800000</v>
      </c>
      <c r="S55" s="928"/>
      <c r="T55" s="463" t="b">
        <f t="shared" si="91"/>
        <v>1</v>
      </c>
      <c r="U55" s="463" t="b">
        <f t="shared" si="92"/>
        <v>1</v>
      </c>
      <c r="V55" s="463" t="b">
        <f t="shared" si="93"/>
        <v>1</v>
      </c>
      <c r="W55" s="463"/>
      <c r="X55" s="597" t="s">
        <v>156</v>
      </c>
      <c r="Y55" s="502" t="s">
        <v>299</v>
      </c>
      <c r="Z55" s="598" t="s">
        <v>239</v>
      </c>
      <c r="AA55" s="572">
        <v>8</v>
      </c>
      <c r="AB55" s="565">
        <v>112000</v>
      </c>
      <c r="AC55" s="562">
        <f>+AA55*AB55</f>
        <v>896000</v>
      </c>
      <c r="AD55" s="928"/>
      <c r="AE55" s="463" t="b">
        <f t="shared" si="11"/>
        <v>1</v>
      </c>
      <c r="AF55" s="463" t="b">
        <f t="shared" si="12"/>
        <v>1</v>
      </c>
      <c r="AG55" s="463" t="b">
        <f t="shared" si="13"/>
        <v>1</v>
      </c>
      <c r="AH55" s="463"/>
      <c r="AI55" s="597" t="s">
        <v>156</v>
      </c>
      <c r="AJ55" s="502" t="s">
        <v>299</v>
      </c>
      <c r="AK55" s="627" t="s">
        <v>239</v>
      </c>
      <c r="AL55" s="628">
        <v>8</v>
      </c>
      <c r="AM55" s="621">
        <v>45000</v>
      </c>
      <c r="AN55" s="618">
        <f>+AL55*AM55</f>
        <v>360000</v>
      </c>
      <c r="AO55" s="980"/>
      <c r="AP55" s="463" t="b">
        <f t="shared" si="50"/>
        <v>1</v>
      </c>
      <c r="AQ55" s="463" t="b">
        <f t="shared" si="51"/>
        <v>1</v>
      </c>
      <c r="AR55" s="463" t="b">
        <f t="shared" si="52"/>
        <v>1</v>
      </c>
      <c r="AS55" s="463"/>
      <c r="AT55" s="597" t="s">
        <v>156</v>
      </c>
      <c r="AU55" s="502" t="s">
        <v>299</v>
      </c>
      <c r="AV55" s="598" t="s">
        <v>239</v>
      </c>
      <c r="AW55" s="572">
        <v>8</v>
      </c>
      <c r="AX55" s="653">
        <v>218400.00000000003</v>
      </c>
      <c r="AY55" s="651">
        <f>+AW55*AX55</f>
        <v>1747200.0000000002</v>
      </c>
      <c r="AZ55" s="928"/>
      <c r="BA55" s="463" t="b">
        <f t="shared" si="59"/>
        <v>1</v>
      </c>
      <c r="BB55" s="463" t="b">
        <f t="shared" si="60"/>
        <v>1</v>
      </c>
      <c r="BC55" s="463" t="b">
        <f t="shared" si="61"/>
        <v>1</v>
      </c>
      <c r="BD55" s="597" t="s">
        <v>156</v>
      </c>
      <c r="BE55" s="502" t="s">
        <v>299</v>
      </c>
      <c r="BF55" s="598" t="s">
        <v>239</v>
      </c>
      <c r="BG55" s="572">
        <v>8</v>
      </c>
      <c r="BH55" s="565">
        <v>31850</v>
      </c>
      <c r="BI55" s="562">
        <f>+BG55*BH55</f>
        <v>254800</v>
      </c>
      <c r="BJ55" s="928"/>
      <c r="BK55" s="463" t="b">
        <f t="shared" si="19"/>
        <v>1</v>
      </c>
      <c r="BL55" s="463" t="b">
        <f t="shared" si="20"/>
        <v>1</v>
      </c>
      <c r="BM55" s="463" t="b">
        <f t="shared" si="21"/>
        <v>1</v>
      </c>
      <c r="BN55" s="463"/>
      <c r="BO55" s="597" t="s">
        <v>156</v>
      </c>
      <c r="BP55" s="502" t="s">
        <v>299</v>
      </c>
      <c r="BQ55" s="598" t="s">
        <v>239</v>
      </c>
      <c r="BR55" s="572">
        <v>8</v>
      </c>
      <c r="BS55" s="653">
        <v>31500</v>
      </c>
      <c r="BT55" s="562">
        <f>+BR55*BS55</f>
        <v>252000</v>
      </c>
      <c r="BU55" s="928"/>
      <c r="BV55" s="463" t="b">
        <f t="shared" si="22"/>
        <v>1</v>
      </c>
      <c r="BW55" s="463" t="b">
        <f t="shared" si="23"/>
        <v>1</v>
      </c>
      <c r="BX55" s="463" t="b">
        <f t="shared" si="24"/>
        <v>1</v>
      </c>
      <c r="BY55" s="463"/>
      <c r="BZ55" s="597" t="s">
        <v>156</v>
      </c>
      <c r="CA55" s="502" t="s">
        <v>299</v>
      </c>
      <c r="CB55" s="598" t="s">
        <v>239</v>
      </c>
      <c r="CC55" s="572">
        <v>8</v>
      </c>
      <c r="CD55" s="565">
        <v>109000</v>
      </c>
      <c r="CE55" s="562">
        <f>+CC55*CD55</f>
        <v>872000</v>
      </c>
      <c r="CF55" s="928"/>
      <c r="CG55" s="463" t="b">
        <f t="shared" si="53"/>
        <v>1</v>
      </c>
      <c r="CH55" s="463" t="b">
        <f t="shared" si="54"/>
        <v>1</v>
      </c>
      <c r="CI55" s="463" t="b">
        <f t="shared" si="55"/>
        <v>1</v>
      </c>
      <c r="CJ55" s="463"/>
      <c r="CK55" s="597" t="s">
        <v>156</v>
      </c>
      <c r="CL55" s="502" t="s">
        <v>299</v>
      </c>
      <c r="CM55" s="598" t="s">
        <v>239</v>
      </c>
      <c r="CN55" s="572">
        <v>8</v>
      </c>
      <c r="CO55" s="565">
        <v>120000</v>
      </c>
      <c r="CP55" s="562">
        <f>+CN55*CO55</f>
        <v>960000</v>
      </c>
      <c r="CQ55" s="928"/>
      <c r="CR55" s="463" t="b">
        <f t="shared" si="27"/>
        <v>1</v>
      </c>
      <c r="CS55" s="463" t="b">
        <f t="shared" si="28"/>
        <v>1</v>
      </c>
      <c r="CT55" s="463" t="b">
        <f t="shared" si="29"/>
        <v>1</v>
      </c>
      <c r="CU55" s="463"/>
      <c r="CV55" s="597" t="s">
        <v>156</v>
      </c>
      <c r="CW55" s="693" t="s">
        <v>448</v>
      </c>
      <c r="CX55" s="627" t="s">
        <v>239</v>
      </c>
      <c r="CY55" s="628">
        <v>8</v>
      </c>
      <c r="CZ55" s="621">
        <v>213675</v>
      </c>
      <c r="DA55" s="696">
        <f>+CY55*CZ55</f>
        <v>1709400</v>
      </c>
      <c r="DB55" s="980"/>
      <c r="DC55" s="463" t="b">
        <f t="shared" si="31"/>
        <v>1</v>
      </c>
      <c r="DD55" s="463" t="b">
        <f t="shared" si="32"/>
        <v>1</v>
      </c>
      <c r="DE55" s="463" t="b">
        <f t="shared" si="33"/>
        <v>1</v>
      </c>
      <c r="DF55" s="597" t="s">
        <v>156</v>
      </c>
      <c r="DG55" s="502" t="s">
        <v>299</v>
      </c>
      <c r="DH55" s="598" t="s">
        <v>239</v>
      </c>
      <c r="DI55" s="572">
        <v>8</v>
      </c>
      <c r="DJ55" s="565">
        <v>35000</v>
      </c>
      <c r="DK55" s="562">
        <f>+DI55*DJ55</f>
        <v>280000</v>
      </c>
      <c r="DL55" s="928"/>
      <c r="DM55" s="463" t="b">
        <f t="shared" si="35"/>
        <v>1</v>
      </c>
      <c r="DN55" s="463" t="b">
        <f t="shared" si="36"/>
        <v>1</v>
      </c>
      <c r="DO55" s="463" t="b">
        <f t="shared" si="37"/>
        <v>1</v>
      </c>
      <c r="DP55" s="463"/>
      <c r="DQ55" s="748" t="s">
        <v>156</v>
      </c>
      <c r="DR55" s="729" t="s">
        <v>529</v>
      </c>
      <c r="DS55" s="749" t="s">
        <v>239</v>
      </c>
      <c r="DT55" s="750">
        <v>8</v>
      </c>
      <c r="DU55" s="740">
        <v>30800</v>
      </c>
      <c r="DV55" s="740">
        <f>+DT55*DU55</f>
        <v>246400</v>
      </c>
      <c r="DW55" s="1097"/>
      <c r="DX55" s="463" t="b">
        <f t="shared" si="38"/>
        <v>1</v>
      </c>
      <c r="DY55" s="463" t="b">
        <f t="shared" si="39"/>
        <v>1</v>
      </c>
      <c r="DZ55" s="463" t="b">
        <f t="shared" si="40"/>
        <v>1</v>
      </c>
      <c r="EA55" s="463"/>
      <c r="EB55" s="597" t="s">
        <v>156</v>
      </c>
      <c r="EC55" s="502" t="s">
        <v>299</v>
      </c>
      <c r="ED55" s="598" t="s">
        <v>239</v>
      </c>
      <c r="EE55" s="572">
        <v>8</v>
      </c>
      <c r="EF55" s="806">
        <v>18190</v>
      </c>
      <c r="EG55" s="805">
        <f t="shared" ref="EG55:EG56" si="95">ROUND((EE55*EF55),0)</f>
        <v>145520</v>
      </c>
      <c r="EH55" s="928"/>
      <c r="EI55" s="463" t="b">
        <f t="shared" si="42"/>
        <v>1</v>
      </c>
      <c r="EJ55" s="463" t="b">
        <f t="shared" si="43"/>
        <v>1</v>
      </c>
      <c r="EK55" s="463" t="b">
        <f t="shared" si="44"/>
        <v>1</v>
      </c>
      <c r="EL55" s="463"/>
      <c r="EM55" s="597" t="s">
        <v>156</v>
      </c>
      <c r="EN55" s="502" t="s">
        <v>299</v>
      </c>
      <c r="EO55" s="598" t="s">
        <v>239</v>
      </c>
      <c r="EP55" s="572">
        <v>8</v>
      </c>
      <c r="EQ55" s="565">
        <v>90000</v>
      </c>
      <c r="ER55" s="562">
        <f>+EP55*EQ55</f>
        <v>720000</v>
      </c>
      <c r="ES55" s="1110"/>
      <c r="ET55" s="463" t="b">
        <f t="shared" si="46"/>
        <v>1</v>
      </c>
      <c r="EU55" s="463" t="b">
        <f t="shared" si="47"/>
        <v>1</v>
      </c>
      <c r="EV55" s="463" t="b">
        <f t="shared" si="48"/>
        <v>1</v>
      </c>
      <c r="EW55" s="463"/>
      <c r="EX55" s="597" t="s">
        <v>156</v>
      </c>
      <c r="EY55" s="502" t="s">
        <v>299</v>
      </c>
      <c r="EZ55" s="598" t="s">
        <v>239</v>
      </c>
      <c r="FA55" s="572">
        <v>8</v>
      </c>
      <c r="FB55" s="565">
        <v>75000</v>
      </c>
      <c r="FC55" s="562">
        <f>+FA55*FB55</f>
        <v>600000</v>
      </c>
      <c r="FD55" s="928"/>
    </row>
    <row r="56" spans="2:160" s="369" customFormat="1" ht="46.5" customHeight="1" thickBot="1" x14ac:dyDescent="0.3">
      <c r="B56" s="570" t="s">
        <v>157</v>
      </c>
      <c r="C56" s="502" t="s">
        <v>300</v>
      </c>
      <c r="D56" s="450" t="s">
        <v>239</v>
      </c>
      <c r="E56" s="513">
        <v>4</v>
      </c>
      <c r="F56" s="565">
        <v>0</v>
      </c>
      <c r="G56" s="562">
        <f>+F56*E56</f>
        <v>0</v>
      </c>
      <c r="H56" s="929"/>
      <c r="I56" s="463" t="b">
        <f t="shared" si="8"/>
        <v>1</v>
      </c>
      <c r="J56" s="463" t="b">
        <f t="shared" si="9"/>
        <v>1</v>
      </c>
      <c r="K56" s="463" t="b">
        <f t="shared" si="10"/>
        <v>1</v>
      </c>
      <c r="L56" s="463"/>
      <c r="M56" s="518" t="s">
        <v>157</v>
      </c>
      <c r="N56" s="502" t="s">
        <v>300</v>
      </c>
      <c r="O56" s="503" t="s">
        <v>239</v>
      </c>
      <c r="P56" s="513">
        <v>4</v>
      </c>
      <c r="Q56" s="510">
        <v>130000</v>
      </c>
      <c r="R56" s="506">
        <f>+Q56*P56</f>
        <v>520000</v>
      </c>
      <c r="S56" s="929"/>
      <c r="T56" s="463" t="b">
        <f t="shared" si="91"/>
        <v>1</v>
      </c>
      <c r="U56" s="463" t="b">
        <f t="shared" si="92"/>
        <v>1</v>
      </c>
      <c r="V56" s="463" t="b">
        <f t="shared" si="93"/>
        <v>1</v>
      </c>
      <c r="W56" s="463"/>
      <c r="X56" s="597" t="s">
        <v>157</v>
      </c>
      <c r="Y56" s="502" t="s">
        <v>300</v>
      </c>
      <c r="Z56" s="503" t="s">
        <v>239</v>
      </c>
      <c r="AA56" s="513">
        <v>4</v>
      </c>
      <c r="AB56" s="565">
        <v>89900</v>
      </c>
      <c r="AC56" s="562">
        <f>+AB56*AA56</f>
        <v>359600</v>
      </c>
      <c r="AD56" s="929"/>
      <c r="AE56" s="463" t="b">
        <f t="shared" si="11"/>
        <v>1</v>
      </c>
      <c r="AF56" s="463" t="b">
        <f t="shared" si="12"/>
        <v>1</v>
      </c>
      <c r="AG56" s="463" t="b">
        <f t="shared" si="13"/>
        <v>1</v>
      </c>
      <c r="AH56" s="463"/>
      <c r="AI56" s="597" t="s">
        <v>157</v>
      </c>
      <c r="AJ56" s="502" t="s">
        <v>300</v>
      </c>
      <c r="AK56" s="614" t="s">
        <v>239</v>
      </c>
      <c r="AL56" s="623">
        <v>4</v>
      </c>
      <c r="AM56" s="621">
        <v>250000</v>
      </c>
      <c r="AN56" s="618">
        <f>+AM56*AL56</f>
        <v>1000000</v>
      </c>
      <c r="AO56" s="981"/>
      <c r="AP56" s="463" t="b">
        <f t="shared" si="50"/>
        <v>1</v>
      </c>
      <c r="AQ56" s="463" t="b">
        <f t="shared" si="51"/>
        <v>1</v>
      </c>
      <c r="AR56" s="463" t="b">
        <f t="shared" si="52"/>
        <v>1</v>
      </c>
      <c r="AS56" s="463"/>
      <c r="AT56" s="597" t="s">
        <v>157</v>
      </c>
      <c r="AU56" s="502" t="s">
        <v>300</v>
      </c>
      <c r="AV56" s="503" t="s">
        <v>239</v>
      </c>
      <c r="AW56" s="513">
        <v>4</v>
      </c>
      <c r="AX56" s="653">
        <v>64400.000000000007</v>
      </c>
      <c r="AY56" s="651">
        <f>+AX56*AW56</f>
        <v>257600.00000000003</v>
      </c>
      <c r="AZ56" s="929"/>
      <c r="BA56" s="463" t="b">
        <f t="shared" si="59"/>
        <v>1</v>
      </c>
      <c r="BB56" s="463" t="b">
        <f t="shared" si="60"/>
        <v>1</v>
      </c>
      <c r="BC56" s="463" t="b">
        <f t="shared" si="61"/>
        <v>1</v>
      </c>
      <c r="BD56" s="597" t="s">
        <v>157</v>
      </c>
      <c r="BE56" s="502" t="s">
        <v>300</v>
      </c>
      <c r="BF56" s="503" t="s">
        <v>239</v>
      </c>
      <c r="BG56" s="513">
        <v>4</v>
      </c>
      <c r="BH56" s="565">
        <v>109200</v>
      </c>
      <c r="BI56" s="562">
        <f>+BH56*BG56</f>
        <v>436800</v>
      </c>
      <c r="BJ56" s="929"/>
      <c r="BK56" s="463" t="b">
        <f t="shared" si="19"/>
        <v>1</v>
      </c>
      <c r="BL56" s="463" t="b">
        <f t="shared" si="20"/>
        <v>1</v>
      </c>
      <c r="BM56" s="463" t="b">
        <f t="shared" si="21"/>
        <v>1</v>
      </c>
      <c r="BN56" s="463"/>
      <c r="BO56" s="597" t="s">
        <v>157</v>
      </c>
      <c r="BP56" s="502" t="s">
        <v>300</v>
      </c>
      <c r="BQ56" s="503" t="s">
        <v>239</v>
      </c>
      <c r="BR56" s="513">
        <v>4</v>
      </c>
      <c r="BS56" s="653">
        <v>108000</v>
      </c>
      <c r="BT56" s="562">
        <f>+BS56*BR56</f>
        <v>432000</v>
      </c>
      <c r="BU56" s="929"/>
      <c r="BV56" s="463" t="b">
        <f t="shared" si="22"/>
        <v>1</v>
      </c>
      <c r="BW56" s="463" t="b">
        <f t="shared" si="23"/>
        <v>1</v>
      </c>
      <c r="BX56" s="463" t="b">
        <f t="shared" si="24"/>
        <v>1</v>
      </c>
      <c r="BY56" s="463"/>
      <c r="BZ56" s="597" t="s">
        <v>157</v>
      </c>
      <c r="CA56" s="502" t="s">
        <v>300</v>
      </c>
      <c r="CB56" s="503" t="s">
        <v>239</v>
      </c>
      <c r="CC56" s="513">
        <v>4</v>
      </c>
      <c r="CD56" s="565">
        <v>189000</v>
      </c>
      <c r="CE56" s="562">
        <f>+CD56*CC56</f>
        <v>756000</v>
      </c>
      <c r="CF56" s="929"/>
      <c r="CG56" s="463" t="b">
        <f t="shared" si="53"/>
        <v>1</v>
      </c>
      <c r="CH56" s="463" t="b">
        <f t="shared" si="54"/>
        <v>1</v>
      </c>
      <c r="CI56" s="463" t="b">
        <f t="shared" si="55"/>
        <v>1</v>
      </c>
      <c r="CJ56" s="463"/>
      <c r="CK56" s="597" t="s">
        <v>157</v>
      </c>
      <c r="CL56" s="502" t="s">
        <v>300</v>
      </c>
      <c r="CM56" s="503" t="s">
        <v>239</v>
      </c>
      <c r="CN56" s="513">
        <v>4</v>
      </c>
      <c r="CO56" s="565">
        <v>200000</v>
      </c>
      <c r="CP56" s="562">
        <f>+CO56*CN56</f>
        <v>800000</v>
      </c>
      <c r="CQ56" s="929"/>
      <c r="CR56" s="463" t="b">
        <f t="shared" si="27"/>
        <v>1</v>
      </c>
      <c r="CS56" s="463" t="b">
        <f t="shared" si="28"/>
        <v>1</v>
      </c>
      <c r="CT56" s="463" t="b">
        <f t="shared" si="29"/>
        <v>1</v>
      </c>
      <c r="CU56" s="463"/>
      <c r="CV56" s="597" t="s">
        <v>157</v>
      </c>
      <c r="CW56" s="693" t="s">
        <v>449</v>
      </c>
      <c r="CX56" s="614" t="s">
        <v>239</v>
      </c>
      <c r="CY56" s="623">
        <v>4</v>
      </c>
      <c r="CZ56" s="621">
        <v>58974</v>
      </c>
      <c r="DA56" s="696">
        <f>+CZ56*CY56</f>
        <v>235896</v>
      </c>
      <c r="DB56" s="981"/>
      <c r="DC56" s="463" t="b">
        <f t="shared" si="31"/>
        <v>1</v>
      </c>
      <c r="DD56" s="463" t="b">
        <f t="shared" si="32"/>
        <v>1</v>
      </c>
      <c r="DE56" s="463" t="b">
        <f t="shared" si="33"/>
        <v>1</v>
      </c>
      <c r="DF56" s="597" t="s">
        <v>157</v>
      </c>
      <c r="DG56" s="502" t="s">
        <v>300</v>
      </c>
      <c r="DH56" s="503" t="s">
        <v>239</v>
      </c>
      <c r="DI56" s="513">
        <v>4</v>
      </c>
      <c r="DJ56" s="565">
        <v>60000</v>
      </c>
      <c r="DK56" s="562">
        <f>+DJ56*DI56</f>
        <v>240000</v>
      </c>
      <c r="DL56" s="929"/>
      <c r="DM56" s="463" t="b">
        <f t="shared" si="35"/>
        <v>1</v>
      </c>
      <c r="DN56" s="463" t="b">
        <f t="shared" si="36"/>
        <v>1</v>
      </c>
      <c r="DO56" s="463" t="b">
        <f t="shared" si="37"/>
        <v>1</v>
      </c>
      <c r="DP56" s="463"/>
      <c r="DQ56" s="748" t="s">
        <v>157</v>
      </c>
      <c r="DR56" s="729" t="s">
        <v>530</v>
      </c>
      <c r="DS56" s="730" t="s">
        <v>239</v>
      </c>
      <c r="DT56" s="743">
        <v>4</v>
      </c>
      <c r="DU56" s="740">
        <v>105600</v>
      </c>
      <c r="DV56" s="740">
        <f>+DU56*DT56</f>
        <v>422400</v>
      </c>
      <c r="DW56" s="1098"/>
      <c r="DX56" s="463" t="b">
        <f t="shared" si="38"/>
        <v>1</v>
      </c>
      <c r="DY56" s="463" t="b">
        <f t="shared" si="39"/>
        <v>1</v>
      </c>
      <c r="DZ56" s="463" t="b">
        <f t="shared" si="40"/>
        <v>1</v>
      </c>
      <c r="EA56" s="463"/>
      <c r="EB56" s="597" t="s">
        <v>157</v>
      </c>
      <c r="EC56" s="502" t="s">
        <v>300</v>
      </c>
      <c r="ED56" s="503" t="s">
        <v>239</v>
      </c>
      <c r="EE56" s="513">
        <v>4</v>
      </c>
      <c r="EF56" s="806">
        <v>82324</v>
      </c>
      <c r="EG56" s="805">
        <f t="shared" si="95"/>
        <v>329296</v>
      </c>
      <c r="EH56" s="929"/>
      <c r="EI56" s="463" t="b">
        <f t="shared" si="42"/>
        <v>1</v>
      </c>
      <c r="EJ56" s="463" t="b">
        <f t="shared" si="43"/>
        <v>1</v>
      </c>
      <c r="EK56" s="463" t="b">
        <f t="shared" si="44"/>
        <v>1</v>
      </c>
      <c r="EL56" s="463"/>
      <c r="EM56" s="597" t="s">
        <v>157</v>
      </c>
      <c r="EN56" s="502" t="s">
        <v>300</v>
      </c>
      <c r="EO56" s="503" t="s">
        <v>239</v>
      </c>
      <c r="EP56" s="513">
        <v>4</v>
      </c>
      <c r="EQ56" s="565">
        <v>100000</v>
      </c>
      <c r="ER56" s="562">
        <f>+EQ56*EP56</f>
        <v>400000</v>
      </c>
      <c r="ES56" s="1111"/>
      <c r="ET56" s="463" t="b">
        <f t="shared" si="46"/>
        <v>1</v>
      </c>
      <c r="EU56" s="463" t="b">
        <f t="shared" si="47"/>
        <v>1</v>
      </c>
      <c r="EV56" s="463" t="b">
        <f t="shared" si="48"/>
        <v>1</v>
      </c>
      <c r="EW56" s="463"/>
      <c r="EX56" s="597" t="s">
        <v>157</v>
      </c>
      <c r="EY56" s="502" t="s">
        <v>300</v>
      </c>
      <c r="EZ56" s="503" t="s">
        <v>239</v>
      </c>
      <c r="FA56" s="513">
        <v>4</v>
      </c>
      <c r="FB56" s="565">
        <v>70000</v>
      </c>
      <c r="FC56" s="562">
        <f>+FB56*FA56</f>
        <v>280000</v>
      </c>
      <c r="FD56" s="929"/>
    </row>
    <row r="57" spans="2:160" s="369" customFormat="1" ht="18.75" thickTop="1" thickBot="1" x14ac:dyDescent="0.35">
      <c r="B57" s="554" t="s">
        <v>212</v>
      </c>
      <c r="C57" s="555" t="s">
        <v>301</v>
      </c>
      <c r="D57" s="449"/>
      <c r="E57" s="375"/>
      <c r="F57" s="556"/>
      <c r="G57" s="567"/>
      <c r="H57" s="558">
        <f>SUM(G58:G60)</f>
        <v>0</v>
      </c>
      <c r="I57" s="463" t="b">
        <f t="shared" si="8"/>
        <v>1</v>
      </c>
      <c r="J57" s="463" t="b">
        <f t="shared" si="9"/>
        <v>1</v>
      </c>
      <c r="K57" s="463" t="b">
        <f t="shared" si="10"/>
        <v>1</v>
      </c>
      <c r="L57" s="463"/>
      <c r="M57" s="494" t="s">
        <v>212</v>
      </c>
      <c r="N57" s="495" t="s">
        <v>301</v>
      </c>
      <c r="O57" s="496"/>
      <c r="P57" s="497"/>
      <c r="Q57" s="498"/>
      <c r="R57" s="512"/>
      <c r="S57" s="500">
        <f>SUM(R58:R60)</f>
        <v>909000</v>
      </c>
      <c r="T57" s="463" t="b">
        <f t="shared" si="91"/>
        <v>1</v>
      </c>
      <c r="U57" s="463" t="b">
        <f t="shared" si="92"/>
        <v>1</v>
      </c>
      <c r="V57" s="463" t="b">
        <f t="shared" si="93"/>
        <v>1</v>
      </c>
      <c r="W57" s="463"/>
      <c r="X57" s="554" t="s">
        <v>212</v>
      </c>
      <c r="Y57" s="555" t="s">
        <v>301</v>
      </c>
      <c r="Z57" s="449"/>
      <c r="AA57" s="375"/>
      <c r="AB57" s="556"/>
      <c r="AC57" s="567"/>
      <c r="AD57" s="558">
        <f>SUM(AC58:AC60)</f>
        <v>912000</v>
      </c>
      <c r="AE57" s="463" t="b">
        <f t="shared" si="11"/>
        <v>1</v>
      </c>
      <c r="AF57" s="463" t="b">
        <f t="shared" si="12"/>
        <v>1</v>
      </c>
      <c r="AG57" s="463" t="b">
        <f t="shared" si="13"/>
        <v>1</v>
      </c>
      <c r="AH57" s="463"/>
      <c r="AI57" s="554" t="s">
        <v>212</v>
      </c>
      <c r="AJ57" s="555" t="s">
        <v>301</v>
      </c>
      <c r="AK57" s="609"/>
      <c r="AL57" s="610"/>
      <c r="AM57" s="611"/>
      <c r="AN57" s="622"/>
      <c r="AO57" s="613">
        <f>SUM(AN58:AN60)</f>
        <v>798000</v>
      </c>
      <c r="AP57" s="463" t="b">
        <f t="shared" si="50"/>
        <v>1</v>
      </c>
      <c r="AQ57" s="463" t="b">
        <f t="shared" si="51"/>
        <v>1</v>
      </c>
      <c r="AR57" s="463" t="b">
        <f t="shared" si="52"/>
        <v>1</v>
      </c>
      <c r="AS57" s="463"/>
      <c r="AT57" s="554" t="s">
        <v>212</v>
      </c>
      <c r="AU57" s="555" t="s">
        <v>301</v>
      </c>
      <c r="AV57" s="449"/>
      <c r="AW57" s="375"/>
      <c r="AX57" s="556"/>
      <c r="AY57" s="567"/>
      <c r="AZ57" s="558">
        <f>SUM(AY58:AY60)</f>
        <v>1157520</v>
      </c>
      <c r="BA57" s="463" t="b">
        <f t="shared" si="59"/>
        <v>1</v>
      </c>
      <c r="BB57" s="463" t="b">
        <f t="shared" si="60"/>
        <v>1</v>
      </c>
      <c r="BC57" s="463" t="b">
        <f t="shared" si="61"/>
        <v>1</v>
      </c>
      <c r="BD57" s="554" t="s">
        <v>212</v>
      </c>
      <c r="BE57" s="555" t="s">
        <v>301</v>
      </c>
      <c r="BF57" s="449"/>
      <c r="BG57" s="375"/>
      <c r="BH57" s="556">
        <v>0</v>
      </c>
      <c r="BI57" s="567"/>
      <c r="BJ57" s="558">
        <f>SUM(BI58:BI60)</f>
        <v>1870596</v>
      </c>
      <c r="BK57" s="463" t="b">
        <f t="shared" si="19"/>
        <v>1</v>
      </c>
      <c r="BL57" s="463" t="b">
        <f t="shared" si="20"/>
        <v>1</v>
      </c>
      <c r="BM57" s="463" t="b">
        <f t="shared" si="21"/>
        <v>1</v>
      </c>
      <c r="BN57" s="463"/>
      <c r="BO57" s="554" t="s">
        <v>212</v>
      </c>
      <c r="BP57" s="555" t="s">
        <v>301</v>
      </c>
      <c r="BQ57" s="449"/>
      <c r="BR57" s="375"/>
      <c r="BS57" s="556">
        <v>0</v>
      </c>
      <c r="BT57" s="567"/>
      <c r="BU57" s="558">
        <f>SUM(BT58:BT60)</f>
        <v>1850040</v>
      </c>
      <c r="BV57" s="463" t="b">
        <f t="shared" si="22"/>
        <v>1</v>
      </c>
      <c r="BW57" s="463" t="b">
        <f t="shared" si="23"/>
        <v>1</v>
      </c>
      <c r="BX57" s="463" t="b">
        <f t="shared" si="24"/>
        <v>1</v>
      </c>
      <c r="BY57" s="463"/>
      <c r="BZ57" s="554" t="s">
        <v>212</v>
      </c>
      <c r="CA57" s="555" t="s">
        <v>301</v>
      </c>
      <c r="CB57" s="449"/>
      <c r="CC57" s="375"/>
      <c r="CD57" s="556"/>
      <c r="CE57" s="567"/>
      <c r="CF57" s="558">
        <f>SUM(CE58:CE60)</f>
        <v>852000</v>
      </c>
      <c r="CG57" s="463" t="b">
        <f t="shared" si="53"/>
        <v>1</v>
      </c>
      <c r="CH57" s="463" t="b">
        <f t="shared" si="54"/>
        <v>1</v>
      </c>
      <c r="CI57" s="463" t="b">
        <f t="shared" si="55"/>
        <v>1</v>
      </c>
      <c r="CJ57" s="463"/>
      <c r="CK57" s="554" t="s">
        <v>212</v>
      </c>
      <c r="CL57" s="555" t="s">
        <v>301</v>
      </c>
      <c r="CM57" s="449"/>
      <c r="CN57" s="375"/>
      <c r="CO57" s="556"/>
      <c r="CP57" s="567"/>
      <c r="CQ57" s="558">
        <f>SUM(CP58:CP60)</f>
        <v>825000</v>
      </c>
      <c r="CR57" s="463" t="b">
        <f t="shared" si="27"/>
        <v>1</v>
      </c>
      <c r="CS57" s="463" t="b">
        <f t="shared" si="28"/>
        <v>1</v>
      </c>
      <c r="CT57" s="463" t="b">
        <f t="shared" si="29"/>
        <v>1</v>
      </c>
      <c r="CU57" s="463"/>
      <c r="CV57" s="691" t="s">
        <v>212</v>
      </c>
      <c r="CW57" s="692" t="s">
        <v>301</v>
      </c>
      <c r="CX57" s="609"/>
      <c r="CY57" s="610"/>
      <c r="CZ57" s="611"/>
      <c r="DA57" s="622"/>
      <c r="DB57" s="613">
        <f>SUM(DA58:DA60)</f>
        <v>674358</v>
      </c>
      <c r="DC57" s="463" t="b">
        <f t="shared" si="31"/>
        <v>1</v>
      </c>
      <c r="DD57" s="463" t="b">
        <f t="shared" si="32"/>
        <v>1</v>
      </c>
      <c r="DE57" s="463" t="b">
        <f t="shared" si="33"/>
        <v>1</v>
      </c>
      <c r="DF57" s="554" t="s">
        <v>212</v>
      </c>
      <c r="DG57" s="555" t="s">
        <v>301</v>
      </c>
      <c r="DH57" s="449"/>
      <c r="DI57" s="375"/>
      <c r="DJ57" s="556"/>
      <c r="DK57" s="567"/>
      <c r="DL57" s="558">
        <f>SUM(DK58:DK60)</f>
        <v>1056000</v>
      </c>
      <c r="DM57" s="463" t="b">
        <f t="shared" si="35"/>
        <v>1</v>
      </c>
      <c r="DN57" s="463" t="b">
        <f t="shared" si="36"/>
        <v>1</v>
      </c>
      <c r="DO57" s="463" t="b">
        <f t="shared" si="37"/>
        <v>1</v>
      </c>
      <c r="DP57" s="463"/>
      <c r="DQ57" s="734" t="s">
        <v>212</v>
      </c>
      <c r="DR57" s="735" t="s">
        <v>301</v>
      </c>
      <c r="DS57" s="736"/>
      <c r="DT57" s="737"/>
      <c r="DU57" s="738">
        <v>0</v>
      </c>
      <c r="DV57" s="738"/>
      <c r="DW57" s="739">
        <f>SUM(DV58:DV60)</f>
        <v>1808928</v>
      </c>
      <c r="DX57" s="463" t="b">
        <f t="shared" si="38"/>
        <v>1</v>
      </c>
      <c r="DY57" s="463" t="b">
        <f t="shared" si="39"/>
        <v>1</v>
      </c>
      <c r="DZ57" s="463" t="b">
        <f t="shared" si="40"/>
        <v>1</v>
      </c>
      <c r="EA57" s="463"/>
      <c r="EB57" s="554" t="s">
        <v>212</v>
      </c>
      <c r="EC57" s="555" t="s">
        <v>301</v>
      </c>
      <c r="ED57" s="449"/>
      <c r="EE57" s="375"/>
      <c r="EF57" s="793"/>
      <c r="EG57" s="567"/>
      <c r="EH57" s="804">
        <f>SUM(EG58:EG60)</f>
        <v>242805</v>
      </c>
      <c r="EI57" s="463" t="b">
        <f t="shared" si="42"/>
        <v>1</v>
      </c>
      <c r="EJ57" s="463" t="b">
        <f t="shared" si="43"/>
        <v>1</v>
      </c>
      <c r="EK57" s="463" t="b">
        <f t="shared" si="44"/>
        <v>1</v>
      </c>
      <c r="EL57" s="463"/>
      <c r="EM57" s="822" t="s">
        <v>212</v>
      </c>
      <c r="EN57" s="555" t="s">
        <v>301</v>
      </c>
      <c r="EO57" s="449"/>
      <c r="EP57" s="375"/>
      <c r="EQ57" s="556"/>
      <c r="ER57" s="567"/>
      <c r="ES57" s="558">
        <f>SUM(ER58:ER60)</f>
        <v>924000</v>
      </c>
      <c r="ET57" s="463" t="b">
        <f t="shared" si="46"/>
        <v>1</v>
      </c>
      <c r="EU57" s="463" t="b">
        <f t="shared" si="47"/>
        <v>1</v>
      </c>
      <c r="EV57" s="463" t="b">
        <f t="shared" si="48"/>
        <v>1</v>
      </c>
      <c r="EW57" s="463"/>
      <c r="EX57" s="554" t="s">
        <v>212</v>
      </c>
      <c r="EY57" s="555" t="s">
        <v>301</v>
      </c>
      <c r="EZ57" s="449"/>
      <c r="FA57" s="375"/>
      <c r="FB57" s="556"/>
      <c r="FC57" s="567"/>
      <c r="FD57" s="558">
        <f>SUM(FC58:FC60)</f>
        <v>1120500</v>
      </c>
    </row>
    <row r="58" spans="2:160" s="369" customFormat="1" ht="104.25" customHeight="1" thickTop="1" x14ac:dyDescent="0.25">
      <c r="B58" s="559" t="s">
        <v>158</v>
      </c>
      <c r="C58" s="502" t="s">
        <v>302</v>
      </c>
      <c r="D58" s="450" t="s">
        <v>154</v>
      </c>
      <c r="E58" s="513">
        <v>3</v>
      </c>
      <c r="F58" s="565">
        <v>0</v>
      </c>
      <c r="G58" s="562">
        <f t="shared" si="7"/>
        <v>0</v>
      </c>
      <c r="H58" s="985" t="e">
        <f>+H57/G114</f>
        <v>#DIV/0!</v>
      </c>
      <c r="I58" s="463" t="b">
        <f t="shared" si="8"/>
        <v>1</v>
      </c>
      <c r="J58" s="463" t="b">
        <f t="shared" si="9"/>
        <v>1</v>
      </c>
      <c r="K58" s="463" t="b">
        <f t="shared" si="10"/>
        <v>1</v>
      </c>
      <c r="L58" s="463"/>
      <c r="M58" s="501" t="s">
        <v>158</v>
      </c>
      <c r="N58" s="502" t="s">
        <v>302</v>
      </c>
      <c r="O58" s="503" t="s">
        <v>154</v>
      </c>
      <c r="P58" s="513">
        <v>3</v>
      </c>
      <c r="Q58" s="510">
        <v>11000</v>
      </c>
      <c r="R58" s="506">
        <f t="shared" si="0"/>
        <v>33000</v>
      </c>
      <c r="S58" s="985">
        <f>+S57/R114</f>
        <v>9.5564463224187286E-3</v>
      </c>
      <c r="T58" s="463" t="b">
        <f t="shared" si="91"/>
        <v>1</v>
      </c>
      <c r="U58" s="463" t="b">
        <f t="shared" si="92"/>
        <v>1</v>
      </c>
      <c r="V58" s="463" t="b">
        <f t="shared" si="93"/>
        <v>1</v>
      </c>
      <c r="W58" s="463"/>
      <c r="X58" s="596" t="s">
        <v>158</v>
      </c>
      <c r="Y58" s="502" t="s">
        <v>302</v>
      </c>
      <c r="Z58" s="503" t="s">
        <v>154</v>
      </c>
      <c r="AA58" s="513">
        <v>3</v>
      </c>
      <c r="AB58" s="565">
        <v>12000</v>
      </c>
      <c r="AC58" s="562">
        <f t="shared" si="1"/>
        <v>36000</v>
      </c>
      <c r="AD58" s="985">
        <f>+AD57/AC114</f>
        <v>9.5673441367391688E-3</v>
      </c>
      <c r="AE58" s="463" t="b">
        <f t="shared" si="11"/>
        <v>1</v>
      </c>
      <c r="AF58" s="463" t="b">
        <f t="shared" si="12"/>
        <v>1</v>
      </c>
      <c r="AG58" s="463" t="b">
        <f t="shared" si="13"/>
        <v>1</v>
      </c>
      <c r="AH58" s="463"/>
      <c r="AI58" s="596" t="s">
        <v>158</v>
      </c>
      <c r="AJ58" s="502" t="s">
        <v>302</v>
      </c>
      <c r="AK58" s="614" t="s">
        <v>154</v>
      </c>
      <c r="AL58" s="623">
        <v>3</v>
      </c>
      <c r="AM58" s="621">
        <v>14000</v>
      </c>
      <c r="AN58" s="618">
        <f t="shared" si="14"/>
        <v>42000</v>
      </c>
      <c r="AO58" s="988">
        <f>+AO57/AN114</f>
        <v>8.5260509319358309E-3</v>
      </c>
      <c r="AP58" s="463" t="b">
        <f t="shared" si="50"/>
        <v>1</v>
      </c>
      <c r="AQ58" s="463" t="b">
        <f t="shared" si="51"/>
        <v>1</v>
      </c>
      <c r="AR58" s="463" t="b">
        <f t="shared" si="52"/>
        <v>1</v>
      </c>
      <c r="AS58" s="463"/>
      <c r="AT58" s="596" t="s">
        <v>158</v>
      </c>
      <c r="AU58" s="502" t="s">
        <v>302</v>
      </c>
      <c r="AV58" s="503" t="s">
        <v>154</v>
      </c>
      <c r="AW58" s="513">
        <v>3</v>
      </c>
      <c r="AX58" s="653">
        <v>14000.000000000002</v>
      </c>
      <c r="AY58" s="651">
        <f t="shared" si="15"/>
        <v>42000</v>
      </c>
      <c r="AZ58" s="985">
        <f>+AZ57/AY114</f>
        <v>1.2923268095681889E-2</v>
      </c>
      <c r="BA58" s="463" t="b">
        <f t="shared" si="59"/>
        <v>1</v>
      </c>
      <c r="BB58" s="463" t="b">
        <f t="shared" si="60"/>
        <v>1</v>
      </c>
      <c r="BC58" s="463" t="b">
        <f t="shared" si="61"/>
        <v>1</v>
      </c>
      <c r="BD58" s="596" t="s">
        <v>158</v>
      </c>
      <c r="BE58" s="502" t="s">
        <v>302</v>
      </c>
      <c r="BF58" s="503" t="s">
        <v>154</v>
      </c>
      <c r="BG58" s="513">
        <v>3</v>
      </c>
      <c r="BH58" s="565">
        <v>12012</v>
      </c>
      <c r="BI58" s="562">
        <f>ROUND((BG58*BH58),0)</f>
        <v>36036</v>
      </c>
      <c r="BJ58" s="985">
        <f>+BJ57/BI114</f>
        <v>1.8353902778464604E-2</v>
      </c>
      <c r="BK58" s="463" t="b">
        <f t="shared" si="19"/>
        <v>1</v>
      </c>
      <c r="BL58" s="463" t="b">
        <f t="shared" si="20"/>
        <v>1</v>
      </c>
      <c r="BM58" s="463" t="b">
        <f t="shared" si="21"/>
        <v>1</v>
      </c>
      <c r="BN58" s="463"/>
      <c r="BO58" s="596" t="s">
        <v>158</v>
      </c>
      <c r="BP58" s="502" t="s">
        <v>302</v>
      </c>
      <c r="BQ58" s="503" t="s">
        <v>154</v>
      </c>
      <c r="BR58" s="513">
        <v>3</v>
      </c>
      <c r="BS58" s="653">
        <v>11880</v>
      </c>
      <c r="BT58" s="562">
        <f>ROUND((BR58*BS58),0)</f>
        <v>35640</v>
      </c>
      <c r="BU58" s="985">
        <f>+BU57/BT114</f>
        <v>1.8353903000569088E-2</v>
      </c>
      <c r="BV58" s="463" t="b">
        <f t="shared" si="22"/>
        <v>1</v>
      </c>
      <c r="BW58" s="463" t="b">
        <f t="shared" si="23"/>
        <v>1</v>
      </c>
      <c r="BX58" s="463" t="b">
        <f t="shared" si="24"/>
        <v>1</v>
      </c>
      <c r="BY58" s="463"/>
      <c r="BZ58" s="596" t="s">
        <v>158</v>
      </c>
      <c r="CA58" s="502" t="s">
        <v>302</v>
      </c>
      <c r="CB58" s="503" t="s">
        <v>154</v>
      </c>
      <c r="CC58" s="513">
        <v>3</v>
      </c>
      <c r="CD58" s="565">
        <v>16000</v>
      </c>
      <c r="CE58" s="562">
        <f t="shared" si="25"/>
        <v>48000</v>
      </c>
      <c r="CF58" s="985">
        <f>+CF57/CE114</f>
        <v>9.1995336743423382E-3</v>
      </c>
      <c r="CG58" s="463" t="b">
        <f t="shared" si="53"/>
        <v>1</v>
      </c>
      <c r="CH58" s="463" t="b">
        <f t="shared" si="54"/>
        <v>1</v>
      </c>
      <c r="CI58" s="463" t="b">
        <f t="shared" si="55"/>
        <v>1</v>
      </c>
      <c r="CJ58" s="463"/>
      <c r="CK58" s="596" t="s">
        <v>158</v>
      </c>
      <c r="CL58" s="502" t="s">
        <v>302</v>
      </c>
      <c r="CM58" s="503" t="s">
        <v>154</v>
      </c>
      <c r="CN58" s="513">
        <v>3</v>
      </c>
      <c r="CO58" s="565">
        <v>15000</v>
      </c>
      <c r="CP58" s="562">
        <f t="shared" si="26"/>
        <v>45000</v>
      </c>
      <c r="CQ58" s="985">
        <f>+CQ57/CP114</f>
        <v>8.802431818497056E-3</v>
      </c>
      <c r="CR58" s="463" t="b">
        <f t="shared" si="27"/>
        <v>1</v>
      </c>
      <c r="CS58" s="463" t="b">
        <f t="shared" si="28"/>
        <v>1</v>
      </c>
      <c r="CT58" s="463" t="b">
        <f t="shared" si="29"/>
        <v>1</v>
      </c>
      <c r="CU58" s="463"/>
      <c r="CV58" s="596" t="s">
        <v>158</v>
      </c>
      <c r="CW58" s="693" t="s">
        <v>450</v>
      </c>
      <c r="CX58" s="614" t="s">
        <v>154</v>
      </c>
      <c r="CY58" s="623">
        <v>3</v>
      </c>
      <c r="CZ58" s="621">
        <v>19658</v>
      </c>
      <c r="DA58" s="696">
        <f t="shared" si="30"/>
        <v>58974</v>
      </c>
      <c r="DB58" s="988">
        <f>+DB57/DA114</f>
        <v>6.7901227606604921E-3</v>
      </c>
      <c r="DC58" s="463" t="b">
        <f t="shared" si="31"/>
        <v>1</v>
      </c>
      <c r="DD58" s="463" t="b">
        <f t="shared" si="32"/>
        <v>1</v>
      </c>
      <c r="DE58" s="463" t="b">
        <f t="shared" si="33"/>
        <v>1</v>
      </c>
      <c r="DF58" s="596" t="s">
        <v>158</v>
      </c>
      <c r="DG58" s="502" t="s">
        <v>302</v>
      </c>
      <c r="DH58" s="503" t="s">
        <v>154</v>
      </c>
      <c r="DI58" s="513">
        <v>3</v>
      </c>
      <c r="DJ58" s="565">
        <v>12000</v>
      </c>
      <c r="DK58" s="562">
        <f t="shared" si="34"/>
        <v>36000</v>
      </c>
      <c r="DL58" s="985">
        <f>+DL57/DK114</f>
        <v>1.6533946258411803E-2</v>
      </c>
      <c r="DM58" s="463" t="b">
        <f t="shared" si="35"/>
        <v>1</v>
      </c>
      <c r="DN58" s="463" t="b">
        <f t="shared" si="36"/>
        <v>1</v>
      </c>
      <c r="DO58" s="463" t="b">
        <f t="shared" si="37"/>
        <v>1</v>
      </c>
      <c r="DP58" s="463"/>
      <c r="DQ58" s="728" t="s">
        <v>158</v>
      </c>
      <c r="DR58" s="729" t="s">
        <v>531</v>
      </c>
      <c r="DS58" s="730" t="s">
        <v>154</v>
      </c>
      <c r="DT58" s="743">
        <v>3</v>
      </c>
      <c r="DU58" s="740">
        <v>11616</v>
      </c>
      <c r="DV58" s="740">
        <f>ROUND((DT58*DU58),0)</f>
        <v>34848</v>
      </c>
      <c r="DW58" s="1096">
        <f>+DW57/DV114</f>
        <v>1.8353902342577746E-2</v>
      </c>
      <c r="DX58" s="463" t="b">
        <f t="shared" si="38"/>
        <v>1</v>
      </c>
      <c r="DY58" s="463" t="b">
        <f t="shared" si="39"/>
        <v>1</v>
      </c>
      <c r="DZ58" s="463" t="b">
        <f t="shared" si="40"/>
        <v>1</v>
      </c>
      <c r="EA58" s="463"/>
      <c r="EB58" s="596" t="s">
        <v>158</v>
      </c>
      <c r="EC58" s="502" t="s">
        <v>302</v>
      </c>
      <c r="ED58" s="503" t="s">
        <v>154</v>
      </c>
      <c r="EE58" s="513">
        <v>3</v>
      </c>
      <c r="EF58" s="801">
        <v>3183</v>
      </c>
      <c r="EG58" s="802">
        <f>ROUND((EE58*EF58),0)</f>
        <v>9549</v>
      </c>
      <c r="EH58" s="985">
        <f>+EH57/EG114</f>
        <v>2.6596750055802184E-3</v>
      </c>
      <c r="EI58" s="463" t="b">
        <f t="shared" si="42"/>
        <v>1</v>
      </c>
      <c r="EJ58" s="463" t="b">
        <f t="shared" si="43"/>
        <v>1</v>
      </c>
      <c r="EK58" s="463" t="b">
        <f t="shared" si="44"/>
        <v>1</v>
      </c>
      <c r="EL58" s="463"/>
      <c r="EM58" s="596" t="s">
        <v>158</v>
      </c>
      <c r="EN58" s="502" t="s">
        <v>302</v>
      </c>
      <c r="EO58" s="503" t="s">
        <v>154</v>
      </c>
      <c r="EP58" s="513">
        <v>3</v>
      </c>
      <c r="EQ58" s="565">
        <v>8000</v>
      </c>
      <c r="ER58" s="562">
        <f t="shared" si="45"/>
        <v>24000</v>
      </c>
      <c r="ES58" s="1114">
        <f>+ES57/ER114</f>
        <v>1.0141613807346217E-2</v>
      </c>
      <c r="ET58" s="463" t="b">
        <f t="shared" si="46"/>
        <v>1</v>
      </c>
      <c r="EU58" s="463" t="b">
        <f t="shared" si="47"/>
        <v>1</v>
      </c>
      <c r="EV58" s="463" t="b">
        <f t="shared" si="48"/>
        <v>1</v>
      </c>
      <c r="EW58" s="463"/>
      <c r="EX58" s="596" t="s">
        <v>158</v>
      </c>
      <c r="EY58" s="502" t="s">
        <v>302</v>
      </c>
      <c r="EZ58" s="503" t="s">
        <v>154</v>
      </c>
      <c r="FA58" s="513">
        <v>3</v>
      </c>
      <c r="FB58" s="565">
        <v>9100</v>
      </c>
      <c r="FC58" s="562">
        <f t="shared" si="49"/>
        <v>27300</v>
      </c>
      <c r="FD58" s="985">
        <f>+FD57/FC114</f>
        <v>1.2305971727301775E-2</v>
      </c>
    </row>
    <row r="59" spans="2:160" s="369" customFormat="1" ht="62.25" customHeight="1" x14ac:dyDescent="0.25">
      <c r="B59" s="559" t="s">
        <v>183</v>
      </c>
      <c r="C59" s="502" t="s">
        <v>303</v>
      </c>
      <c r="D59" s="450" t="s">
        <v>239</v>
      </c>
      <c r="E59" s="513">
        <v>12</v>
      </c>
      <c r="F59" s="565">
        <v>0</v>
      </c>
      <c r="G59" s="562">
        <f t="shared" si="7"/>
        <v>0</v>
      </c>
      <c r="H59" s="928"/>
      <c r="I59" s="463" t="b">
        <f t="shared" si="8"/>
        <v>1</v>
      </c>
      <c r="J59" s="463" t="b">
        <f t="shared" si="9"/>
        <v>1</v>
      </c>
      <c r="K59" s="463" t="b">
        <f t="shared" si="10"/>
        <v>1</v>
      </c>
      <c r="L59" s="463"/>
      <c r="M59" s="501" t="s">
        <v>183</v>
      </c>
      <c r="N59" s="502" t="s">
        <v>303</v>
      </c>
      <c r="O59" s="503" t="s">
        <v>239</v>
      </c>
      <c r="P59" s="513">
        <v>12</v>
      </c>
      <c r="Q59" s="510">
        <v>45000</v>
      </c>
      <c r="R59" s="506">
        <f t="shared" si="0"/>
        <v>540000</v>
      </c>
      <c r="S59" s="928"/>
      <c r="T59" s="463" t="b">
        <f t="shared" si="91"/>
        <v>1</v>
      </c>
      <c r="U59" s="463" t="b">
        <f t="shared" si="92"/>
        <v>1</v>
      </c>
      <c r="V59" s="463" t="b">
        <f t="shared" si="93"/>
        <v>1</v>
      </c>
      <c r="W59" s="463"/>
      <c r="X59" s="596" t="s">
        <v>183</v>
      </c>
      <c r="Y59" s="502" t="s">
        <v>303</v>
      </c>
      <c r="Z59" s="503" t="s">
        <v>239</v>
      </c>
      <c r="AA59" s="513">
        <v>12</v>
      </c>
      <c r="AB59" s="565">
        <v>45000</v>
      </c>
      <c r="AC59" s="562">
        <f t="shared" si="1"/>
        <v>540000</v>
      </c>
      <c r="AD59" s="928"/>
      <c r="AE59" s="463" t="b">
        <f t="shared" si="11"/>
        <v>1</v>
      </c>
      <c r="AF59" s="463" t="b">
        <f t="shared" si="12"/>
        <v>1</v>
      </c>
      <c r="AG59" s="463" t="b">
        <f t="shared" si="13"/>
        <v>1</v>
      </c>
      <c r="AH59" s="463"/>
      <c r="AI59" s="596" t="s">
        <v>183</v>
      </c>
      <c r="AJ59" s="502" t="s">
        <v>303</v>
      </c>
      <c r="AK59" s="614" t="s">
        <v>239</v>
      </c>
      <c r="AL59" s="623">
        <v>12</v>
      </c>
      <c r="AM59" s="621">
        <v>28000</v>
      </c>
      <c r="AN59" s="618">
        <f t="shared" si="14"/>
        <v>336000</v>
      </c>
      <c r="AO59" s="980"/>
      <c r="AP59" s="463" t="b">
        <f t="shared" si="50"/>
        <v>1</v>
      </c>
      <c r="AQ59" s="463" t="b">
        <f t="shared" si="51"/>
        <v>1</v>
      </c>
      <c r="AR59" s="463" t="b">
        <f t="shared" si="52"/>
        <v>1</v>
      </c>
      <c r="AS59" s="463"/>
      <c r="AT59" s="596" t="s">
        <v>183</v>
      </c>
      <c r="AU59" s="502" t="s">
        <v>303</v>
      </c>
      <c r="AV59" s="503" t="s">
        <v>239</v>
      </c>
      <c r="AW59" s="513">
        <v>12</v>
      </c>
      <c r="AX59" s="653">
        <v>20160.000000000004</v>
      </c>
      <c r="AY59" s="651">
        <f t="shared" si="15"/>
        <v>241920</v>
      </c>
      <c r="AZ59" s="928"/>
      <c r="BA59" s="463" t="b">
        <f t="shared" si="59"/>
        <v>1</v>
      </c>
      <c r="BB59" s="463" t="b">
        <f t="shared" si="60"/>
        <v>1</v>
      </c>
      <c r="BC59" s="463" t="b">
        <f t="shared" si="61"/>
        <v>1</v>
      </c>
      <c r="BD59" s="596" t="s">
        <v>183</v>
      </c>
      <c r="BE59" s="502" t="s">
        <v>303</v>
      </c>
      <c r="BF59" s="503" t="s">
        <v>239</v>
      </c>
      <c r="BG59" s="513">
        <v>12</v>
      </c>
      <c r="BH59" s="565">
        <v>109200</v>
      </c>
      <c r="BI59" s="562">
        <f>ROUND((BG59*BH59),0)</f>
        <v>1310400</v>
      </c>
      <c r="BJ59" s="928"/>
      <c r="BK59" s="463" t="b">
        <f t="shared" si="19"/>
        <v>1</v>
      </c>
      <c r="BL59" s="463" t="b">
        <f t="shared" si="20"/>
        <v>1</v>
      </c>
      <c r="BM59" s="463" t="b">
        <f t="shared" si="21"/>
        <v>1</v>
      </c>
      <c r="BN59" s="463"/>
      <c r="BO59" s="596" t="s">
        <v>183</v>
      </c>
      <c r="BP59" s="502" t="s">
        <v>303</v>
      </c>
      <c r="BQ59" s="503" t="s">
        <v>239</v>
      </c>
      <c r="BR59" s="513">
        <v>12</v>
      </c>
      <c r="BS59" s="653">
        <v>108000</v>
      </c>
      <c r="BT59" s="562">
        <f>ROUND((BR59*BS59),0)</f>
        <v>1296000</v>
      </c>
      <c r="BU59" s="928"/>
      <c r="BV59" s="463" t="b">
        <f t="shared" si="22"/>
        <v>1</v>
      </c>
      <c r="BW59" s="463" t="b">
        <f t="shared" si="23"/>
        <v>1</v>
      </c>
      <c r="BX59" s="463" t="b">
        <f t="shared" si="24"/>
        <v>1</v>
      </c>
      <c r="BY59" s="463"/>
      <c r="BZ59" s="596" t="s">
        <v>183</v>
      </c>
      <c r="CA59" s="502" t="s">
        <v>303</v>
      </c>
      <c r="CB59" s="503" t="s">
        <v>239</v>
      </c>
      <c r="CC59" s="513">
        <v>12</v>
      </c>
      <c r="CD59" s="565">
        <v>31000</v>
      </c>
      <c r="CE59" s="562">
        <f t="shared" si="25"/>
        <v>372000</v>
      </c>
      <c r="CF59" s="928"/>
      <c r="CG59" s="463" t="b">
        <f t="shared" si="53"/>
        <v>1</v>
      </c>
      <c r="CH59" s="463" t="b">
        <f t="shared" si="54"/>
        <v>1</v>
      </c>
      <c r="CI59" s="463" t="b">
        <f t="shared" si="55"/>
        <v>1</v>
      </c>
      <c r="CJ59" s="463"/>
      <c r="CK59" s="596" t="s">
        <v>183</v>
      </c>
      <c r="CL59" s="502" t="s">
        <v>303</v>
      </c>
      <c r="CM59" s="503" t="s">
        <v>239</v>
      </c>
      <c r="CN59" s="513">
        <v>12</v>
      </c>
      <c r="CO59" s="565">
        <v>30000</v>
      </c>
      <c r="CP59" s="562">
        <f t="shared" si="26"/>
        <v>360000</v>
      </c>
      <c r="CQ59" s="928"/>
      <c r="CR59" s="463" t="b">
        <f t="shared" si="27"/>
        <v>1</v>
      </c>
      <c r="CS59" s="463" t="b">
        <f t="shared" si="28"/>
        <v>1</v>
      </c>
      <c r="CT59" s="463" t="b">
        <f t="shared" si="29"/>
        <v>1</v>
      </c>
      <c r="CU59" s="463"/>
      <c r="CV59" s="596" t="s">
        <v>183</v>
      </c>
      <c r="CW59" s="693" t="s">
        <v>451</v>
      </c>
      <c r="CX59" s="614" t="s">
        <v>239</v>
      </c>
      <c r="CY59" s="623">
        <v>12</v>
      </c>
      <c r="CZ59" s="621">
        <v>28205</v>
      </c>
      <c r="DA59" s="696">
        <f t="shared" si="30"/>
        <v>338460</v>
      </c>
      <c r="DB59" s="980"/>
      <c r="DC59" s="463" t="b">
        <f t="shared" si="31"/>
        <v>1</v>
      </c>
      <c r="DD59" s="463" t="b">
        <f t="shared" si="32"/>
        <v>1</v>
      </c>
      <c r="DE59" s="463" t="b">
        <f t="shared" si="33"/>
        <v>1</v>
      </c>
      <c r="DF59" s="596" t="s">
        <v>183</v>
      </c>
      <c r="DG59" s="502" t="s">
        <v>303</v>
      </c>
      <c r="DH59" s="503" t="s">
        <v>239</v>
      </c>
      <c r="DI59" s="513">
        <v>12</v>
      </c>
      <c r="DJ59" s="565">
        <v>50000</v>
      </c>
      <c r="DK59" s="562">
        <f t="shared" si="34"/>
        <v>600000</v>
      </c>
      <c r="DL59" s="928"/>
      <c r="DM59" s="463" t="b">
        <f t="shared" si="35"/>
        <v>1</v>
      </c>
      <c r="DN59" s="463" t="b">
        <f t="shared" si="36"/>
        <v>1</v>
      </c>
      <c r="DO59" s="463" t="b">
        <f t="shared" si="37"/>
        <v>1</v>
      </c>
      <c r="DP59" s="463"/>
      <c r="DQ59" s="728" t="s">
        <v>183</v>
      </c>
      <c r="DR59" s="729" t="s">
        <v>532</v>
      </c>
      <c r="DS59" s="730" t="s">
        <v>239</v>
      </c>
      <c r="DT59" s="743">
        <v>12</v>
      </c>
      <c r="DU59" s="740">
        <v>105600</v>
      </c>
      <c r="DV59" s="740">
        <f>ROUND((DT59*DU59),0)</f>
        <v>1267200</v>
      </c>
      <c r="DW59" s="1097"/>
      <c r="DX59" s="463" t="b">
        <f t="shared" si="38"/>
        <v>1</v>
      </c>
      <c r="DY59" s="463" t="b">
        <f t="shared" si="39"/>
        <v>1</v>
      </c>
      <c r="DZ59" s="463" t="b">
        <f t="shared" si="40"/>
        <v>1</v>
      </c>
      <c r="EA59" s="463"/>
      <c r="EB59" s="596" t="s">
        <v>183</v>
      </c>
      <c r="EC59" s="502" t="s">
        <v>303</v>
      </c>
      <c r="ED59" s="503" t="s">
        <v>239</v>
      </c>
      <c r="EE59" s="513">
        <v>12</v>
      </c>
      <c r="EF59" s="801">
        <v>6478</v>
      </c>
      <c r="EG59" s="802">
        <f t="shared" ref="EG59:EG60" si="96">ROUND((EE59*EF59),0)</f>
        <v>77736</v>
      </c>
      <c r="EH59" s="928"/>
      <c r="EI59" s="463" t="b">
        <f t="shared" si="42"/>
        <v>1</v>
      </c>
      <c r="EJ59" s="463" t="b">
        <f t="shared" si="43"/>
        <v>1</v>
      </c>
      <c r="EK59" s="463" t="b">
        <f t="shared" si="44"/>
        <v>1</v>
      </c>
      <c r="EL59" s="463"/>
      <c r="EM59" s="596" t="s">
        <v>183</v>
      </c>
      <c r="EN59" s="502" t="s">
        <v>303</v>
      </c>
      <c r="EO59" s="503" t="s">
        <v>239</v>
      </c>
      <c r="EP59" s="513">
        <v>12</v>
      </c>
      <c r="EQ59" s="565">
        <v>35000</v>
      </c>
      <c r="ER59" s="562">
        <f t="shared" si="45"/>
        <v>420000</v>
      </c>
      <c r="ES59" s="1110"/>
      <c r="ET59" s="463" t="b">
        <f t="shared" si="46"/>
        <v>1</v>
      </c>
      <c r="EU59" s="463" t="b">
        <f t="shared" si="47"/>
        <v>1</v>
      </c>
      <c r="EV59" s="463" t="b">
        <f t="shared" si="48"/>
        <v>1</v>
      </c>
      <c r="EW59" s="463"/>
      <c r="EX59" s="596" t="s">
        <v>183</v>
      </c>
      <c r="EY59" s="502" t="s">
        <v>303</v>
      </c>
      <c r="EZ59" s="503" t="s">
        <v>239</v>
      </c>
      <c r="FA59" s="513">
        <v>12</v>
      </c>
      <c r="FB59" s="565">
        <v>41100</v>
      </c>
      <c r="FC59" s="562">
        <f t="shared" si="49"/>
        <v>493200</v>
      </c>
      <c r="FD59" s="928"/>
    </row>
    <row r="60" spans="2:160" s="369" customFormat="1" ht="105" customHeight="1" thickBot="1" x14ac:dyDescent="0.3">
      <c r="B60" s="559" t="s">
        <v>184</v>
      </c>
      <c r="C60" s="502" t="s">
        <v>304</v>
      </c>
      <c r="D60" s="450" t="s">
        <v>239</v>
      </c>
      <c r="E60" s="513">
        <v>12</v>
      </c>
      <c r="F60" s="565">
        <v>0</v>
      </c>
      <c r="G60" s="562">
        <f t="shared" si="7"/>
        <v>0</v>
      </c>
      <c r="H60" s="929"/>
      <c r="I60" s="463" t="b">
        <f t="shared" si="8"/>
        <v>1</v>
      </c>
      <c r="J60" s="463" t="b">
        <f t="shared" si="9"/>
        <v>1</v>
      </c>
      <c r="K60" s="463" t="b">
        <f t="shared" si="10"/>
        <v>1</v>
      </c>
      <c r="L60" s="463"/>
      <c r="M60" s="501" t="s">
        <v>184</v>
      </c>
      <c r="N60" s="502" t="s">
        <v>304</v>
      </c>
      <c r="O60" s="503" t="s">
        <v>239</v>
      </c>
      <c r="P60" s="513">
        <v>12</v>
      </c>
      <c r="Q60" s="510">
        <v>28000</v>
      </c>
      <c r="R60" s="506">
        <f t="shared" si="0"/>
        <v>336000</v>
      </c>
      <c r="S60" s="929"/>
      <c r="T60" s="463" t="b">
        <f t="shared" si="91"/>
        <v>1</v>
      </c>
      <c r="U60" s="463" t="b">
        <f t="shared" si="92"/>
        <v>1</v>
      </c>
      <c r="V60" s="463" t="b">
        <f t="shared" si="93"/>
        <v>1</v>
      </c>
      <c r="W60" s="463"/>
      <c r="X60" s="596" t="s">
        <v>184</v>
      </c>
      <c r="Y60" s="502" t="s">
        <v>304</v>
      </c>
      <c r="Z60" s="503" t="s">
        <v>239</v>
      </c>
      <c r="AA60" s="513">
        <v>12</v>
      </c>
      <c r="AB60" s="565">
        <v>28000</v>
      </c>
      <c r="AC60" s="562">
        <f t="shared" si="1"/>
        <v>336000</v>
      </c>
      <c r="AD60" s="929"/>
      <c r="AE60" s="463" t="b">
        <f t="shared" si="11"/>
        <v>1</v>
      </c>
      <c r="AF60" s="463" t="b">
        <f t="shared" si="12"/>
        <v>1</v>
      </c>
      <c r="AG60" s="463" t="b">
        <f t="shared" si="13"/>
        <v>1</v>
      </c>
      <c r="AH60" s="463"/>
      <c r="AI60" s="596" t="s">
        <v>184</v>
      </c>
      <c r="AJ60" s="502" t="s">
        <v>304</v>
      </c>
      <c r="AK60" s="614" t="s">
        <v>239</v>
      </c>
      <c r="AL60" s="623">
        <v>12</v>
      </c>
      <c r="AM60" s="621">
        <v>35000</v>
      </c>
      <c r="AN60" s="618">
        <f t="shared" si="14"/>
        <v>420000</v>
      </c>
      <c r="AO60" s="981"/>
      <c r="AP60" s="463" t="b">
        <f t="shared" si="50"/>
        <v>1</v>
      </c>
      <c r="AQ60" s="463" t="b">
        <f t="shared" si="51"/>
        <v>1</v>
      </c>
      <c r="AR60" s="463" t="b">
        <f t="shared" si="52"/>
        <v>1</v>
      </c>
      <c r="AS60" s="463"/>
      <c r="AT60" s="596" t="s">
        <v>184</v>
      </c>
      <c r="AU60" s="502" t="s">
        <v>304</v>
      </c>
      <c r="AV60" s="503" t="s">
        <v>239</v>
      </c>
      <c r="AW60" s="513">
        <v>12</v>
      </c>
      <c r="AX60" s="653">
        <v>72800</v>
      </c>
      <c r="AY60" s="651">
        <f t="shared" si="15"/>
        <v>873600</v>
      </c>
      <c r="AZ60" s="929"/>
      <c r="BA60" s="463" t="b">
        <f t="shared" si="59"/>
        <v>1</v>
      </c>
      <c r="BB60" s="463" t="b">
        <f t="shared" si="60"/>
        <v>1</v>
      </c>
      <c r="BC60" s="463" t="b">
        <f t="shared" si="61"/>
        <v>1</v>
      </c>
      <c r="BD60" s="596" t="s">
        <v>184</v>
      </c>
      <c r="BE60" s="502" t="s">
        <v>304</v>
      </c>
      <c r="BF60" s="503" t="s">
        <v>239</v>
      </c>
      <c r="BG60" s="513">
        <v>12</v>
      </c>
      <c r="BH60" s="565">
        <v>43680</v>
      </c>
      <c r="BI60" s="562">
        <f>ROUND((BG60*BH60),0)</f>
        <v>524160</v>
      </c>
      <c r="BJ60" s="929"/>
      <c r="BK60" s="463" t="b">
        <f t="shared" si="19"/>
        <v>1</v>
      </c>
      <c r="BL60" s="463" t="b">
        <f t="shared" si="20"/>
        <v>1</v>
      </c>
      <c r="BM60" s="463" t="b">
        <f t="shared" si="21"/>
        <v>1</v>
      </c>
      <c r="BN60" s="463"/>
      <c r="BO60" s="596" t="s">
        <v>184</v>
      </c>
      <c r="BP60" s="502" t="s">
        <v>304</v>
      </c>
      <c r="BQ60" s="503" t="s">
        <v>239</v>
      </c>
      <c r="BR60" s="513">
        <v>12</v>
      </c>
      <c r="BS60" s="653">
        <v>43200</v>
      </c>
      <c r="BT60" s="562">
        <f>ROUND((BR60*BS60),0)</f>
        <v>518400</v>
      </c>
      <c r="BU60" s="929"/>
      <c r="BV60" s="463" t="b">
        <f t="shared" si="22"/>
        <v>1</v>
      </c>
      <c r="BW60" s="463" t="b">
        <f t="shared" si="23"/>
        <v>1</v>
      </c>
      <c r="BX60" s="463" t="b">
        <f t="shared" si="24"/>
        <v>1</v>
      </c>
      <c r="BY60" s="463"/>
      <c r="BZ60" s="596" t="s">
        <v>184</v>
      </c>
      <c r="CA60" s="502" t="s">
        <v>304</v>
      </c>
      <c r="CB60" s="503" t="s">
        <v>239</v>
      </c>
      <c r="CC60" s="513">
        <v>12</v>
      </c>
      <c r="CD60" s="565">
        <v>36000</v>
      </c>
      <c r="CE60" s="562">
        <f t="shared" si="25"/>
        <v>432000</v>
      </c>
      <c r="CF60" s="929"/>
      <c r="CG60" s="463" t="b">
        <f t="shared" si="53"/>
        <v>1</v>
      </c>
      <c r="CH60" s="463" t="b">
        <f t="shared" si="54"/>
        <v>1</v>
      </c>
      <c r="CI60" s="463" t="b">
        <f t="shared" si="55"/>
        <v>1</v>
      </c>
      <c r="CJ60" s="463"/>
      <c r="CK60" s="596" t="s">
        <v>184</v>
      </c>
      <c r="CL60" s="502" t="s">
        <v>304</v>
      </c>
      <c r="CM60" s="503" t="s">
        <v>239</v>
      </c>
      <c r="CN60" s="513">
        <v>12</v>
      </c>
      <c r="CO60" s="565">
        <v>35000</v>
      </c>
      <c r="CP60" s="562">
        <f t="shared" si="26"/>
        <v>420000</v>
      </c>
      <c r="CQ60" s="929"/>
      <c r="CR60" s="463" t="b">
        <f t="shared" si="27"/>
        <v>1</v>
      </c>
      <c r="CS60" s="463" t="b">
        <f t="shared" si="28"/>
        <v>1</v>
      </c>
      <c r="CT60" s="463" t="b">
        <f t="shared" si="29"/>
        <v>1</v>
      </c>
      <c r="CU60" s="463"/>
      <c r="CV60" s="596" t="s">
        <v>184</v>
      </c>
      <c r="CW60" s="693" t="s">
        <v>452</v>
      </c>
      <c r="CX60" s="614" t="s">
        <v>239</v>
      </c>
      <c r="CY60" s="623">
        <v>12</v>
      </c>
      <c r="CZ60" s="621">
        <v>23077</v>
      </c>
      <c r="DA60" s="696">
        <f t="shared" si="30"/>
        <v>276924</v>
      </c>
      <c r="DB60" s="981"/>
      <c r="DC60" s="463" t="b">
        <f t="shared" si="31"/>
        <v>1</v>
      </c>
      <c r="DD60" s="463" t="b">
        <f t="shared" si="32"/>
        <v>1</v>
      </c>
      <c r="DE60" s="463" t="b">
        <f t="shared" si="33"/>
        <v>1</v>
      </c>
      <c r="DF60" s="596" t="s">
        <v>184</v>
      </c>
      <c r="DG60" s="502" t="s">
        <v>304</v>
      </c>
      <c r="DH60" s="503" t="s">
        <v>239</v>
      </c>
      <c r="DI60" s="513">
        <v>12</v>
      </c>
      <c r="DJ60" s="565">
        <v>35000</v>
      </c>
      <c r="DK60" s="562">
        <f t="shared" si="34"/>
        <v>420000</v>
      </c>
      <c r="DL60" s="929"/>
      <c r="DM60" s="463" t="b">
        <f t="shared" si="35"/>
        <v>1</v>
      </c>
      <c r="DN60" s="463" t="b">
        <f t="shared" si="36"/>
        <v>1</v>
      </c>
      <c r="DO60" s="463" t="b">
        <f t="shared" si="37"/>
        <v>1</v>
      </c>
      <c r="DP60" s="463"/>
      <c r="DQ60" s="728" t="s">
        <v>184</v>
      </c>
      <c r="DR60" s="729" t="s">
        <v>533</v>
      </c>
      <c r="DS60" s="730" t="s">
        <v>239</v>
      </c>
      <c r="DT60" s="743">
        <v>12</v>
      </c>
      <c r="DU60" s="740">
        <v>42240</v>
      </c>
      <c r="DV60" s="740">
        <f>ROUND((DT60*DU60),0)</f>
        <v>506880</v>
      </c>
      <c r="DW60" s="1098"/>
      <c r="DX60" s="463" t="b">
        <f t="shared" si="38"/>
        <v>1</v>
      </c>
      <c r="DY60" s="463" t="b">
        <f t="shared" si="39"/>
        <v>1</v>
      </c>
      <c r="DZ60" s="463" t="b">
        <f t="shared" si="40"/>
        <v>1</v>
      </c>
      <c r="EA60" s="463"/>
      <c r="EB60" s="596" t="s">
        <v>184</v>
      </c>
      <c r="EC60" s="502" t="s">
        <v>304</v>
      </c>
      <c r="ED60" s="503" t="s">
        <v>239</v>
      </c>
      <c r="EE60" s="513">
        <v>12</v>
      </c>
      <c r="EF60" s="801">
        <v>12960</v>
      </c>
      <c r="EG60" s="802">
        <f t="shared" si="96"/>
        <v>155520</v>
      </c>
      <c r="EH60" s="929"/>
      <c r="EI60" s="463" t="b">
        <f t="shared" si="42"/>
        <v>1</v>
      </c>
      <c r="EJ60" s="463" t="b">
        <f t="shared" si="43"/>
        <v>1</v>
      </c>
      <c r="EK60" s="463" t="b">
        <f t="shared" si="44"/>
        <v>1</v>
      </c>
      <c r="EL60" s="463"/>
      <c r="EM60" s="596" t="s">
        <v>184</v>
      </c>
      <c r="EN60" s="502" t="s">
        <v>304</v>
      </c>
      <c r="EO60" s="503" t="s">
        <v>239</v>
      </c>
      <c r="EP60" s="513">
        <v>12</v>
      </c>
      <c r="EQ60" s="565">
        <v>40000</v>
      </c>
      <c r="ER60" s="562">
        <f t="shared" si="45"/>
        <v>480000</v>
      </c>
      <c r="ES60" s="1111"/>
      <c r="ET60" s="463" t="b">
        <f t="shared" si="46"/>
        <v>1</v>
      </c>
      <c r="EU60" s="463" t="b">
        <f t="shared" si="47"/>
        <v>1</v>
      </c>
      <c r="EV60" s="463" t="b">
        <f t="shared" si="48"/>
        <v>1</v>
      </c>
      <c r="EW60" s="463"/>
      <c r="EX60" s="596" t="s">
        <v>184</v>
      </c>
      <c r="EY60" s="502" t="s">
        <v>304</v>
      </c>
      <c r="EZ60" s="503" t="s">
        <v>239</v>
      </c>
      <c r="FA60" s="513">
        <v>12</v>
      </c>
      <c r="FB60" s="565">
        <v>50000</v>
      </c>
      <c r="FC60" s="562">
        <f t="shared" si="49"/>
        <v>600000</v>
      </c>
      <c r="FD60" s="929"/>
    </row>
    <row r="61" spans="2:160" s="369" customFormat="1" ht="18.75" thickTop="1" thickBot="1" x14ac:dyDescent="0.35">
      <c r="B61" s="554" t="s">
        <v>213</v>
      </c>
      <c r="C61" s="555" t="s">
        <v>305</v>
      </c>
      <c r="D61" s="449"/>
      <c r="E61" s="375"/>
      <c r="F61" s="556"/>
      <c r="G61" s="567"/>
      <c r="H61" s="558">
        <f>SUM(G62)</f>
        <v>0</v>
      </c>
      <c r="I61" s="463" t="b">
        <f t="shared" si="8"/>
        <v>1</v>
      </c>
      <c r="J61" s="463" t="b">
        <f t="shared" si="9"/>
        <v>1</v>
      </c>
      <c r="K61" s="463" t="b">
        <f t="shared" si="10"/>
        <v>1</v>
      </c>
      <c r="L61" s="463"/>
      <c r="M61" s="494" t="s">
        <v>213</v>
      </c>
      <c r="N61" s="495" t="s">
        <v>305</v>
      </c>
      <c r="O61" s="496"/>
      <c r="P61" s="497"/>
      <c r="Q61" s="498"/>
      <c r="R61" s="512"/>
      <c r="S61" s="500">
        <f>SUM(R62)</f>
        <v>25000</v>
      </c>
      <c r="T61" s="463" t="b">
        <f t="shared" si="91"/>
        <v>1</v>
      </c>
      <c r="U61" s="463" t="b">
        <f t="shared" si="92"/>
        <v>1</v>
      </c>
      <c r="V61" s="463" t="b">
        <f t="shared" si="93"/>
        <v>1</v>
      </c>
      <c r="W61" s="463"/>
      <c r="X61" s="554" t="s">
        <v>213</v>
      </c>
      <c r="Y61" s="555" t="s">
        <v>305</v>
      </c>
      <c r="Z61" s="449"/>
      <c r="AA61" s="375"/>
      <c r="AB61" s="556"/>
      <c r="AC61" s="567"/>
      <c r="AD61" s="558">
        <f>SUM(AC62)</f>
        <v>25000</v>
      </c>
      <c r="AE61" s="463" t="b">
        <f t="shared" si="11"/>
        <v>1</v>
      </c>
      <c r="AF61" s="463" t="b">
        <f t="shared" si="12"/>
        <v>1</v>
      </c>
      <c r="AG61" s="463" t="b">
        <f t="shared" si="13"/>
        <v>1</v>
      </c>
      <c r="AH61" s="463"/>
      <c r="AI61" s="554" t="s">
        <v>213</v>
      </c>
      <c r="AJ61" s="555" t="s">
        <v>305</v>
      </c>
      <c r="AK61" s="609"/>
      <c r="AL61" s="610"/>
      <c r="AM61" s="611"/>
      <c r="AN61" s="622"/>
      <c r="AO61" s="613">
        <f>SUM(AN62)</f>
        <v>35000</v>
      </c>
      <c r="AP61" s="463" t="b">
        <f t="shared" si="50"/>
        <v>1</v>
      </c>
      <c r="AQ61" s="463" t="b">
        <f t="shared" si="51"/>
        <v>1</v>
      </c>
      <c r="AR61" s="463" t="b">
        <f t="shared" si="52"/>
        <v>1</v>
      </c>
      <c r="AS61" s="463"/>
      <c r="AT61" s="554" t="s">
        <v>213</v>
      </c>
      <c r="AU61" s="555" t="s">
        <v>305</v>
      </c>
      <c r="AV61" s="449"/>
      <c r="AW61" s="375"/>
      <c r="AX61" s="556"/>
      <c r="AY61" s="567"/>
      <c r="AZ61" s="558">
        <f>SUM(AY62)</f>
        <v>35840</v>
      </c>
      <c r="BA61" s="463" t="b">
        <f t="shared" si="59"/>
        <v>1</v>
      </c>
      <c r="BB61" s="463" t="b">
        <f t="shared" si="60"/>
        <v>1</v>
      </c>
      <c r="BC61" s="463" t="b">
        <f t="shared" si="61"/>
        <v>1</v>
      </c>
      <c r="BD61" s="554" t="s">
        <v>213</v>
      </c>
      <c r="BE61" s="555" t="s">
        <v>305</v>
      </c>
      <c r="BF61" s="449"/>
      <c r="BG61" s="375"/>
      <c r="BH61" s="556">
        <v>0</v>
      </c>
      <c r="BI61" s="567"/>
      <c r="BJ61" s="558">
        <f>SUM(BI62)</f>
        <v>13650</v>
      </c>
      <c r="BK61" s="463" t="b">
        <f t="shared" si="19"/>
        <v>1</v>
      </c>
      <c r="BL61" s="463" t="b">
        <f t="shared" si="20"/>
        <v>1</v>
      </c>
      <c r="BM61" s="463" t="b">
        <f t="shared" si="21"/>
        <v>1</v>
      </c>
      <c r="BN61" s="463"/>
      <c r="BO61" s="554" t="s">
        <v>213</v>
      </c>
      <c r="BP61" s="555" t="s">
        <v>305</v>
      </c>
      <c r="BQ61" s="449"/>
      <c r="BR61" s="375"/>
      <c r="BS61" s="556">
        <v>0</v>
      </c>
      <c r="BT61" s="567"/>
      <c r="BU61" s="558">
        <f>SUM(BT62)</f>
        <v>13500</v>
      </c>
      <c r="BV61" s="463" t="b">
        <f t="shared" si="22"/>
        <v>1</v>
      </c>
      <c r="BW61" s="463" t="b">
        <f t="shared" si="23"/>
        <v>1</v>
      </c>
      <c r="BX61" s="463" t="b">
        <f t="shared" si="24"/>
        <v>1</v>
      </c>
      <c r="BY61" s="463"/>
      <c r="BZ61" s="554" t="s">
        <v>213</v>
      </c>
      <c r="CA61" s="555" t="s">
        <v>305</v>
      </c>
      <c r="CB61" s="449"/>
      <c r="CC61" s="375"/>
      <c r="CD61" s="556"/>
      <c r="CE61" s="567"/>
      <c r="CF61" s="558">
        <f>SUM(CE62)</f>
        <v>60000</v>
      </c>
      <c r="CG61" s="463" t="b">
        <f t="shared" si="53"/>
        <v>1</v>
      </c>
      <c r="CH61" s="463" t="b">
        <f t="shared" si="54"/>
        <v>1</v>
      </c>
      <c r="CI61" s="463" t="b">
        <f t="shared" si="55"/>
        <v>1</v>
      </c>
      <c r="CJ61" s="463"/>
      <c r="CK61" s="554" t="s">
        <v>213</v>
      </c>
      <c r="CL61" s="555" t="s">
        <v>305</v>
      </c>
      <c r="CM61" s="449"/>
      <c r="CN61" s="375"/>
      <c r="CO61" s="556"/>
      <c r="CP61" s="567"/>
      <c r="CQ61" s="558">
        <f>SUM(CP62)</f>
        <v>60000</v>
      </c>
      <c r="CR61" s="463" t="b">
        <f t="shared" si="27"/>
        <v>1</v>
      </c>
      <c r="CS61" s="463" t="b">
        <f t="shared" si="28"/>
        <v>1</v>
      </c>
      <c r="CT61" s="463" t="b">
        <f t="shared" si="29"/>
        <v>1</v>
      </c>
      <c r="CU61" s="463"/>
      <c r="CV61" s="691" t="s">
        <v>213</v>
      </c>
      <c r="CW61" s="692" t="s">
        <v>305</v>
      </c>
      <c r="CX61" s="609"/>
      <c r="CY61" s="610"/>
      <c r="CZ61" s="611"/>
      <c r="DA61" s="622"/>
      <c r="DB61" s="613">
        <f>SUM(DA62)</f>
        <v>56410</v>
      </c>
      <c r="DC61" s="463" t="b">
        <f t="shared" si="31"/>
        <v>1</v>
      </c>
      <c r="DD61" s="463" t="b">
        <f t="shared" si="32"/>
        <v>1</v>
      </c>
      <c r="DE61" s="463" t="b">
        <f t="shared" si="33"/>
        <v>1</v>
      </c>
      <c r="DF61" s="554" t="s">
        <v>213</v>
      </c>
      <c r="DG61" s="555" t="s">
        <v>305</v>
      </c>
      <c r="DH61" s="449"/>
      <c r="DI61" s="375"/>
      <c r="DJ61" s="556"/>
      <c r="DK61" s="567"/>
      <c r="DL61" s="558">
        <f>SUM(DK62)</f>
        <v>35000</v>
      </c>
      <c r="DM61" s="463" t="b">
        <f t="shared" si="35"/>
        <v>1</v>
      </c>
      <c r="DN61" s="463" t="b">
        <f t="shared" si="36"/>
        <v>1</v>
      </c>
      <c r="DO61" s="463" t="b">
        <f t="shared" si="37"/>
        <v>1</v>
      </c>
      <c r="DP61" s="463"/>
      <c r="DQ61" s="734" t="s">
        <v>213</v>
      </c>
      <c r="DR61" s="735" t="s">
        <v>305</v>
      </c>
      <c r="DS61" s="736"/>
      <c r="DT61" s="737"/>
      <c r="DU61" s="738">
        <v>0</v>
      </c>
      <c r="DV61" s="738"/>
      <c r="DW61" s="739">
        <f>SUM(DV62)</f>
        <v>13200</v>
      </c>
      <c r="DX61" s="463" t="b">
        <f t="shared" si="38"/>
        <v>1</v>
      </c>
      <c r="DY61" s="463" t="b">
        <f t="shared" si="39"/>
        <v>1</v>
      </c>
      <c r="DZ61" s="463" t="b">
        <f t="shared" si="40"/>
        <v>1</v>
      </c>
      <c r="EA61" s="463"/>
      <c r="EB61" s="554" t="s">
        <v>213</v>
      </c>
      <c r="EC61" s="555" t="s">
        <v>305</v>
      </c>
      <c r="ED61" s="449"/>
      <c r="EE61" s="375"/>
      <c r="EF61" s="793"/>
      <c r="EG61" s="567"/>
      <c r="EH61" s="804">
        <f>SUM(EG62)</f>
        <v>52095</v>
      </c>
      <c r="EI61" s="463" t="b">
        <f t="shared" si="42"/>
        <v>1</v>
      </c>
      <c r="EJ61" s="463" t="b">
        <f t="shared" si="43"/>
        <v>1</v>
      </c>
      <c r="EK61" s="463" t="b">
        <f t="shared" si="44"/>
        <v>1</v>
      </c>
      <c r="EL61" s="463"/>
      <c r="EM61" s="822" t="s">
        <v>213</v>
      </c>
      <c r="EN61" s="555" t="s">
        <v>305</v>
      </c>
      <c r="EO61" s="449"/>
      <c r="EP61" s="375"/>
      <c r="EQ61" s="556"/>
      <c r="ER61" s="567"/>
      <c r="ES61" s="558">
        <f>SUM(ER62)</f>
        <v>50000</v>
      </c>
      <c r="ET61" s="463" t="b">
        <f t="shared" si="46"/>
        <v>1</v>
      </c>
      <c r="EU61" s="463" t="b">
        <f t="shared" si="47"/>
        <v>1</v>
      </c>
      <c r="EV61" s="463" t="b">
        <f t="shared" si="48"/>
        <v>1</v>
      </c>
      <c r="EW61" s="463"/>
      <c r="EX61" s="554" t="s">
        <v>213</v>
      </c>
      <c r="EY61" s="555" t="s">
        <v>305</v>
      </c>
      <c r="EZ61" s="449"/>
      <c r="FA61" s="375"/>
      <c r="FB61" s="556"/>
      <c r="FC61" s="567"/>
      <c r="FD61" s="558">
        <f>SUM(FC62)</f>
        <v>25000</v>
      </c>
    </row>
    <row r="62" spans="2:160" s="371" customFormat="1" ht="34.5" thickTop="1" thickBot="1" x14ac:dyDescent="0.3">
      <c r="B62" s="559" t="s">
        <v>185</v>
      </c>
      <c r="C62" s="502" t="s">
        <v>306</v>
      </c>
      <c r="D62" s="450" t="s">
        <v>239</v>
      </c>
      <c r="E62" s="513">
        <v>1</v>
      </c>
      <c r="F62" s="565">
        <v>0</v>
      </c>
      <c r="G62" s="562">
        <f t="shared" si="7"/>
        <v>0</v>
      </c>
      <c r="H62" s="516" t="e">
        <f>+H61/G114</f>
        <v>#DIV/0!</v>
      </c>
      <c r="I62" s="463" t="b">
        <f t="shared" si="8"/>
        <v>1</v>
      </c>
      <c r="J62" s="463" t="b">
        <f t="shared" si="9"/>
        <v>1</v>
      </c>
      <c r="K62" s="463" t="b">
        <f t="shared" si="10"/>
        <v>1</v>
      </c>
      <c r="L62" s="463"/>
      <c r="M62" s="501" t="s">
        <v>185</v>
      </c>
      <c r="N62" s="502" t="s">
        <v>306</v>
      </c>
      <c r="O62" s="503" t="s">
        <v>239</v>
      </c>
      <c r="P62" s="513">
        <v>1</v>
      </c>
      <c r="Q62" s="510">
        <v>25000</v>
      </c>
      <c r="R62" s="506">
        <f t="shared" si="0"/>
        <v>25000</v>
      </c>
      <c r="S62" s="516">
        <f>+S61/R114</f>
        <v>2.6282855672218728E-4</v>
      </c>
      <c r="T62" s="463" t="b">
        <f t="shared" si="91"/>
        <v>1</v>
      </c>
      <c r="U62" s="463" t="b">
        <f t="shared" si="92"/>
        <v>1</v>
      </c>
      <c r="V62" s="463" t="b">
        <f t="shared" si="93"/>
        <v>1</v>
      </c>
      <c r="W62" s="463"/>
      <c r="X62" s="596" t="s">
        <v>185</v>
      </c>
      <c r="Y62" s="502" t="s">
        <v>306</v>
      </c>
      <c r="Z62" s="503" t="s">
        <v>239</v>
      </c>
      <c r="AA62" s="513">
        <v>1</v>
      </c>
      <c r="AB62" s="565">
        <v>25000</v>
      </c>
      <c r="AC62" s="562">
        <f t="shared" si="1"/>
        <v>25000</v>
      </c>
      <c r="AD62" s="516">
        <f>+AD61/AC114</f>
        <v>2.6226272304657805E-4</v>
      </c>
      <c r="AE62" s="463" t="b">
        <f t="shared" si="11"/>
        <v>1</v>
      </c>
      <c r="AF62" s="463" t="b">
        <f t="shared" si="12"/>
        <v>1</v>
      </c>
      <c r="AG62" s="463" t="b">
        <f t="shared" si="13"/>
        <v>1</v>
      </c>
      <c r="AH62" s="463"/>
      <c r="AI62" s="596" t="s">
        <v>185</v>
      </c>
      <c r="AJ62" s="502" t="s">
        <v>306</v>
      </c>
      <c r="AK62" s="614" t="s">
        <v>239</v>
      </c>
      <c r="AL62" s="623">
        <v>1</v>
      </c>
      <c r="AM62" s="621">
        <v>35000</v>
      </c>
      <c r="AN62" s="618">
        <f t="shared" si="14"/>
        <v>35000</v>
      </c>
      <c r="AO62" s="626">
        <f>+AO61/AN114</f>
        <v>3.7394960227788728E-4</v>
      </c>
      <c r="AP62" s="463" t="b">
        <f t="shared" si="50"/>
        <v>1</v>
      </c>
      <c r="AQ62" s="463" t="b">
        <f t="shared" si="51"/>
        <v>1</v>
      </c>
      <c r="AR62" s="463" t="b">
        <f t="shared" si="52"/>
        <v>1</v>
      </c>
      <c r="AS62" s="463"/>
      <c r="AT62" s="596" t="s">
        <v>185</v>
      </c>
      <c r="AU62" s="502" t="s">
        <v>306</v>
      </c>
      <c r="AV62" s="503" t="s">
        <v>239</v>
      </c>
      <c r="AW62" s="513">
        <v>1</v>
      </c>
      <c r="AX62" s="653">
        <v>35840</v>
      </c>
      <c r="AY62" s="651">
        <f t="shared" si="15"/>
        <v>35840</v>
      </c>
      <c r="AZ62" s="516">
        <f>+AZ61/AY114</f>
        <v>4.0013989265778464E-4</v>
      </c>
      <c r="BA62" s="463" t="b">
        <f t="shared" si="59"/>
        <v>1</v>
      </c>
      <c r="BB62" s="463" t="b">
        <f t="shared" si="60"/>
        <v>1</v>
      </c>
      <c r="BC62" s="463" t="b">
        <f t="shared" si="61"/>
        <v>1</v>
      </c>
      <c r="BD62" s="596" t="s">
        <v>185</v>
      </c>
      <c r="BE62" s="502" t="s">
        <v>306</v>
      </c>
      <c r="BF62" s="503" t="s">
        <v>239</v>
      </c>
      <c r="BG62" s="513">
        <v>1</v>
      </c>
      <c r="BH62" s="565">
        <v>13650</v>
      </c>
      <c r="BI62" s="562">
        <f>ROUND((BG62*BH62),0)</f>
        <v>13650</v>
      </c>
      <c r="BJ62" s="516">
        <f>+BJ61/BI114</f>
        <v>1.339309893349723E-4</v>
      </c>
      <c r="BK62" s="463" t="b">
        <f t="shared" si="19"/>
        <v>1</v>
      </c>
      <c r="BL62" s="463" t="b">
        <f t="shared" si="20"/>
        <v>1</v>
      </c>
      <c r="BM62" s="463" t="b">
        <f t="shared" si="21"/>
        <v>1</v>
      </c>
      <c r="BN62" s="463"/>
      <c r="BO62" s="596" t="s">
        <v>185</v>
      </c>
      <c r="BP62" s="502" t="s">
        <v>306</v>
      </c>
      <c r="BQ62" s="503" t="s">
        <v>239</v>
      </c>
      <c r="BR62" s="513">
        <v>1</v>
      </c>
      <c r="BS62" s="653">
        <v>13500</v>
      </c>
      <c r="BT62" s="562">
        <f>ROUND((BR62*BS62),0)</f>
        <v>13500</v>
      </c>
      <c r="BU62" s="516">
        <f>+BU61/BT114</f>
        <v>1.339309909556997E-4</v>
      </c>
      <c r="BV62" s="463" t="b">
        <f t="shared" si="22"/>
        <v>1</v>
      </c>
      <c r="BW62" s="463" t="b">
        <f t="shared" si="23"/>
        <v>1</v>
      </c>
      <c r="BX62" s="463" t="b">
        <f t="shared" si="24"/>
        <v>1</v>
      </c>
      <c r="BY62" s="463"/>
      <c r="BZ62" s="596" t="s">
        <v>185</v>
      </c>
      <c r="CA62" s="502" t="s">
        <v>306</v>
      </c>
      <c r="CB62" s="503" t="s">
        <v>239</v>
      </c>
      <c r="CC62" s="513">
        <v>1</v>
      </c>
      <c r="CD62" s="565">
        <v>60000</v>
      </c>
      <c r="CE62" s="562">
        <f t="shared" si="25"/>
        <v>60000</v>
      </c>
      <c r="CF62" s="516">
        <f>+CF61/CE114</f>
        <v>6.478544841086154E-4</v>
      </c>
      <c r="CG62" s="463" t="b">
        <f t="shared" si="53"/>
        <v>1</v>
      </c>
      <c r="CH62" s="463" t="b">
        <f t="shared" si="54"/>
        <v>1</v>
      </c>
      <c r="CI62" s="463" t="b">
        <f t="shared" si="55"/>
        <v>1</v>
      </c>
      <c r="CJ62" s="463"/>
      <c r="CK62" s="596" t="s">
        <v>185</v>
      </c>
      <c r="CL62" s="502" t="s">
        <v>306</v>
      </c>
      <c r="CM62" s="503" t="s">
        <v>239</v>
      </c>
      <c r="CN62" s="513">
        <v>1</v>
      </c>
      <c r="CO62" s="565">
        <v>60000</v>
      </c>
      <c r="CP62" s="562">
        <f t="shared" si="26"/>
        <v>60000</v>
      </c>
      <c r="CQ62" s="516">
        <f>+CQ61/CP114</f>
        <v>6.4017685952705869E-4</v>
      </c>
      <c r="CR62" s="463" t="b">
        <f t="shared" si="27"/>
        <v>1</v>
      </c>
      <c r="CS62" s="463" t="b">
        <f t="shared" si="28"/>
        <v>1</v>
      </c>
      <c r="CT62" s="463" t="b">
        <f t="shared" si="29"/>
        <v>1</v>
      </c>
      <c r="CU62" s="463"/>
      <c r="CV62" s="596" t="s">
        <v>185</v>
      </c>
      <c r="CW62" s="693" t="s">
        <v>453</v>
      </c>
      <c r="CX62" s="614" t="s">
        <v>239</v>
      </c>
      <c r="CY62" s="623">
        <v>1</v>
      </c>
      <c r="CZ62" s="621">
        <v>56410</v>
      </c>
      <c r="DA62" s="696">
        <f t="shared" si="30"/>
        <v>56410</v>
      </c>
      <c r="DB62" s="626">
        <f>+DB61/DA114</f>
        <v>5.6799329870611511E-4</v>
      </c>
      <c r="DC62" s="463" t="b">
        <f t="shared" si="31"/>
        <v>1</v>
      </c>
      <c r="DD62" s="463" t="b">
        <f t="shared" si="32"/>
        <v>1</v>
      </c>
      <c r="DE62" s="463" t="b">
        <f t="shared" si="33"/>
        <v>1</v>
      </c>
      <c r="DF62" s="596" t="s">
        <v>185</v>
      </c>
      <c r="DG62" s="502" t="s">
        <v>306</v>
      </c>
      <c r="DH62" s="503" t="s">
        <v>239</v>
      </c>
      <c r="DI62" s="513">
        <v>1</v>
      </c>
      <c r="DJ62" s="565">
        <v>35000</v>
      </c>
      <c r="DK62" s="562">
        <f t="shared" si="34"/>
        <v>35000</v>
      </c>
      <c r="DL62" s="516">
        <f>+DL61/DK114</f>
        <v>5.4800011273145176E-4</v>
      </c>
      <c r="DM62" s="463" t="b">
        <f t="shared" si="35"/>
        <v>1</v>
      </c>
      <c r="DN62" s="463" t="b">
        <f t="shared" si="36"/>
        <v>1</v>
      </c>
      <c r="DO62" s="463" t="b">
        <f t="shared" si="37"/>
        <v>1</v>
      </c>
      <c r="DP62" s="463"/>
      <c r="DQ62" s="728" t="s">
        <v>185</v>
      </c>
      <c r="DR62" s="729" t="s">
        <v>534</v>
      </c>
      <c r="DS62" s="730" t="s">
        <v>239</v>
      </c>
      <c r="DT62" s="743">
        <v>1</v>
      </c>
      <c r="DU62" s="740">
        <v>13200</v>
      </c>
      <c r="DV62" s="740">
        <f>ROUND((DT62*DU62),0)</f>
        <v>13200</v>
      </c>
      <c r="DW62" s="746">
        <f>+DW61/DV114</f>
        <v>1.3393098615424508E-4</v>
      </c>
      <c r="DX62" s="463" t="b">
        <f t="shared" si="38"/>
        <v>1</v>
      </c>
      <c r="DY62" s="463" t="b">
        <f t="shared" si="39"/>
        <v>1</v>
      </c>
      <c r="DZ62" s="463" t="b">
        <f t="shared" si="40"/>
        <v>1</v>
      </c>
      <c r="EA62" s="463"/>
      <c r="EB62" s="596" t="s">
        <v>185</v>
      </c>
      <c r="EC62" s="502" t="s">
        <v>306</v>
      </c>
      <c r="ED62" s="503" t="s">
        <v>239</v>
      </c>
      <c r="EE62" s="513">
        <v>1</v>
      </c>
      <c r="EF62" s="801">
        <v>52095</v>
      </c>
      <c r="EG62" s="802">
        <f>ROUND((EE62*EF62),0)</f>
        <v>52095</v>
      </c>
      <c r="EH62" s="516">
        <f>+EH61/EG114</f>
        <v>5.7064627753012286E-4</v>
      </c>
      <c r="EI62" s="463" t="b">
        <f t="shared" si="42"/>
        <v>1</v>
      </c>
      <c r="EJ62" s="463" t="b">
        <f t="shared" si="43"/>
        <v>1</v>
      </c>
      <c r="EK62" s="463" t="b">
        <f t="shared" si="44"/>
        <v>1</v>
      </c>
      <c r="EL62" s="463"/>
      <c r="EM62" s="596" t="s">
        <v>185</v>
      </c>
      <c r="EN62" s="502" t="s">
        <v>306</v>
      </c>
      <c r="EO62" s="503" t="s">
        <v>239</v>
      </c>
      <c r="EP62" s="513">
        <v>1</v>
      </c>
      <c r="EQ62" s="565">
        <v>50000</v>
      </c>
      <c r="ER62" s="562">
        <f t="shared" si="45"/>
        <v>50000</v>
      </c>
      <c r="ES62" s="823">
        <f>+ES61/ER114</f>
        <v>5.4878862593864806E-4</v>
      </c>
      <c r="ET62" s="463" t="b">
        <f t="shared" si="46"/>
        <v>1</v>
      </c>
      <c r="EU62" s="463" t="b">
        <f t="shared" si="47"/>
        <v>1</v>
      </c>
      <c r="EV62" s="463" t="b">
        <f t="shared" si="48"/>
        <v>1</v>
      </c>
      <c r="EW62" s="463"/>
      <c r="EX62" s="596" t="s">
        <v>185</v>
      </c>
      <c r="EY62" s="502" t="s">
        <v>306</v>
      </c>
      <c r="EZ62" s="503" t="s">
        <v>239</v>
      </c>
      <c r="FA62" s="513">
        <v>1</v>
      </c>
      <c r="FB62" s="565">
        <v>25000</v>
      </c>
      <c r="FC62" s="562">
        <f t="shared" si="49"/>
        <v>25000</v>
      </c>
      <c r="FD62" s="516">
        <f>+FD61/FC114</f>
        <v>2.7456429556675091E-4</v>
      </c>
    </row>
    <row r="63" spans="2:160" s="371" customFormat="1" ht="18.75" thickTop="1" thickBot="1" x14ac:dyDescent="0.35">
      <c r="B63" s="554" t="s">
        <v>214</v>
      </c>
      <c r="C63" s="555" t="s">
        <v>307</v>
      </c>
      <c r="D63" s="449"/>
      <c r="E63" s="375"/>
      <c r="F63" s="556"/>
      <c r="G63" s="567"/>
      <c r="H63" s="558">
        <f>SUM(G64:G76)</f>
        <v>0</v>
      </c>
      <c r="I63" s="463" t="b">
        <f t="shared" si="8"/>
        <v>1</v>
      </c>
      <c r="J63" s="463" t="b">
        <f t="shared" si="9"/>
        <v>1</v>
      </c>
      <c r="K63" s="463" t="b">
        <f t="shared" si="10"/>
        <v>1</v>
      </c>
      <c r="L63" s="463"/>
      <c r="M63" s="494" t="s">
        <v>214</v>
      </c>
      <c r="N63" s="495" t="s">
        <v>307</v>
      </c>
      <c r="O63" s="496"/>
      <c r="P63" s="497"/>
      <c r="Q63" s="498"/>
      <c r="R63" s="512"/>
      <c r="S63" s="500">
        <f>SUM(R64:R76)</f>
        <v>4373000</v>
      </c>
      <c r="T63" s="463" t="b">
        <f t="shared" si="91"/>
        <v>1</v>
      </c>
      <c r="U63" s="463" t="b">
        <f t="shared" si="92"/>
        <v>1</v>
      </c>
      <c r="V63" s="463" t="b">
        <f t="shared" si="93"/>
        <v>1</v>
      </c>
      <c r="W63" s="463"/>
      <c r="X63" s="554" t="s">
        <v>214</v>
      </c>
      <c r="Y63" s="555" t="s">
        <v>307</v>
      </c>
      <c r="Z63" s="449"/>
      <c r="AA63" s="375"/>
      <c r="AB63" s="556"/>
      <c r="AC63" s="567"/>
      <c r="AD63" s="558">
        <f>SUM(AC64:AC76)</f>
        <v>4251000</v>
      </c>
      <c r="AE63" s="463" t="b">
        <f t="shared" si="11"/>
        <v>1</v>
      </c>
      <c r="AF63" s="463" t="b">
        <f t="shared" si="12"/>
        <v>1</v>
      </c>
      <c r="AG63" s="463" t="b">
        <f t="shared" si="13"/>
        <v>1</v>
      </c>
      <c r="AH63" s="463"/>
      <c r="AI63" s="554" t="s">
        <v>214</v>
      </c>
      <c r="AJ63" s="555" t="s">
        <v>307</v>
      </c>
      <c r="AK63" s="609"/>
      <c r="AL63" s="610"/>
      <c r="AM63" s="611"/>
      <c r="AN63" s="622"/>
      <c r="AO63" s="613">
        <f>SUM(AN64:AN76)</f>
        <v>5700000</v>
      </c>
      <c r="AP63" s="463" t="b">
        <f t="shared" si="50"/>
        <v>1</v>
      </c>
      <c r="AQ63" s="463" t="b">
        <f t="shared" si="51"/>
        <v>1</v>
      </c>
      <c r="AR63" s="463" t="b">
        <f t="shared" si="52"/>
        <v>1</v>
      </c>
      <c r="AS63" s="463"/>
      <c r="AT63" s="554" t="s">
        <v>214</v>
      </c>
      <c r="AU63" s="555" t="s">
        <v>307</v>
      </c>
      <c r="AV63" s="449"/>
      <c r="AW63" s="375"/>
      <c r="AX63" s="556"/>
      <c r="AY63" s="567"/>
      <c r="AZ63" s="558">
        <f>SUM(AY64:AY76)</f>
        <v>4840640</v>
      </c>
      <c r="BA63" s="463" t="b">
        <f t="shared" si="59"/>
        <v>1</v>
      </c>
      <c r="BB63" s="463" t="b">
        <f t="shared" si="60"/>
        <v>1</v>
      </c>
      <c r="BC63" s="463" t="b">
        <f t="shared" si="61"/>
        <v>1</v>
      </c>
      <c r="BD63" s="554" t="s">
        <v>214</v>
      </c>
      <c r="BE63" s="555" t="s">
        <v>307</v>
      </c>
      <c r="BF63" s="449"/>
      <c r="BG63" s="375"/>
      <c r="BH63" s="556">
        <v>0</v>
      </c>
      <c r="BI63" s="567"/>
      <c r="BJ63" s="558">
        <f>SUM(BI64:BI76)</f>
        <v>4763850</v>
      </c>
      <c r="BK63" s="463" t="b">
        <f t="shared" si="19"/>
        <v>1</v>
      </c>
      <c r="BL63" s="463" t="b">
        <f t="shared" si="20"/>
        <v>1</v>
      </c>
      <c r="BM63" s="463" t="b">
        <f t="shared" si="21"/>
        <v>1</v>
      </c>
      <c r="BN63" s="463"/>
      <c r="BO63" s="554" t="s">
        <v>214</v>
      </c>
      <c r="BP63" s="555" t="s">
        <v>307</v>
      </c>
      <c r="BQ63" s="449"/>
      <c r="BR63" s="375"/>
      <c r="BS63" s="556">
        <v>0</v>
      </c>
      <c r="BT63" s="567"/>
      <c r="BU63" s="558">
        <f>SUM(BT64:BT76)</f>
        <v>4711500</v>
      </c>
      <c r="BV63" s="463" t="b">
        <f t="shared" si="22"/>
        <v>1</v>
      </c>
      <c r="BW63" s="463" t="b">
        <f t="shared" si="23"/>
        <v>1</v>
      </c>
      <c r="BX63" s="463" t="b">
        <f t="shared" si="24"/>
        <v>1</v>
      </c>
      <c r="BY63" s="463"/>
      <c r="BZ63" s="554" t="s">
        <v>214</v>
      </c>
      <c r="CA63" s="555" t="s">
        <v>307</v>
      </c>
      <c r="CB63" s="449"/>
      <c r="CC63" s="375"/>
      <c r="CD63" s="556"/>
      <c r="CE63" s="567"/>
      <c r="CF63" s="558">
        <f>SUM(CE64:CE76)</f>
        <v>5130000</v>
      </c>
      <c r="CG63" s="463" t="b">
        <f t="shared" si="53"/>
        <v>1</v>
      </c>
      <c r="CH63" s="463" t="b">
        <f t="shared" si="54"/>
        <v>1</v>
      </c>
      <c r="CI63" s="463" t="b">
        <f t="shared" si="55"/>
        <v>1</v>
      </c>
      <c r="CJ63" s="463"/>
      <c r="CK63" s="554" t="s">
        <v>214</v>
      </c>
      <c r="CL63" s="555" t="s">
        <v>307</v>
      </c>
      <c r="CM63" s="449"/>
      <c r="CN63" s="375"/>
      <c r="CO63" s="556"/>
      <c r="CP63" s="567"/>
      <c r="CQ63" s="558">
        <f>SUM(CP64:CP76)</f>
        <v>5020000</v>
      </c>
      <c r="CR63" s="463" t="b">
        <f t="shared" si="27"/>
        <v>1</v>
      </c>
      <c r="CS63" s="463" t="b">
        <f t="shared" si="28"/>
        <v>1</v>
      </c>
      <c r="CT63" s="463" t="b">
        <f t="shared" si="29"/>
        <v>1</v>
      </c>
      <c r="CU63" s="463"/>
      <c r="CV63" s="691" t="s">
        <v>214</v>
      </c>
      <c r="CW63" s="692" t="s">
        <v>307</v>
      </c>
      <c r="CX63" s="609"/>
      <c r="CY63" s="610"/>
      <c r="CZ63" s="611"/>
      <c r="DA63" s="622"/>
      <c r="DB63" s="613">
        <f>SUM(DA64:DA76)</f>
        <v>5400773</v>
      </c>
      <c r="DC63" s="463" t="b">
        <f t="shared" si="31"/>
        <v>1</v>
      </c>
      <c r="DD63" s="463" t="b">
        <f t="shared" si="32"/>
        <v>1</v>
      </c>
      <c r="DE63" s="463" t="b">
        <f t="shared" si="33"/>
        <v>1</v>
      </c>
      <c r="DF63" s="554" t="s">
        <v>214</v>
      </c>
      <c r="DG63" s="555" t="s">
        <v>307</v>
      </c>
      <c r="DH63" s="449"/>
      <c r="DI63" s="375"/>
      <c r="DJ63" s="556"/>
      <c r="DK63" s="567"/>
      <c r="DL63" s="558">
        <f>SUM(DK64:DK76)</f>
        <v>4767000</v>
      </c>
      <c r="DM63" s="463" t="b">
        <f t="shared" si="35"/>
        <v>1</v>
      </c>
      <c r="DN63" s="463" t="b">
        <f t="shared" si="36"/>
        <v>1</v>
      </c>
      <c r="DO63" s="463" t="b">
        <f t="shared" si="37"/>
        <v>1</v>
      </c>
      <c r="DP63" s="463"/>
      <c r="DQ63" s="734" t="s">
        <v>214</v>
      </c>
      <c r="DR63" s="735" t="s">
        <v>307</v>
      </c>
      <c r="DS63" s="736"/>
      <c r="DT63" s="737"/>
      <c r="DU63" s="738">
        <v>0</v>
      </c>
      <c r="DV63" s="738"/>
      <c r="DW63" s="739">
        <f>SUM(DV64:DV76)</f>
        <v>4606800</v>
      </c>
      <c r="DX63" s="463" t="b">
        <f t="shared" si="38"/>
        <v>1</v>
      </c>
      <c r="DY63" s="463" t="b">
        <f t="shared" si="39"/>
        <v>1</v>
      </c>
      <c r="DZ63" s="463" t="b">
        <f t="shared" si="40"/>
        <v>1</v>
      </c>
      <c r="EA63" s="463"/>
      <c r="EB63" s="554" t="s">
        <v>214</v>
      </c>
      <c r="EC63" s="555" t="s">
        <v>307</v>
      </c>
      <c r="ED63" s="449"/>
      <c r="EE63" s="375"/>
      <c r="EF63" s="793"/>
      <c r="EG63" s="567"/>
      <c r="EH63" s="804">
        <f>SUM(EG64:EG76)</f>
        <v>3741327</v>
      </c>
      <c r="EI63" s="463" t="b">
        <f t="shared" si="42"/>
        <v>1</v>
      </c>
      <c r="EJ63" s="463" t="b">
        <f t="shared" si="43"/>
        <v>1</v>
      </c>
      <c r="EK63" s="463" t="b">
        <f t="shared" si="44"/>
        <v>1</v>
      </c>
      <c r="EL63" s="463"/>
      <c r="EM63" s="822" t="s">
        <v>214</v>
      </c>
      <c r="EN63" s="555" t="s">
        <v>307</v>
      </c>
      <c r="EO63" s="449"/>
      <c r="EP63" s="375"/>
      <c r="EQ63" s="556"/>
      <c r="ER63" s="567"/>
      <c r="ES63" s="558">
        <f>SUM(ER64:ER76)</f>
        <v>5511000</v>
      </c>
      <c r="ET63" s="463" t="b">
        <f t="shared" si="46"/>
        <v>1</v>
      </c>
      <c r="EU63" s="463" t="b">
        <f t="shared" si="47"/>
        <v>1</v>
      </c>
      <c r="EV63" s="463" t="b">
        <f t="shared" si="48"/>
        <v>1</v>
      </c>
      <c r="EW63" s="463"/>
      <c r="EX63" s="554" t="s">
        <v>214</v>
      </c>
      <c r="EY63" s="555" t="s">
        <v>307</v>
      </c>
      <c r="EZ63" s="449"/>
      <c r="FA63" s="375"/>
      <c r="FB63" s="556"/>
      <c r="FC63" s="567"/>
      <c r="FD63" s="558">
        <f>SUM(FC64:FC76)</f>
        <v>5341000</v>
      </c>
    </row>
    <row r="64" spans="2:160" s="371" customFormat="1" ht="75.75" customHeight="1" thickTop="1" x14ac:dyDescent="0.25">
      <c r="B64" s="559" t="s">
        <v>186</v>
      </c>
      <c r="C64" s="502" t="s">
        <v>308</v>
      </c>
      <c r="D64" s="450" t="s">
        <v>239</v>
      </c>
      <c r="E64" s="513">
        <v>4</v>
      </c>
      <c r="F64" s="565">
        <v>0</v>
      </c>
      <c r="G64" s="562">
        <f t="shared" si="7"/>
        <v>0</v>
      </c>
      <c r="H64" s="982" t="e">
        <f>+H63/G114</f>
        <v>#DIV/0!</v>
      </c>
      <c r="I64" s="463" t="b">
        <f t="shared" si="8"/>
        <v>1</v>
      </c>
      <c r="J64" s="463" t="b">
        <f t="shared" si="9"/>
        <v>1</v>
      </c>
      <c r="K64" s="463" t="b">
        <f t="shared" si="10"/>
        <v>1</v>
      </c>
      <c r="L64" s="463"/>
      <c r="M64" s="501" t="s">
        <v>186</v>
      </c>
      <c r="N64" s="502" t="s">
        <v>308</v>
      </c>
      <c r="O64" s="503" t="s">
        <v>239</v>
      </c>
      <c r="P64" s="513">
        <v>4</v>
      </c>
      <c r="Q64" s="510">
        <v>500000</v>
      </c>
      <c r="R64" s="506">
        <f t="shared" si="0"/>
        <v>2000000</v>
      </c>
      <c r="S64" s="982">
        <f>+S63/R114</f>
        <v>4.5973971141844996E-2</v>
      </c>
      <c r="T64" s="463" t="b">
        <f t="shared" si="91"/>
        <v>1</v>
      </c>
      <c r="U64" s="463" t="b">
        <f t="shared" si="92"/>
        <v>1</v>
      </c>
      <c r="V64" s="463" t="b">
        <f t="shared" si="93"/>
        <v>1</v>
      </c>
      <c r="W64" s="463"/>
      <c r="X64" s="596" t="s">
        <v>186</v>
      </c>
      <c r="Y64" s="502" t="s">
        <v>308</v>
      </c>
      <c r="Z64" s="503" t="s">
        <v>239</v>
      </c>
      <c r="AA64" s="513">
        <v>4</v>
      </c>
      <c r="AB64" s="565">
        <v>490000</v>
      </c>
      <c r="AC64" s="562">
        <f t="shared" si="1"/>
        <v>1960000</v>
      </c>
      <c r="AD64" s="982">
        <f>+AD63/AC114</f>
        <v>4.4595153426840138E-2</v>
      </c>
      <c r="AE64" s="463" t="b">
        <f t="shared" si="11"/>
        <v>1</v>
      </c>
      <c r="AF64" s="463" t="b">
        <f t="shared" si="12"/>
        <v>1</v>
      </c>
      <c r="AG64" s="463" t="b">
        <f t="shared" si="13"/>
        <v>1</v>
      </c>
      <c r="AH64" s="463"/>
      <c r="AI64" s="596" t="s">
        <v>186</v>
      </c>
      <c r="AJ64" s="502" t="s">
        <v>308</v>
      </c>
      <c r="AK64" s="614" t="s">
        <v>239</v>
      </c>
      <c r="AL64" s="623">
        <v>4</v>
      </c>
      <c r="AM64" s="621">
        <v>700000</v>
      </c>
      <c r="AN64" s="618">
        <f t="shared" si="14"/>
        <v>2800000</v>
      </c>
      <c r="AO64" s="986">
        <f>+AO63/AN114</f>
        <v>6.0900363799541647E-2</v>
      </c>
      <c r="AP64" s="463" t="b">
        <f t="shared" si="50"/>
        <v>1</v>
      </c>
      <c r="AQ64" s="463" t="b">
        <f t="shared" si="51"/>
        <v>1</v>
      </c>
      <c r="AR64" s="463" t="b">
        <f t="shared" si="52"/>
        <v>1</v>
      </c>
      <c r="AS64" s="463"/>
      <c r="AT64" s="596" t="s">
        <v>186</v>
      </c>
      <c r="AU64" s="502" t="s">
        <v>308</v>
      </c>
      <c r="AV64" s="503" t="s">
        <v>239</v>
      </c>
      <c r="AW64" s="513">
        <v>4</v>
      </c>
      <c r="AX64" s="653">
        <v>442400.00000000006</v>
      </c>
      <c r="AY64" s="651">
        <f t="shared" si="15"/>
        <v>1769600</v>
      </c>
      <c r="AZ64" s="982">
        <f>+AZ63/AY114</f>
        <v>5.4043894252092037E-2</v>
      </c>
      <c r="BA64" s="463" t="b">
        <f t="shared" si="59"/>
        <v>1</v>
      </c>
      <c r="BB64" s="463" t="b">
        <f t="shared" si="60"/>
        <v>1</v>
      </c>
      <c r="BC64" s="463" t="b">
        <f t="shared" si="61"/>
        <v>1</v>
      </c>
      <c r="BD64" s="596" t="s">
        <v>186</v>
      </c>
      <c r="BE64" s="502" t="s">
        <v>308</v>
      </c>
      <c r="BF64" s="503" t="s">
        <v>239</v>
      </c>
      <c r="BG64" s="513">
        <v>4</v>
      </c>
      <c r="BH64" s="565">
        <v>345800</v>
      </c>
      <c r="BI64" s="562">
        <f t="shared" ref="BI64:BI76" si="97">ROUND((BG64*BH64),0)</f>
        <v>1383200</v>
      </c>
      <c r="BJ64" s="982">
        <f>+BJ63/BI114</f>
        <v>4.6741915277905333E-2</v>
      </c>
      <c r="BK64" s="463" t="b">
        <f t="shared" si="19"/>
        <v>1</v>
      </c>
      <c r="BL64" s="463" t="b">
        <f t="shared" si="20"/>
        <v>1</v>
      </c>
      <c r="BM64" s="463" t="b">
        <f t="shared" si="21"/>
        <v>1</v>
      </c>
      <c r="BN64" s="463"/>
      <c r="BO64" s="596" t="s">
        <v>186</v>
      </c>
      <c r="BP64" s="502" t="s">
        <v>308</v>
      </c>
      <c r="BQ64" s="503" t="s">
        <v>239</v>
      </c>
      <c r="BR64" s="513">
        <v>4</v>
      </c>
      <c r="BS64" s="653">
        <v>342000</v>
      </c>
      <c r="BT64" s="562">
        <f t="shared" ref="BT64:BT76" si="98">ROUND((BR64*BS64),0)</f>
        <v>1368000</v>
      </c>
      <c r="BU64" s="982">
        <f>+BU63/BT114</f>
        <v>4.6741915843539199E-2</v>
      </c>
      <c r="BV64" s="463" t="b">
        <f t="shared" si="22"/>
        <v>1</v>
      </c>
      <c r="BW64" s="463" t="b">
        <f t="shared" si="23"/>
        <v>1</v>
      </c>
      <c r="BX64" s="463" t="b">
        <f t="shared" si="24"/>
        <v>1</v>
      </c>
      <c r="BY64" s="463"/>
      <c r="BZ64" s="596" t="s">
        <v>186</v>
      </c>
      <c r="CA64" s="502" t="s">
        <v>308</v>
      </c>
      <c r="CB64" s="503" t="s">
        <v>239</v>
      </c>
      <c r="CC64" s="513">
        <v>4</v>
      </c>
      <c r="CD64" s="565">
        <v>602000</v>
      </c>
      <c r="CE64" s="562">
        <f t="shared" si="25"/>
        <v>2408000</v>
      </c>
      <c r="CF64" s="982">
        <f>+CF63/CE114</f>
        <v>5.5391558391286615E-2</v>
      </c>
      <c r="CG64" s="463" t="b">
        <f t="shared" si="53"/>
        <v>1</v>
      </c>
      <c r="CH64" s="463" t="b">
        <f t="shared" si="54"/>
        <v>1</v>
      </c>
      <c r="CI64" s="463" t="b">
        <f t="shared" si="55"/>
        <v>1</v>
      </c>
      <c r="CJ64" s="463"/>
      <c r="CK64" s="596" t="s">
        <v>186</v>
      </c>
      <c r="CL64" s="502" t="s">
        <v>308</v>
      </c>
      <c r="CM64" s="503" t="s">
        <v>239</v>
      </c>
      <c r="CN64" s="513">
        <v>4</v>
      </c>
      <c r="CO64" s="565">
        <v>600000</v>
      </c>
      <c r="CP64" s="562">
        <f t="shared" si="26"/>
        <v>2400000</v>
      </c>
      <c r="CQ64" s="982">
        <f>+CQ63/CP114</f>
        <v>5.3561463913763908E-2</v>
      </c>
      <c r="CR64" s="463" t="b">
        <f t="shared" si="27"/>
        <v>1</v>
      </c>
      <c r="CS64" s="463" t="b">
        <f t="shared" si="28"/>
        <v>1</v>
      </c>
      <c r="CT64" s="463" t="b">
        <f t="shared" si="29"/>
        <v>1</v>
      </c>
      <c r="CU64" s="463"/>
      <c r="CV64" s="596" t="s">
        <v>186</v>
      </c>
      <c r="CW64" s="693" t="s">
        <v>454</v>
      </c>
      <c r="CX64" s="614" t="s">
        <v>239</v>
      </c>
      <c r="CY64" s="623">
        <v>4</v>
      </c>
      <c r="CZ64" s="621">
        <v>437607</v>
      </c>
      <c r="DA64" s="696">
        <f t="shared" si="30"/>
        <v>1750428</v>
      </c>
      <c r="DB64" s="986">
        <f>+DB63/DA114</f>
        <v>5.438047991194684E-2</v>
      </c>
      <c r="DC64" s="463" t="b">
        <f t="shared" si="31"/>
        <v>1</v>
      </c>
      <c r="DD64" s="463" t="b">
        <f t="shared" si="32"/>
        <v>1</v>
      </c>
      <c r="DE64" s="463" t="b">
        <f t="shared" si="33"/>
        <v>1</v>
      </c>
      <c r="DF64" s="596" t="s">
        <v>186</v>
      </c>
      <c r="DG64" s="502" t="s">
        <v>308</v>
      </c>
      <c r="DH64" s="503" t="s">
        <v>239</v>
      </c>
      <c r="DI64" s="513">
        <v>4</v>
      </c>
      <c r="DJ64" s="565">
        <v>600000</v>
      </c>
      <c r="DK64" s="562">
        <f t="shared" si="34"/>
        <v>2400000</v>
      </c>
      <c r="DL64" s="982">
        <f>+DL63/DK114</f>
        <v>7.4637615354023731E-2</v>
      </c>
      <c r="DM64" s="463" t="b">
        <f t="shared" si="35"/>
        <v>1</v>
      </c>
      <c r="DN64" s="463" t="b">
        <f t="shared" si="36"/>
        <v>1</v>
      </c>
      <c r="DO64" s="463" t="b">
        <f t="shared" si="37"/>
        <v>1</v>
      </c>
      <c r="DP64" s="463"/>
      <c r="DQ64" s="728" t="s">
        <v>186</v>
      </c>
      <c r="DR64" s="729" t="s">
        <v>535</v>
      </c>
      <c r="DS64" s="730" t="s">
        <v>239</v>
      </c>
      <c r="DT64" s="743">
        <v>4</v>
      </c>
      <c r="DU64" s="740">
        <v>334400</v>
      </c>
      <c r="DV64" s="740">
        <f t="shared" ref="DV64:DV76" si="99">ROUND((DT64*DU64),0)</f>
        <v>1337600</v>
      </c>
      <c r="DW64" s="1103">
        <f>+DW63/DV114</f>
        <v>4.6741914167831536E-2</v>
      </c>
      <c r="DX64" s="463" t="b">
        <f t="shared" si="38"/>
        <v>1</v>
      </c>
      <c r="DY64" s="463" t="b">
        <f t="shared" si="39"/>
        <v>1</v>
      </c>
      <c r="DZ64" s="463" t="b">
        <f t="shared" si="40"/>
        <v>1</v>
      </c>
      <c r="EA64" s="463"/>
      <c r="EB64" s="596" t="s">
        <v>186</v>
      </c>
      <c r="EC64" s="502" t="s">
        <v>308</v>
      </c>
      <c r="ED64" s="503" t="s">
        <v>239</v>
      </c>
      <c r="EE64" s="513">
        <v>4</v>
      </c>
      <c r="EF64" s="801">
        <v>455132</v>
      </c>
      <c r="EG64" s="802">
        <f>ROUND((EE64*EF64),0)</f>
        <v>1820528</v>
      </c>
      <c r="EH64" s="982">
        <f>+EH63/EG114</f>
        <v>4.0982327009750304E-2</v>
      </c>
      <c r="EI64" s="463" t="b">
        <f t="shared" si="42"/>
        <v>1</v>
      </c>
      <c r="EJ64" s="463" t="b">
        <f t="shared" si="43"/>
        <v>1</v>
      </c>
      <c r="EK64" s="463" t="b">
        <f t="shared" si="44"/>
        <v>1</v>
      </c>
      <c r="EL64" s="463"/>
      <c r="EM64" s="596" t="s">
        <v>186</v>
      </c>
      <c r="EN64" s="502" t="s">
        <v>308</v>
      </c>
      <c r="EO64" s="503" t="s">
        <v>239</v>
      </c>
      <c r="EP64" s="513">
        <v>4</v>
      </c>
      <c r="EQ64" s="565">
        <v>350000</v>
      </c>
      <c r="ER64" s="562">
        <f t="shared" si="45"/>
        <v>1400000</v>
      </c>
      <c r="ES64" s="1112">
        <f>+ES63/ER114</f>
        <v>6.0487482350957793E-2</v>
      </c>
      <c r="ET64" s="463" t="b">
        <f t="shared" si="46"/>
        <v>1</v>
      </c>
      <c r="EU64" s="463" t="b">
        <f t="shared" si="47"/>
        <v>1</v>
      </c>
      <c r="EV64" s="463" t="b">
        <f t="shared" si="48"/>
        <v>1</v>
      </c>
      <c r="EW64" s="463"/>
      <c r="EX64" s="596" t="s">
        <v>186</v>
      </c>
      <c r="EY64" s="502" t="s">
        <v>308</v>
      </c>
      <c r="EZ64" s="503" t="s">
        <v>239</v>
      </c>
      <c r="FA64" s="513">
        <v>4</v>
      </c>
      <c r="FB64" s="565">
        <v>380000</v>
      </c>
      <c r="FC64" s="562">
        <f t="shared" si="49"/>
        <v>1520000</v>
      </c>
      <c r="FD64" s="982">
        <f>+FD63/FC114</f>
        <v>5.8657916104880664E-2</v>
      </c>
    </row>
    <row r="65" spans="2:160" s="371" customFormat="1" ht="45" customHeight="1" x14ac:dyDescent="0.25">
      <c r="B65" s="559" t="s">
        <v>309</v>
      </c>
      <c r="C65" s="502" t="s">
        <v>310</v>
      </c>
      <c r="D65" s="450" t="s">
        <v>239</v>
      </c>
      <c r="E65" s="513">
        <v>2</v>
      </c>
      <c r="F65" s="565">
        <v>0</v>
      </c>
      <c r="G65" s="562">
        <f t="shared" si="7"/>
        <v>0</v>
      </c>
      <c r="H65" s="983"/>
      <c r="I65" s="463" t="b">
        <f t="shared" si="8"/>
        <v>1</v>
      </c>
      <c r="J65" s="463" t="b">
        <f t="shared" si="9"/>
        <v>1</v>
      </c>
      <c r="K65" s="463" t="b">
        <f t="shared" si="10"/>
        <v>1</v>
      </c>
      <c r="L65" s="463"/>
      <c r="M65" s="501" t="s">
        <v>309</v>
      </c>
      <c r="N65" s="502" t="s">
        <v>310</v>
      </c>
      <c r="O65" s="503" t="s">
        <v>239</v>
      </c>
      <c r="P65" s="513">
        <v>2</v>
      </c>
      <c r="Q65" s="510">
        <v>360000</v>
      </c>
      <c r="R65" s="506">
        <f t="shared" si="0"/>
        <v>720000</v>
      </c>
      <c r="S65" s="983"/>
      <c r="T65" s="463" t="b">
        <f t="shared" si="91"/>
        <v>1</v>
      </c>
      <c r="U65" s="463" t="b">
        <f t="shared" si="92"/>
        <v>1</v>
      </c>
      <c r="V65" s="463" t="b">
        <f t="shared" si="93"/>
        <v>1</v>
      </c>
      <c r="W65" s="463"/>
      <c r="X65" s="596" t="s">
        <v>309</v>
      </c>
      <c r="Y65" s="502" t="s">
        <v>310</v>
      </c>
      <c r="Z65" s="503" t="s">
        <v>239</v>
      </c>
      <c r="AA65" s="513">
        <v>2</v>
      </c>
      <c r="AB65" s="565">
        <v>365000</v>
      </c>
      <c r="AC65" s="562">
        <f t="shared" si="1"/>
        <v>730000</v>
      </c>
      <c r="AD65" s="983"/>
      <c r="AE65" s="463" t="b">
        <f t="shared" si="11"/>
        <v>1</v>
      </c>
      <c r="AF65" s="463" t="b">
        <f t="shared" si="12"/>
        <v>1</v>
      </c>
      <c r="AG65" s="463" t="b">
        <f t="shared" si="13"/>
        <v>1</v>
      </c>
      <c r="AH65" s="463"/>
      <c r="AI65" s="596" t="s">
        <v>309</v>
      </c>
      <c r="AJ65" s="502" t="s">
        <v>310</v>
      </c>
      <c r="AK65" s="614" t="s">
        <v>239</v>
      </c>
      <c r="AL65" s="623">
        <v>2</v>
      </c>
      <c r="AM65" s="621">
        <v>440000</v>
      </c>
      <c r="AN65" s="618">
        <f t="shared" si="14"/>
        <v>880000</v>
      </c>
      <c r="AO65" s="987"/>
      <c r="AP65" s="463" t="b">
        <f t="shared" si="50"/>
        <v>1</v>
      </c>
      <c r="AQ65" s="463" t="b">
        <f t="shared" si="51"/>
        <v>1</v>
      </c>
      <c r="AR65" s="463" t="b">
        <f t="shared" si="52"/>
        <v>1</v>
      </c>
      <c r="AS65" s="463"/>
      <c r="AT65" s="596" t="s">
        <v>309</v>
      </c>
      <c r="AU65" s="502" t="s">
        <v>310</v>
      </c>
      <c r="AV65" s="503" t="s">
        <v>239</v>
      </c>
      <c r="AW65" s="513">
        <v>2</v>
      </c>
      <c r="AX65" s="653">
        <v>207200.00000000003</v>
      </c>
      <c r="AY65" s="651">
        <f t="shared" si="15"/>
        <v>414400</v>
      </c>
      <c r="AZ65" s="983"/>
      <c r="BA65" s="463" t="b">
        <f t="shared" si="59"/>
        <v>1</v>
      </c>
      <c r="BB65" s="463" t="b">
        <f t="shared" si="60"/>
        <v>1</v>
      </c>
      <c r="BC65" s="463" t="b">
        <f t="shared" si="61"/>
        <v>1</v>
      </c>
      <c r="BD65" s="596" t="s">
        <v>309</v>
      </c>
      <c r="BE65" s="502" t="s">
        <v>310</v>
      </c>
      <c r="BF65" s="503" t="s">
        <v>239</v>
      </c>
      <c r="BG65" s="513">
        <v>2</v>
      </c>
      <c r="BH65" s="565">
        <v>318500</v>
      </c>
      <c r="BI65" s="562">
        <f t="shared" si="97"/>
        <v>637000</v>
      </c>
      <c r="BJ65" s="983"/>
      <c r="BK65" s="463" t="b">
        <f t="shared" si="19"/>
        <v>1</v>
      </c>
      <c r="BL65" s="463" t="b">
        <f t="shared" si="20"/>
        <v>1</v>
      </c>
      <c r="BM65" s="463" t="b">
        <f t="shared" si="21"/>
        <v>1</v>
      </c>
      <c r="BN65" s="463"/>
      <c r="BO65" s="596" t="s">
        <v>309</v>
      </c>
      <c r="BP65" s="502" t="s">
        <v>310</v>
      </c>
      <c r="BQ65" s="503" t="s">
        <v>239</v>
      </c>
      <c r="BR65" s="513">
        <v>2</v>
      </c>
      <c r="BS65" s="653">
        <v>315000</v>
      </c>
      <c r="BT65" s="562">
        <f t="shared" si="98"/>
        <v>630000</v>
      </c>
      <c r="BU65" s="983"/>
      <c r="BV65" s="463" t="b">
        <f t="shared" si="22"/>
        <v>1</v>
      </c>
      <c r="BW65" s="463" t="b">
        <f t="shared" si="23"/>
        <v>1</v>
      </c>
      <c r="BX65" s="463" t="b">
        <f t="shared" si="24"/>
        <v>1</v>
      </c>
      <c r="BY65" s="463"/>
      <c r="BZ65" s="596" t="s">
        <v>309</v>
      </c>
      <c r="CA65" s="502" t="s">
        <v>310</v>
      </c>
      <c r="CB65" s="503" t="s">
        <v>239</v>
      </c>
      <c r="CC65" s="513">
        <v>2</v>
      </c>
      <c r="CD65" s="565">
        <v>302000</v>
      </c>
      <c r="CE65" s="562">
        <f t="shared" si="25"/>
        <v>604000</v>
      </c>
      <c r="CF65" s="983"/>
      <c r="CG65" s="463" t="b">
        <f t="shared" si="53"/>
        <v>1</v>
      </c>
      <c r="CH65" s="463" t="b">
        <f t="shared" si="54"/>
        <v>1</v>
      </c>
      <c r="CI65" s="463" t="b">
        <f t="shared" si="55"/>
        <v>1</v>
      </c>
      <c r="CJ65" s="463"/>
      <c r="CK65" s="596" t="s">
        <v>309</v>
      </c>
      <c r="CL65" s="502" t="s">
        <v>310</v>
      </c>
      <c r="CM65" s="503" t="s">
        <v>239</v>
      </c>
      <c r="CN65" s="513">
        <v>2</v>
      </c>
      <c r="CO65" s="565">
        <v>300000</v>
      </c>
      <c r="CP65" s="562">
        <f t="shared" si="26"/>
        <v>600000</v>
      </c>
      <c r="CQ65" s="983"/>
      <c r="CR65" s="463" t="b">
        <f t="shared" si="27"/>
        <v>1</v>
      </c>
      <c r="CS65" s="463" t="b">
        <f t="shared" si="28"/>
        <v>1</v>
      </c>
      <c r="CT65" s="463" t="b">
        <f t="shared" si="29"/>
        <v>1</v>
      </c>
      <c r="CU65" s="463"/>
      <c r="CV65" s="596" t="s">
        <v>309</v>
      </c>
      <c r="CW65" s="693" t="s">
        <v>455</v>
      </c>
      <c r="CX65" s="614" t="s">
        <v>239</v>
      </c>
      <c r="CY65" s="623">
        <v>2</v>
      </c>
      <c r="CZ65" s="621">
        <v>738462</v>
      </c>
      <c r="DA65" s="696">
        <f t="shared" si="30"/>
        <v>1476924</v>
      </c>
      <c r="DB65" s="987"/>
      <c r="DC65" s="463" t="b">
        <f t="shared" si="31"/>
        <v>1</v>
      </c>
      <c r="DD65" s="463" t="b">
        <f t="shared" si="32"/>
        <v>1</v>
      </c>
      <c r="DE65" s="463" t="b">
        <f t="shared" si="33"/>
        <v>1</v>
      </c>
      <c r="DF65" s="596" t="s">
        <v>309</v>
      </c>
      <c r="DG65" s="502" t="s">
        <v>310</v>
      </c>
      <c r="DH65" s="503" t="s">
        <v>239</v>
      </c>
      <c r="DI65" s="513">
        <v>2</v>
      </c>
      <c r="DJ65" s="565">
        <v>400000</v>
      </c>
      <c r="DK65" s="562">
        <f t="shared" si="34"/>
        <v>800000</v>
      </c>
      <c r="DL65" s="983"/>
      <c r="DM65" s="463" t="b">
        <f t="shared" si="35"/>
        <v>1</v>
      </c>
      <c r="DN65" s="463" t="b">
        <f t="shared" si="36"/>
        <v>1</v>
      </c>
      <c r="DO65" s="463" t="b">
        <f t="shared" si="37"/>
        <v>1</v>
      </c>
      <c r="DP65" s="463"/>
      <c r="DQ65" s="728" t="s">
        <v>309</v>
      </c>
      <c r="DR65" s="729" t="s">
        <v>536</v>
      </c>
      <c r="DS65" s="730" t="s">
        <v>239</v>
      </c>
      <c r="DT65" s="743">
        <v>2</v>
      </c>
      <c r="DU65" s="740">
        <v>308000</v>
      </c>
      <c r="DV65" s="740">
        <f t="shared" si="99"/>
        <v>616000</v>
      </c>
      <c r="DW65" s="1104"/>
      <c r="DX65" s="463" t="b">
        <f t="shared" si="38"/>
        <v>1</v>
      </c>
      <c r="DY65" s="463" t="b">
        <f t="shared" si="39"/>
        <v>1</v>
      </c>
      <c r="DZ65" s="463" t="b">
        <f t="shared" si="40"/>
        <v>1</v>
      </c>
      <c r="EA65" s="463"/>
      <c r="EB65" s="596" t="s">
        <v>309</v>
      </c>
      <c r="EC65" s="502" t="s">
        <v>310</v>
      </c>
      <c r="ED65" s="503" t="s">
        <v>239</v>
      </c>
      <c r="EE65" s="513">
        <v>2</v>
      </c>
      <c r="EF65" s="801">
        <v>276091</v>
      </c>
      <c r="EG65" s="802">
        <f t="shared" ref="EG65:EG76" si="100">ROUND((EE65*EF65),0)</f>
        <v>552182</v>
      </c>
      <c r="EH65" s="983"/>
      <c r="EI65" s="463" t="b">
        <f t="shared" si="42"/>
        <v>1</v>
      </c>
      <c r="EJ65" s="463" t="b">
        <f t="shared" si="43"/>
        <v>1</v>
      </c>
      <c r="EK65" s="463" t="b">
        <f t="shared" si="44"/>
        <v>1</v>
      </c>
      <c r="EL65" s="463"/>
      <c r="EM65" s="596" t="s">
        <v>309</v>
      </c>
      <c r="EN65" s="502" t="s">
        <v>310</v>
      </c>
      <c r="EO65" s="503" t="s">
        <v>239</v>
      </c>
      <c r="EP65" s="513">
        <v>2</v>
      </c>
      <c r="EQ65" s="565">
        <v>680000</v>
      </c>
      <c r="ER65" s="562">
        <f t="shared" si="45"/>
        <v>1360000</v>
      </c>
      <c r="ES65" s="1113"/>
      <c r="ET65" s="463" t="b">
        <f t="shared" si="46"/>
        <v>1</v>
      </c>
      <c r="EU65" s="463" t="b">
        <f t="shared" si="47"/>
        <v>1</v>
      </c>
      <c r="EV65" s="463" t="b">
        <f t="shared" si="48"/>
        <v>1</v>
      </c>
      <c r="EW65" s="463"/>
      <c r="EX65" s="596" t="s">
        <v>309</v>
      </c>
      <c r="EY65" s="502" t="s">
        <v>310</v>
      </c>
      <c r="EZ65" s="503" t="s">
        <v>239</v>
      </c>
      <c r="FA65" s="513">
        <v>2</v>
      </c>
      <c r="FB65" s="565">
        <v>710000</v>
      </c>
      <c r="FC65" s="562">
        <f t="shared" si="49"/>
        <v>1420000</v>
      </c>
      <c r="FD65" s="983"/>
    </row>
    <row r="66" spans="2:160" s="371" customFormat="1" ht="75" customHeight="1" x14ac:dyDescent="0.25">
      <c r="B66" s="559" t="s">
        <v>311</v>
      </c>
      <c r="C66" s="502" t="s">
        <v>312</v>
      </c>
      <c r="D66" s="450" t="s">
        <v>239</v>
      </c>
      <c r="E66" s="513">
        <v>2</v>
      </c>
      <c r="F66" s="565">
        <v>0</v>
      </c>
      <c r="G66" s="562">
        <f t="shared" si="7"/>
        <v>0</v>
      </c>
      <c r="H66" s="983"/>
      <c r="I66" s="463" t="b">
        <f t="shared" si="8"/>
        <v>1</v>
      </c>
      <c r="J66" s="463" t="b">
        <f t="shared" si="9"/>
        <v>1</v>
      </c>
      <c r="K66" s="463" t="b">
        <f t="shared" si="10"/>
        <v>1</v>
      </c>
      <c r="L66" s="463"/>
      <c r="M66" s="501" t="s">
        <v>311</v>
      </c>
      <c r="N66" s="502" t="s">
        <v>312</v>
      </c>
      <c r="O66" s="503" t="s">
        <v>239</v>
      </c>
      <c r="P66" s="513">
        <v>2</v>
      </c>
      <c r="Q66" s="510">
        <v>300000</v>
      </c>
      <c r="R66" s="506">
        <f t="shared" si="0"/>
        <v>600000</v>
      </c>
      <c r="S66" s="983"/>
      <c r="T66" s="463" t="b">
        <f t="shared" si="91"/>
        <v>1</v>
      </c>
      <c r="U66" s="463" t="b">
        <f t="shared" si="92"/>
        <v>1</v>
      </c>
      <c r="V66" s="463" t="b">
        <f t="shared" si="93"/>
        <v>1</v>
      </c>
      <c r="W66" s="463"/>
      <c r="X66" s="596" t="s">
        <v>311</v>
      </c>
      <c r="Y66" s="502" t="s">
        <v>312</v>
      </c>
      <c r="Z66" s="503" t="s">
        <v>239</v>
      </c>
      <c r="AA66" s="513">
        <v>2</v>
      </c>
      <c r="AB66" s="565">
        <v>295000</v>
      </c>
      <c r="AC66" s="562">
        <f t="shared" si="1"/>
        <v>590000</v>
      </c>
      <c r="AD66" s="983"/>
      <c r="AE66" s="463" t="b">
        <f t="shared" si="11"/>
        <v>1</v>
      </c>
      <c r="AF66" s="463" t="b">
        <f t="shared" si="12"/>
        <v>1</v>
      </c>
      <c r="AG66" s="463" t="b">
        <f t="shared" si="13"/>
        <v>1</v>
      </c>
      <c r="AH66" s="463"/>
      <c r="AI66" s="596" t="s">
        <v>311</v>
      </c>
      <c r="AJ66" s="502" t="s">
        <v>312</v>
      </c>
      <c r="AK66" s="614" t="s">
        <v>239</v>
      </c>
      <c r="AL66" s="623">
        <v>2</v>
      </c>
      <c r="AM66" s="621">
        <v>350000</v>
      </c>
      <c r="AN66" s="618">
        <f t="shared" si="14"/>
        <v>700000</v>
      </c>
      <c r="AO66" s="987"/>
      <c r="AP66" s="463" t="b">
        <f t="shared" si="50"/>
        <v>1</v>
      </c>
      <c r="AQ66" s="463" t="b">
        <f t="shared" si="51"/>
        <v>1</v>
      </c>
      <c r="AR66" s="463" t="b">
        <f t="shared" si="52"/>
        <v>1</v>
      </c>
      <c r="AS66" s="463"/>
      <c r="AT66" s="596" t="s">
        <v>311</v>
      </c>
      <c r="AU66" s="502" t="s">
        <v>312</v>
      </c>
      <c r="AV66" s="503" t="s">
        <v>239</v>
      </c>
      <c r="AW66" s="513">
        <v>2</v>
      </c>
      <c r="AX66" s="653">
        <v>301280</v>
      </c>
      <c r="AY66" s="651">
        <f t="shared" si="15"/>
        <v>602560</v>
      </c>
      <c r="AZ66" s="983"/>
      <c r="BA66" s="463" t="b">
        <f t="shared" si="59"/>
        <v>1</v>
      </c>
      <c r="BB66" s="463" t="b">
        <f t="shared" si="60"/>
        <v>1</v>
      </c>
      <c r="BC66" s="463" t="b">
        <f t="shared" si="61"/>
        <v>1</v>
      </c>
      <c r="BD66" s="596" t="s">
        <v>311</v>
      </c>
      <c r="BE66" s="502" t="s">
        <v>312</v>
      </c>
      <c r="BF66" s="503" t="s">
        <v>239</v>
      </c>
      <c r="BG66" s="513">
        <v>2</v>
      </c>
      <c r="BH66" s="565">
        <v>345800</v>
      </c>
      <c r="BI66" s="562">
        <f t="shared" si="97"/>
        <v>691600</v>
      </c>
      <c r="BJ66" s="983"/>
      <c r="BK66" s="463" t="b">
        <f t="shared" si="19"/>
        <v>1</v>
      </c>
      <c r="BL66" s="463" t="b">
        <f t="shared" si="20"/>
        <v>1</v>
      </c>
      <c r="BM66" s="463" t="b">
        <f t="shared" si="21"/>
        <v>1</v>
      </c>
      <c r="BN66" s="463"/>
      <c r="BO66" s="596" t="s">
        <v>311</v>
      </c>
      <c r="BP66" s="502" t="s">
        <v>312</v>
      </c>
      <c r="BQ66" s="503" t="s">
        <v>239</v>
      </c>
      <c r="BR66" s="513">
        <v>2</v>
      </c>
      <c r="BS66" s="653">
        <v>342000</v>
      </c>
      <c r="BT66" s="562">
        <f t="shared" si="98"/>
        <v>684000</v>
      </c>
      <c r="BU66" s="983"/>
      <c r="BV66" s="463" t="b">
        <f t="shared" si="22"/>
        <v>1</v>
      </c>
      <c r="BW66" s="463" t="b">
        <f t="shared" si="23"/>
        <v>1</v>
      </c>
      <c r="BX66" s="463" t="b">
        <f t="shared" si="24"/>
        <v>1</v>
      </c>
      <c r="BY66" s="463"/>
      <c r="BZ66" s="596" t="s">
        <v>311</v>
      </c>
      <c r="CA66" s="502" t="s">
        <v>312</v>
      </c>
      <c r="CB66" s="503" t="s">
        <v>239</v>
      </c>
      <c r="CC66" s="513">
        <v>2</v>
      </c>
      <c r="CD66" s="565">
        <v>252000</v>
      </c>
      <c r="CE66" s="562">
        <f t="shared" si="25"/>
        <v>504000</v>
      </c>
      <c r="CF66" s="983"/>
      <c r="CG66" s="463" t="b">
        <f t="shared" si="53"/>
        <v>1</v>
      </c>
      <c r="CH66" s="463" t="b">
        <f t="shared" si="54"/>
        <v>1</v>
      </c>
      <c r="CI66" s="463" t="b">
        <f t="shared" si="55"/>
        <v>1</v>
      </c>
      <c r="CJ66" s="463"/>
      <c r="CK66" s="596" t="s">
        <v>311</v>
      </c>
      <c r="CL66" s="502" t="s">
        <v>312</v>
      </c>
      <c r="CM66" s="503" t="s">
        <v>239</v>
      </c>
      <c r="CN66" s="513">
        <v>2</v>
      </c>
      <c r="CO66" s="565">
        <v>250000</v>
      </c>
      <c r="CP66" s="562">
        <f t="shared" si="26"/>
        <v>500000</v>
      </c>
      <c r="CQ66" s="983"/>
      <c r="CR66" s="463" t="b">
        <f t="shared" si="27"/>
        <v>1</v>
      </c>
      <c r="CS66" s="463" t="b">
        <f t="shared" si="28"/>
        <v>1</v>
      </c>
      <c r="CT66" s="463" t="b">
        <f t="shared" si="29"/>
        <v>1</v>
      </c>
      <c r="CU66" s="463"/>
      <c r="CV66" s="596" t="s">
        <v>311</v>
      </c>
      <c r="CW66" s="693" t="s">
        <v>312</v>
      </c>
      <c r="CX66" s="614" t="s">
        <v>239</v>
      </c>
      <c r="CY66" s="623">
        <v>2</v>
      </c>
      <c r="CZ66" s="621">
        <v>288462</v>
      </c>
      <c r="DA66" s="696">
        <f t="shared" si="30"/>
        <v>576924</v>
      </c>
      <c r="DB66" s="987"/>
      <c r="DC66" s="463" t="b">
        <f t="shared" si="31"/>
        <v>1</v>
      </c>
      <c r="DD66" s="463" t="b">
        <f t="shared" si="32"/>
        <v>1</v>
      </c>
      <c r="DE66" s="463" t="b">
        <f t="shared" si="33"/>
        <v>1</v>
      </c>
      <c r="DF66" s="596" t="s">
        <v>311</v>
      </c>
      <c r="DG66" s="502" t="s">
        <v>312</v>
      </c>
      <c r="DH66" s="503" t="s">
        <v>239</v>
      </c>
      <c r="DI66" s="513">
        <v>2</v>
      </c>
      <c r="DJ66" s="565">
        <v>400000</v>
      </c>
      <c r="DK66" s="562">
        <f t="shared" si="34"/>
        <v>800000</v>
      </c>
      <c r="DL66" s="983"/>
      <c r="DM66" s="463" t="b">
        <f t="shared" si="35"/>
        <v>1</v>
      </c>
      <c r="DN66" s="463" t="b">
        <f t="shared" si="36"/>
        <v>1</v>
      </c>
      <c r="DO66" s="463" t="b">
        <f t="shared" si="37"/>
        <v>1</v>
      </c>
      <c r="DP66" s="463"/>
      <c r="DQ66" s="728" t="s">
        <v>311</v>
      </c>
      <c r="DR66" s="729" t="s">
        <v>312</v>
      </c>
      <c r="DS66" s="730" t="s">
        <v>239</v>
      </c>
      <c r="DT66" s="743">
        <v>2</v>
      </c>
      <c r="DU66" s="740">
        <v>334400</v>
      </c>
      <c r="DV66" s="740">
        <f t="shared" si="99"/>
        <v>668800</v>
      </c>
      <c r="DW66" s="1104"/>
      <c r="DX66" s="463" t="b">
        <f t="shared" si="38"/>
        <v>1</v>
      </c>
      <c r="DY66" s="463" t="b">
        <f t="shared" si="39"/>
        <v>1</v>
      </c>
      <c r="DZ66" s="463" t="b">
        <f t="shared" si="40"/>
        <v>1</v>
      </c>
      <c r="EA66" s="463"/>
      <c r="EB66" s="596" t="s">
        <v>311</v>
      </c>
      <c r="EC66" s="502" t="s">
        <v>312</v>
      </c>
      <c r="ED66" s="503" t="s">
        <v>239</v>
      </c>
      <c r="EE66" s="513">
        <v>2</v>
      </c>
      <c r="EF66" s="801">
        <v>326369</v>
      </c>
      <c r="EG66" s="802">
        <f t="shared" si="100"/>
        <v>652738</v>
      </c>
      <c r="EH66" s="983"/>
      <c r="EI66" s="463" t="b">
        <f t="shared" si="42"/>
        <v>1</v>
      </c>
      <c r="EJ66" s="463" t="b">
        <f t="shared" si="43"/>
        <v>1</v>
      </c>
      <c r="EK66" s="463" t="b">
        <f t="shared" si="44"/>
        <v>1</v>
      </c>
      <c r="EL66" s="463"/>
      <c r="EM66" s="596" t="s">
        <v>311</v>
      </c>
      <c r="EN66" s="502" t="s">
        <v>312</v>
      </c>
      <c r="EO66" s="503" t="s">
        <v>239</v>
      </c>
      <c r="EP66" s="513">
        <v>2</v>
      </c>
      <c r="EQ66" s="565">
        <v>350000</v>
      </c>
      <c r="ER66" s="562">
        <f t="shared" si="45"/>
        <v>700000</v>
      </c>
      <c r="ES66" s="1113"/>
      <c r="ET66" s="463" t="b">
        <f t="shared" si="46"/>
        <v>1</v>
      </c>
      <c r="EU66" s="463" t="b">
        <f t="shared" si="47"/>
        <v>1</v>
      </c>
      <c r="EV66" s="463" t="b">
        <f t="shared" si="48"/>
        <v>1</v>
      </c>
      <c r="EW66" s="463"/>
      <c r="EX66" s="596" t="s">
        <v>311</v>
      </c>
      <c r="EY66" s="502" t="s">
        <v>312</v>
      </c>
      <c r="EZ66" s="503" t="s">
        <v>239</v>
      </c>
      <c r="FA66" s="513">
        <v>2</v>
      </c>
      <c r="FB66" s="565">
        <v>380000</v>
      </c>
      <c r="FC66" s="562">
        <f t="shared" si="49"/>
        <v>760000</v>
      </c>
      <c r="FD66" s="983"/>
    </row>
    <row r="67" spans="2:160" s="372" customFormat="1" ht="45" customHeight="1" x14ac:dyDescent="0.25">
      <c r="B67" s="559" t="s">
        <v>313</v>
      </c>
      <c r="C67" s="519" t="s">
        <v>314</v>
      </c>
      <c r="D67" s="450" t="s">
        <v>239</v>
      </c>
      <c r="E67" s="513">
        <v>1</v>
      </c>
      <c r="F67" s="565">
        <v>0</v>
      </c>
      <c r="G67" s="562">
        <f t="shared" si="7"/>
        <v>0</v>
      </c>
      <c r="H67" s="983"/>
      <c r="I67" s="463" t="b">
        <f t="shared" si="8"/>
        <v>1</v>
      </c>
      <c r="J67" s="463" t="b">
        <f t="shared" si="9"/>
        <v>1</v>
      </c>
      <c r="K67" s="463" t="b">
        <f t="shared" si="10"/>
        <v>1</v>
      </c>
      <c r="L67" s="463"/>
      <c r="M67" s="501" t="s">
        <v>313</v>
      </c>
      <c r="N67" s="519" t="s">
        <v>314</v>
      </c>
      <c r="O67" s="503" t="s">
        <v>239</v>
      </c>
      <c r="P67" s="513">
        <v>1</v>
      </c>
      <c r="Q67" s="510">
        <v>35000</v>
      </c>
      <c r="R67" s="506">
        <f t="shared" si="0"/>
        <v>35000</v>
      </c>
      <c r="S67" s="983"/>
      <c r="T67" s="463" t="b">
        <f t="shared" si="91"/>
        <v>1</v>
      </c>
      <c r="U67" s="463" t="b">
        <f t="shared" si="92"/>
        <v>1</v>
      </c>
      <c r="V67" s="463" t="b">
        <f t="shared" si="93"/>
        <v>1</v>
      </c>
      <c r="W67" s="463"/>
      <c r="X67" s="596" t="s">
        <v>313</v>
      </c>
      <c r="Y67" s="519" t="s">
        <v>314</v>
      </c>
      <c r="Z67" s="503" t="s">
        <v>239</v>
      </c>
      <c r="AA67" s="513">
        <v>1</v>
      </c>
      <c r="AB67" s="565">
        <v>30000</v>
      </c>
      <c r="AC67" s="562">
        <f t="shared" si="1"/>
        <v>30000</v>
      </c>
      <c r="AD67" s="983"/>
      <c r="AE67" s="463" t="b">
        <f t="shared" si="11"/>
        <v>1</v>
      </c>
      <c r="AF67" s="463" t="b">
        <f t="shared" si="12"/>
        <v>1</v>
      </c>
      <c r="AG67" s="463" t="b">
        <f t="shared" si="13"/>
        <v>1</v>
      </c>
      <c r="AH67" s="463"/>
      <c r="AI67" s="596" t="s">
        <v>313</v>
      </c>
      <c r="AJ67" s="519" t="s">
        <v>314</v>
      </c>
      <c r="AK67" s="614" t="s">
        <v>239</v>
      </c>
      <c r="AL67" s="623">
        <v>1</v>
      </c>
      <c r="AM67" s="621">
        <v>490000</v>
      </c>
      <c r="AN67" s="618">
        <f t="shared" si="14"/>
        <v>490000</v>
      </c>
      <c r="AO67" s="987"/>
      <c r="AP67" s="463" t="b">
        <f t="shared" si="50"/>
        <v>1</v>
      </c>
      <c r="AQ67" s="463" t="b">
        <f t="shared" si="51"/>
        <v>1</v>
      </c>
      <c r="AR67" s="463" t="b">
        <f t="shared" si="52"/>
        <v>1</v>
      </c>
      <c r="AS67" s="463"/>
      <c r="AT67" s="596" t="s">
        <v>313</v>
      </c>
      <c r="AU67" s="519" t="s">
        <v>314</v>
      </c>
      <c r="AV67" s="503" t="s">
        <v>239</v>
      </c>
      <c r="AW67" s="513">
        <v>1</v>
      </c>
      <c r="AX67" s="653">
        <v>201600.00000000003</v>
      </c>
      <c r="AY67" s="651">
        <f t="shared" si="15"/>
        <v>201600</v>
      </c>
      <c r="AZ67" s="983"/>
      <c r="BA67" s="463" t="b">
        <f t="shared" si="59"/>
        <v>1</v>
      </c>
      <c r="BB67" s="463" t="b">
        <f t="shared" si="60"/>
        <v>1</v>
      </c>
      <c r="BC67" s="463" t="b">
        <f t="shared" si="61"/>
        <v>1</v>
      </c>
      <c r="BD67" s="596" t="s">
        <v>313</v>
      </c>
      <c r="BE67" s="519" t="s">
        <v>314</v>
      </c>
      <c r="BF67" s="503" t="s">
        <v>239</v>
      </c>
      <c r="BG67" s="513">
        <v>1</v>
      </c>
      <c r="BH67" s="565">
        <v>200200</v>
      </c>
      <c r="BI67" s="562">
        <f t="shared" si="97"/>
        <v>200200</v>
      </c>
      <c r="BJ67" s="983"/>
      <c r="BK67" s="463" t="b">
        <f t="shared" si="19"/>
        <v>1</v>
      </c>
      <c r="BL67" s="463" t="b">
        <f t="shared" si="20"/>
        <v>1</v>
      </c>
      <c r="BM67" s="463" t="b">
        <f t="shared" si="21"/>
        <v>1</v>
      </c>
      <c r="BN67" s="463"/>
      <c r="BO67" s="596" t="s">
        <v>313</v>
      </c>
      <c r="BP67" s="519" t="s">
        <v>314</v>
      </c>
      <c r="BQ67" s="503" t="s">
        <v>239</v>
      </c>
      <c r="BR67" s="513">
        <v>1</v>
      </c>
      <c r="BS67" s="653">
        <v>198000</v>
      </c>
      <c r="BT67" s="562">
        <f t="shared" si="98"/>
        <v>198000</v>
      </c>
      <c r="BU67" s="983"/>
      <c r="BV67" s="463" t="b">
        <f t="shared" si="22"/>
        <v>1</v>
      </c>
      <c r="BW67" s="463" t="b">
        <f t="shared" si="23"/>
        <v>1</v>
      </c>
      <c r="BX67" s="463" t="b">
        <f t="shared" si="24"/>
        <v>1</v>
      </c>
      <c r="BY67" s="463"/>
      <c r="BZ67" s="596" t="s">
        <v>313</v>
      </c>
      <c r="CA67" s="519" t="s">
        <v>314</v>
      </c>
      <c r="CB67" s="503" t="s">
        <v>239</v>
      </c>
      <c r="CC67" s="513">
        <v>1</v>
      </c>
      <c r="CD67" s="565">
        <v>202000</v>
      </c>
      <c r="CE67" s="562">
        <f t="shared" si="25"/>
        <v>202000</v>
      </c>
      <c r="CF67" s="983"/>
      <c r="CG67" s="463" t="b">
        <f t="shared" si="53"/>
        <v>1</v>
      </c>
      <c r="CH67" s="463" t="b">
        <f t="shared" si="54"/>
        <v>1</v>
      </c>
      <c r="CI67" s="463" t="b">
        <f t="shared" si="55"/>
        <v>1</v>
      </c>
      <c r="CJ67" s="463"/>
      <c r="CK67" s="596" t="s">
        <v>313</v>
      </c>
      <c r="CL67" s="519" t="s">
        <v>314</v>
      </c>
      <c r="CM67" s="503" t="s">
        <v>239</v>
      </c>
      <c r="CN67" s="513">
        <v>1</v>
      </c>
      <c r="CO67" s="565">
        <v>200000</v>
      </c>
      <c r="CP67" s="562">
        <f t="shared" si="26"/>
        <v>200000</v>
      </c>
      <c r="CQ67" s="983"/>
      <c r="CR67" s="463" t="b">
        <f t="shared" si="27"/>
        <v>1</v>
      </c>
      <c r="CS67" s="463" t="b">
        <f t="shared" si="28"/>
        <v>1</v>
      </c>
      <c r="CT67" s="463" t="b">
        <f t="shared" si="29"/>
        <v>1</v>
      </c>
      <c r="CU67" s="463"/>
      <c r="CV67" s="596" t="s">
        <v>313</v>
      </c>
      <c r="CW67" s="693" t="s">
        <v>456</v>
      </c>
      <c r="CX67" s="614" t="s">
        <v>239</v>
      </c>
      <c r="CY67" s="623">
        <v>1</v>
      </c>
      <c r="CZ67" s="621">
        <v>191453</v>
      </c>
      <c r="DA67" s="696">
        <f t="shared" si="30"/>
        <v>191453</v>
      </c>
      <c r="DB67" s="987"/>
      <c r="DC67" s="463" t="b">
        <f t="shared" si="31"/>
        <v>1</v>
      </c>
      <c r="DD67" s="463" t="b">
        <f t="shared" si="32"/>
        <v>1</v>
      </c>
      <c r="DE67" s="463" t="b">
        <f t="shared" si="33"/>
        <v>1</v>
      </c>
      <c r="DF67" s="596" t="s">
        <v>313</v>
      </c>
      <c r="DG67" s="519" t="s">
        <v>314</v>
      </c>
      <c r="DH67" s="503" t="s">
        <v>239</v>
      </c>
      <c r="DI67" s="513">
        <v>1</v>
      </c>
      <c r="DJ67" s="565">
        <v>120000</v>
      </c>
      <c r="DK67" s="562">
        <f t="shared" si="34"/>
        <v>120000</v>
      </c>
      <c r="DL67" s="983"/>
      <c r="DM67" s="463" t="b">
        <f t="shared" si="35"/>
        <v>1</v>
      </c>
      <c r="DN67" s="463" t="b">
        <f t="shared" si="36"/>
        <v>1</v>
      </c>
      <c r="DO67" s="463" t="b">
        <f t="shared" si="37"/>
        <v>1</v>
      </c>
      <c r="DP67" s="463"/>
      <c r="DQ67" s="728" t="s">
        <v>313</v>
      </c>
      <c r="DR67" s="751" t="s">
        <v>537</v>
      </c>
      <c r="DS67" s="730" t="s">
        <v>239</v>
      </c>
      <c r="DT67" s="743">
        <v>1</v>
      </c>
      <c r="DU67" s="740">
        <v>193600</v>
      </c>
      <c r="DV67" s="740">
        <f t="shared" si="99"/>
        <v>193600</v>
      </c>
      <c r="DW67" s="1104"/>
      <c r="DX67" s="463" t="b">
        <f t="shared" si="38"/>
        <v>1</v>
      </c>
      <c r="DY67" s="463" t="b">
        <f t="shared" si="39"/>
        <v>1</v>
      </c>
      <c r="DZ67" s="463" t="b">
        <f t="shared" si="40"/>
        <v>1</v>
      </c>
      <c r="EA67" s="463"/>
      <c r="EB67" s="596" t="s">
        <v>313</v>
      </c>
      <c r="EC67" s="519" t="s">
        <v>314</v>
      </c>
      <c r="ED67" s="503" t="s">
        <v>239</v>
      </c>
      <c r="EE67" s="513">
        <v>1</v>
      </c>
      <c r="EF67" s="801">
        <v>121175</v>
      </c>
      <c r="EG67" s="802">
        <f t="shared" si="100"/>
        <v>121175</v>
      </c>
      <c r="EH67" s="983"/>
      <c r="EI67" s="463" t="b">
        <f t="shared" si="42"/>
        <v>1</v>
      </c>
      <c r="EJ67" s="463" t="b">
        <f t="shared" si="43"/>
        <v>1</v>
      </c>
      <c r="EK67" s="463" t="b">
        <f t="shared" si="44"/>
        <v>1</v>
      </c>
      <c r="EL67" s="463"/>
      <c r="EM67" s="596" t="s">
        <v>313</v>
      </c>
      <c r="EN67" s="519" t="s">
        <v>314</v>
      </c>
      <c r="EO67" s="503" t="s">
        <v>239</v>
      </c>
      <c r="EP67" s="513">
        <v>1</v>
      </c>
      <c r="EQ67" s="565">
        <v>350000</v>
      </c>
      <c r="ER67" s="562">
        <f t="shared" si="45"/>
        <v>350000</v>
      </c>
      <c r="ES67" s="1113"/>
      <c r="ET67" s="463" t="b">
        <f t="shared" si="46"/>
        <v>1</v>
      </c>
      <c r="EU67" s="463" t="b">
        <f t="shared" si="47"/>
        <v>1</v>
      </c>
      <c r="EV67" s="463" t="b">
        <f t="shared" si="48"/>
        <v>1</v>
      </c>
      <c r="EW67" s="463"/>
      <c r="EX67" s="596" t="s">
        <v>313</v>
      </c>
      <c r="EY67" s="519" t="s">
        <v>314</v>
      </c>
      <c r="EZ67" s="503" t="s">
        <v>239</v>
      </c>
      <c r="FA67" s="513">
        <v>1</v>
      </c>
      <c r="FB67" s="565">
        <v>285000</v>
      </c>
      <c r="FC67" s="562">
        <f t="shared" si="49"/>
        <v>285000</v>
      </c>
      <c r="FD67" s="983"/>
    </row>
    <row r="68" spans="2:160" s="371" customFormat="1" ht="33" x14ac:dyDescent="0.25">
      <c r="B68" s="559" t="s">
        <v>315</v>
      </c>
      <c r="C68" s="502" t="s">
        <v>316</v>
      </c>
      <c r="D68" s="450" t="s">
        <v>239</v>
      </c>
      <c r="E68" s="513">
        <v>10</v>
      </c>
      <c r="F68" s="565">
        <v>0</v>
      </c>
      <c r="G68" s="562">
        <f t="shared" si="7"/>
        <v>0</v>
      </c>
      <c r="H68" s="983"/>
      <c r="I68" s="463" t="b">
        <f t="shared" si="8"/>
        <v>1</v>
      </c>
      <c r="J68" s="463" t="b">
        <f t="shared" si="9"/>
        <v>1</v>
      </c>
      <c r="K68" s="463" t="b">
        <f t="shared" si="10"/>
        <v>1</v>
      </c>
      <c r="L68" s="463"/>
      <c r="M68" s="501" t="s">
        <v>315</v>
      </c>
      <c r="N68" s="502" t="s">
        <v>316</v>
      </c>
      <c r="O68" s="503" t="s">
        <v>239</v>
      </c>
      <c r="P68" s="513">
        <v>10</v>
      </c>
      <c r="Q68" s="510">
        <v>35000</v>
      </c>
      <c r="R68" s="506">
        <f t="shared" si="0"/>
        <v>350000</v>
      </c>
      <c r="S68" s="983"/>
      <c r="T68" s="463" t="b">
        <f t="shared" si="91"/>
        <v>1</v>
      </c>
      <c r="U68" s="463" t="b">
        <f t="shared" si="92"/>
        <v>1</v>
      </c>
      <c r="V68" s="463" t="b">
        <f t="shared" si="93"/>
        <v>1</v>
      </c>
      <c r="W68" s="463"/>
      <c r="X68" s="596" t="s">
        <v>315</v>
      </c>
      <c r="Y68" s="502" t="s">
        <v>316</v>
      </c>
      <c r="Z68" s="503" t="s">
        <v>239</v>
      </c>
      <c r="AA68" s="513">
        <v>10</v>
      </c>
      <c r="AB68" s="565">
        <v>32000</v>
      </c>
      <c r="AC68" s="562">
        <f t="shared" si="1"/>
        <v>320000</v>
      </c>
      <c r="AD68" s="983"/>
      <c r="AE68" s="463" t="b">
        <f t="shared" si="11"/>
        <v>1</v>
      </c>
      <c r="AF68" s="463" t="b">
        <f t="shared" si="12"/>
        <v>1</v>
      </c>
      <c r="AG68" s="463" t="b">
        <f t="shared" si="13"/>
        <v>1</v>
      </c>
      <c r="AH68" s="463"/>
      <c r="AI68" s="596" t="s">
        <v>315</v>
      </c>
      <c r="AJ68" s="502" t="s">
        <v>316</v>
      </c>
      <c r="AK68" s="614" t="s">
        <v>239</v>
      </c>
      <c r="AL68" s="623">
        <v>10</v>
      </c>
      <c r="AM68" s="621">
        <v>10000</v>
      </c>
      <c r="AN68" s="618">
        <f t="shared" si="14"/>
        <v>100000</v>
      </c>
      <c r="AO68" s="987"/>
      <c r="AP68" s="463" t="b">
        <f t="shared" si="50"/>
        <v>1</v>
      </c>
      <c r="AQ68" s="463" t="b">
        <f t="shared" si="51"/>
        <v>1</v>
      </c>
      <c r="AR68" s="463" t="b">
        <f t="shared" si="52"/>
        <v>1</v>
      </c>
      <c r="AS68" s="463"/>
      <c r="AT68" s="596" t="s">
        <v>315</v>
      </c>
      <c r="AU68" s="502" t="s">
        <v>316</v>
      </c>
      <c r="AV68" s="503" t="s">
        <v>239</v>
      </c>
      <c r="AW68" s="513">
        <v>10</v>
      </c>
      <c r="AX68" s="653">
        <v>72800</v>
      </c>
      <c r="AY68" s="651">
        <f t="shared" si="15"/>
        <v>728000</v>
      </c>
      <c r="AZ68" s="983"/>
      <c r="BA68" s="463" t="b">
        <f t="shared" si="59"/>
        <v>1</v>
      </c>
      <c r="BB68" s="463" t="b">
        <f t="shared" si="60"/>
        <v>1</v>
      </c>
      <c r="BC68" s="463" t="b">
        <f t="shared" si="61"/>
        <v>1</v>
      </c>
      <c r="BD68" s="596" t="s">
        <v>315</v>
      </c>
      <c r="BE68" s="502" t="s">
        <v>316</v>
      </c>
      <c r="BF68" s="503" t="s">
        <v>239</v>
      </c>
      <c r="BG68" s="513">
        <v>10</v>
      </c>
      <c r="BH68" s="565">
        <v>29120</v>
      </c>
      <c r="BI68" s="562">
        <f t="shared" si="97"/>
        <v>291200</v>
      </c>
      <c r="BJ68" s="983"/>
      <c r="BK68" s="463" t="b">
        <f t="shared" si="19"/>
        <v>1</v>
      </c>
      <c r="BL68" s="463" t="b">
        <f t="shared" si="20"/>
        <v>1</v>
      </c>
      <c r="BM68" s="463" t="b">
        <f t="shared" si="21"/>
        <v>1</v>
      </c>
      <c r="BN68" s="463"/>
      <c r="BO68" s="596" t="s">
        <v>315</v>
      </c>
      <c r="BP68" s="502" t="s">
        <v>316</v>
      </c>
      <c r="BQ68" s="503" t="s">
        <v>239</v>
      </c>
      <c r="BR68" s="513">
        <v>10</v>
      </c>
      <c r="BS68" s="653">
        <v>28800</v>
      </c>
      <c r="BT68" s="562">
        <f t="shared" si="98"/>
        <v>288000</v>
      </c>
      <c r="BU68" s="983"/>
      <c r="BV68" s="463" t="b">
        <f t="shared" si="22"/>
        <v>1</v>
      </c>
      <c r="BW68" s="463" t="b">
        <f t="shared" si="23"/>
        <v>1</v>
      </c>
      <c r="BX68" s="463" t="b">
        <f t="shared" si="24"/>
        <v>1</v>
      </c>
      <c r="BY68" s="463"/>
      <c r="BZ68" s="596" t="s">
        <v>315</v>
      </c>
      <c r="CA68" s="502" t="s">
        <v>316</v>
      </c>
      <c r="CB68" s="503" t="s">
        <v>239</v>
      </c>
      <c r="CC68" s="513">
        <v>10</v>
      </c>
      <c r="CD68" s="565">
        <v>37000</v>
      </c>
      <c r="CE68" s="562">
        <f t="shared" si="25"/>
        <v>370000</v>
      </c>
      <c r="CF68" s="983"/>
      <c r="CG68" s="463" t="b">
        <f t="shared" si="53"/>
        <v>1</v>
      </c>
      <c r="CH68" s="463" t="b">
        <f t="shared" si="54"/>
        <v>1</v>
      </c>
      <c r="CI68" s="463" t="b">
        <f t="shared" si="55"/>
        <v>1</v>
      </c>
      <c r="CJ68" s="463"/>
      <c r="CK68" s="596" t="s">
        <v>315</v>
      </c>
      <c r="CL68" s="502" t="s">
        <v>316</v>
      </c>
      <c r="CM68" s="503" t="s">
        <v>239</v>
      </c>
      <c r="CN68" s="513">
        <v>10</v>
      </c>
      <c r="CO68" s="565">
        <v>35000</v>
      </c>
      <c r="CP68" s="562">
        <f t="shared" si="26"/>
        <v>350000</v>
      </c>
      <c r="CQ68" s="983"/>
      <c r="CR68" s="463" t="b">
        <f t="shared" si="27"/>
        <v>1</v>
      </c>
      <c r="CS68" s="463" t="b">
        <f t="shared" si="28"/>
        <v>1</v>
      </c>
      <c r="CT68" s="463" t="b">
        <f t="shared" si="29"/>
        <v>1</v>
      </c>
      <c r="CU68" s="463"/>
      <c r="CV68" s="596" t="s">
        <v>315</v>
      </c>
      <c r="CW68" s="693" t="s">
        <v>316</v>
      </c>
      <c r="CX68" s="614" t="s">
        <v>239</v>
      </c>
      <c r="CY68" s="623">
        <v>10</v>
      </c>
      <c r="CZ68" s="621">
        <v>31538</v>
      </c>
      <c r="DA68" s="696">
        <f t="shared" si="30"/>
        <v>315380</v>
      </c>
      <c r="DB68" s="987"/>
      <c r="DC68" s="463" t="b">
        <f t="shared" si="31"/>
        <v>1</v>
      </c>
      <c r="DD68" s="463" t="b">
        <f t="shared" si="32"/>
        <v>1</v>
      </c>
      <c r="DE68" s="463" t="b">
        <f t="shared" si="33"/>
        <v>1</v>
      </c>
      <c r="DF68" s="596" t="s">
        <v>315</v>
      </c>
      <c r="DG68" s="502" t="s">
        <v>316</v>
      </c>
      <c r="DH68" s="503" t="s">
        <v>239</v>
      </c>
      <c r="DI68" s="513">
        <v>10</v>
      </c>
      <c r="DJ68" s="565">
        <v>10000</v>
      </c>
      <c r="DK68" s="562">
        <f t="shared" si="34"/>
        <v>100000</v>
      </c>
      <c r="DL68" s="983"/>
      <c r="DM68" s="463" t="b">
        <f t="shared" si="35"/>
        <v>1</v>
      </c>
      <c r="DN68" s="463" t="b">
        <f t="shared" si="36"/>
        <v>1</v>
      </c>
      <c r="DO68" s="463" t="b">
        <f t="shared" si="37"/>
        <v>1</v>
      </c>
      <c r="DP68" s="463"/>
      <c r="DQ68" s="728" t="s">
        <v>315</v>
      </c>
      <c r="DR68" s="729" t="s">
        <v>316</v>
      </c>
      <c r="DS68" s="730" t="s">
        <v>239</v>
      </c>
      <c r="DT68" s="743">
        <v>10</v>
      </c>
      <c r="DU68" s="740">
        <v>28160</v>
      </c>
      <c r="DV68" s="740">
        <f t="shared" si="99"/>
        <v>281600</v>
      </c>
      <c r="DW68" s="1104"/>
      <c r="DX68" s="463" t="b">
        <f t="shared" si="38"/>
        <v>1</v>
      </c>
      <c r="DY68" s="463" t="b">
        <f t="shared" si="39"/>
        <v>1</v>
      </c>
      <c r="DZ68" s="463" t="b">
        <f t="shared" si="40"/>
        <v>1</v>
      </c>
      <c r="EA68" s="463"/>
      <c r="EB68" s="596" t="s">
        <v>315</v>
      </c>
      <c r="EC68" s="502" t="s">
        <v>316</v>
      </c>
      <c r="ED68" s="503" t="s">
        <v>239</v>
      </c>
      <c r="EE68" s="513">
        <v>10</v>
      </c>
      <c r="EF68" s="801">
        <v>3989</v>
      </c>
      <c r="EG68" s="802">
        <f t="shared" si="100"/>
        <v>39890</v>
      </c>
      <c r="EH68" s="983"/>
      <c r="EI68" s="463" t="b">
        <f t="shared" si="42"/>
        <v>1</v>
      </c>
      <c r="EJ68" s="463" t="b">
        <f t="shared" si="43"/>
        <v>1</v>
      </c>
      <c r="EK68" s="463" t="b">
        <f t="shared" si="44"/>
        <v>1</v>
      </c>
      <c r="EL68" s="463"/>
      <c r="EM68" s="596" t="s">
        <v>315</v>
      </c>
      <c r="EN68" s="502" t="s">
        <v>316</v>
      </c>
      <c r="EO68" s="503" t="s">
        <v>239</v>
      </c>
      <c r="EP68" s="513">
        <v>10</v>
      </c>
      <c r="EQ68" s="565">
        <v>45000</v>
      </c>
      <c r="ER68" s="562">
        <f t="shared" si="45"/>
        <v>450000</v>
      </c>
      <c r="ES68" s="1113"/>
      <c r="ET68" s="463" t="b">
        <f t="shared" si="46"/>
        <v>1</v>
      </c>
      <c r="EU68" s="463" t="b">
        <f t="shared" si="47"/>
        <v>1</v>
      </c>
      <c r="EV68" s="463" t="b">
        <f t="shared" si="48"/>
        <v>1</v>
      </c>
      <c r="EW68" s="463"/>
      <c r="EX68" s="596" t="s">
        <v>315</v>
      </c>
      <c r="EY68" s="502" t="s">
        <v>316</v>
      </c>
      <c r="EZ68" s="503" t="s">
        <v>239</v>
      </c>
      <c r="FA68" s="513">
        <v>10</v>
      </c>
      <c r="FB68" s="565">
        <v>50000</v>
      </c>
      <c r="FC68" s="562">
        <f t="shared" si="49"/>
        <v>500000</v>
      </c>
      <c r="FD68" s="983"/>
    </row>
    <row r="69" spans="2:160" ht="18" customHeight="1" x14ac:dyDescent="0.25">
      <c r="B69" s="559" t="s">
        <v>317</v>
      </c>
      <c r="C69" s="502" t="s">
        <v>318</v>
      </c>
      <c r="D69" s="450" t="s">
        <v>239</v>
      </c>
      <c r="E69" s="513">
        <v>10</v>
      </c>
      <c r="F69" s="565">
        <v>0</v>
      </c>
      <c r="G69" s="562">
        <f t="shared" si="7"/>
        <v>0</v>
      </c>
      <c r="H69" s="983"/>
      <c r="I69" s="463" t="b">
        <f t="shared" si="8"/>
        <v>1</v>
      </c>
      <c r="J69" s="463" t="b">
        <f t="shared" si="9"/>
        <v>1</v>
      </c>
      <c r="K69" s="463" t="b">
        <f t="shared" si="10"/>
        <v>1</v>
      </c>
      <c r="L69" s="463"/>
      <c r="M69" s="501" t="s">
        <v>317</v>
      </c>
      <c r="N69" s="502" t="s">
        <v>318</v>
      </c>
      <c r="O69" s="503" t="s">
        <v>239</v>
      </c>
      <c r="P69" s="513">
        <v>10</v>
      </c>
      <c r="Q69" s="510">
        <v>15000</v>
      </c>
      <c r="R69" s="506">
        <f t="shared" si="0"/>
        <v>150000</v>
      </c>
      <c r="S69" s="983"/>
      <c r="T69" s="463" t="b">
        <f t="shared" si="91"/>
        <v>1</v>
      </c>
      <c r="U69" s="463" t="b">
        <f t="shared" si="92"/>
        <v>1</v>
      </c>
      <c r="V69" s="463" t="b">
        <f t="shared" si="93"/>
        <v>1</v>
      </c>
      <c r="W69" s="463"/>
      <c r="X69" s="596" t="s">
        <v>317</v>
      </c>
      <c r="Y69" s="502" t="s">
        <v>318</v>
      </c>
      <c r="Z69" s="503" t="s">
        <v>239</v>
      </c>
      <c r="AA69" s="513">
        <v>10</v>
      </c>
      <c r="AB69" s="565">
        <v>14000</v>
      </c>
      <c r="AC69" s="562">
        <f t="shared" si="1"/>
        <v>140000</v>
      </c>
      <c r="AD69" s="983"/>
      <c r="AE69" s="463" t="b">
        <f t="shared" si="11"/>
        <v>1</v>
      </c>
      <c r="AF69" s="463" t="b">
        <f t="shared" si="12"/>
        <v>1</v>
      </c>
      <c r="AG69" s="463" t="b">
        <f t="shared" si="13"/>
        <v>1</v>
      </c>
      <c r="AH69" s="463"/>
      <c r="AI69" s="596" t="s">
        <v>317</v>
      </c>
      <c r="AJ69" s="502" t="s">
        <v>318</v>
      </c>
      <c r="AK69" s="614" t="s">
        <v>239</v>
      </c>
      <c r="AL69" s="623">
        <v>10</v>
      </c>
      <c r="AM69" s="621">
        <v>5000</v>
      </c>
      <c r="AN69" s="618">
        <f t="shared" si="14"/>
        <v>50000</v>
      </c>
      <c r="AO69" s="987"/>
      <c r="AP69" s="463" t="b">
        <f t="shared" si="50"/>
        <v>1</v>
      </c>
      <c r="AQ69" s="463" t="b">
        <f t="shared" si="51"/>
        <v>1</v>
      </c>
      <c r="AR69" s="463" t="b">
        <f t="shared" si="52"/>
        <v>1</v>
      </c>
      <c r="AS69" s="463"/>
      <c r="AT69" s="596" t="s">
        <v>317</v>
      </c>
      <c r="AU69" s="502" t="s">
        <v>318</v>
      </c>
      <c r="AV69" s="503" t="s">
        <v>239</v>
      </c>
      <c r="AW69" s="513">
        <v>10</v>
      </c>
      <c r="AX69" s="653">
        <v>7728.0000000000009</v>
      </c>
      <c r="AY69" s="651">
        <f t="shared" si="15"/>
        <v>77280</v>
      </c>
      <c r="AZ69" s="983"/>
      <c r="BA69" s="463" t="b">
        <f t="shared" si="59"/>
        <v>1</v>
      </c>
      <c r="BB69" s="463" t="b">
        <f t="shared" si="60"/>
        <v>1</v>
      </c>
      <c r="BC69" s="463" t="b">
        <f t="shared" si="61"/>
        <v>1</v>
      </c>
      <c r="BD69" s="596" t="s">
        <v>317</v>
      </c>
      <c r="BE69" s="502" t="s">
        <v>318</v>
      </c>
      <c r="BF69" s="503" t="s">
        <v>239</v>
      </c>
      <c r="BG69" s="513">
        <v>10</v>
      </c>
      <c r="BH69" s="565">
        <v>40950</v>
      </c>
      <c r="BI69" s="562">
        <f t="shared" si="97"/>
        <v>409500</v>
      </c>
      <c r="BJ69" s="983"/>
      <c r="BK69" s="463" t="b">
        <f t="shared" si="19"/>
        <v>1</v>
      </c>
      <c r="BL69" s="463" t="b">
        <f t="shared" si="20"/>
        <v>1</v>
      </c>
      <c r="BM69" s="463" t="b">
        <f t="shared" si="21"/>
        <v>1</v>
      </c>
      <c r="BN69" s="463"/>
      <c r="BO69" s="596" t="s">
        <v>317</v>
      </c>
      <c r="BP69" s="502" t="s">
        <v>318</v>
      </c>
      <c r="BQ69" s="503" t="s">
        <v>239</v>
      </c>
      <c r="BR69" s="513">
        <v>10</v>
      </c>
      <c r="BS69" s="653">
        <v>40500</v>
      </c>
      <c r="BT69" s="562">
        <f t="shared" si="98"/>
        <v>405000</v>
      </c>
      <c r="BU69" s="983"/>
      <c r="BV69" s="463" t="b">
        <f t="shared" si="22"/>
        <v>1</v>
      </c>
      <c r="BW69" s="463" t="b">
        <f t="shared" si="23"/>
        <v>1</v>
      </c>
      <c r="BX69" s="463" t="b">
        <f t="shared" si="24"/>
        <v>1</v>
      </c>
      <c r="BY69" s="463"/>
      <c r="BZ69" s="596" t="s">
        <v>317</v>
      </c>
      <c r="CA69" s="502" t="s">
        <v>318</v>
      </c>
      <c r="CB69" s="503" t="s">
        <v>239</v>
      </c>
      <c r="CC69" s="513">
        <v>10</v>
      </c>
      <c r="CD69" s="565">
        <v>17000</v>
      </c>
      <c r="CE69" s="562">
        <f t="shared" si="25"/>
        <v>170000</v>
      </c>
      <c r="CF69" s="983"/>
      <c r="CG69" s="463" t="b">
        <f t="shared" si="53"/>
        <v>1</v>
      </c>
      <c r="CH69" s="463" t="b">
        <f t="shared" si="54"/>
        <v>1</v>
      </c>
      <c r="CI69" s="463" t="b">
        <f t="shared" si="55"/>
        <v>1</v>
      </c>
      <c r="CJ69" s="463"/>
      <c r="CK69" s="596" t="s">
        <v>317</v>
      </c>
      <c r="CL69" s="502" t="s">
        <v>318</v>
      </c>
      <c r="CM69" s="503" t="s">
        <v>239</v>
      </c>
      <c r="CN69" s="513">
        <v>10</v>
      </c>
      <c r="CO69" s="565">
        <v>15000</v>
      </c>
      <c r="CP69" s="562">
        <f t="shared" si="26"/>
        <v>150000</v>
      </c>
      <c r="CQ69" s="983"/>
      <c r="CR69" s="463" t="b">
        <f t="shared" si="27"/>
        <v>1</v>
      </c>
      <c r="CS69" s="463" t="b">
        <f t="shared" si="28"/>
        <v>1</v>
      </c>
      <c r="CT69" s="463" t="b">
        <f t="shared" si="29"/>
        <v>1</v>
      </c>
      <c r="CU69" s="463"/>
      <c r="CV69" s="596" t="s">
        <v>317</v>
      </c>
      <c r="CW69" s="693" t="s">
        <v>318</v>
      </c>
      <c r="CX69" s="614" t="s">
        <v>239</v>
      </c>
      <c r="CY69" s="623">
        <v>10</v>
      </c>
      <c r="CZ69" s="621">
        <v>25299</v>
      </c>
      <c r="DA69" s="696">
        <f t="shared" si="30"/>
        <v>252990</v>
      </c>
      <c r="DB69" s="987"/>
      <c r="DC69" s="463" t="b">
        <f t="shared" si="31"/>
        <v>1</v>
      </c>
      <c r="DD69" s="463" t="b">
        <f t="shared" si="32"/>
        <v>1</v>
      </c>
      <c r="DE69" s="463" t="b">
        <f t="shared" si="33"/>
        <v>1</v>
      </c>
      <c r="DF69" s="596" t="s">
        <v>317</v>
      </c>
      <c r="DG69" s="502" t="s">
        <v>318</v>
      </c>
      <c r="DH69" s="503" t="s">
        <v>239</v>
      </c>
      <c r="DI69" s="513">
        <v>10</v>
      </c>
      <c r="DJ69" s="565">
        <v>12000</v>
      </c>
      <c r="DK69" s="562">
        <f t="shared" si="34"/>
        <v>120000</v>
      </c>
      <c r="DL69" s="983"/>
      <c r="DM69" s="463" t="b">
        <f t="shared" si="35"/>
        <v>1</v>
      </c>
      <c r="DN69" s="463" t="b">
        <f t="shared" si="36"/>
        <v>1</v>
      </c>
      <c r="DO69" s="463" t="b">
        <f t="shared" si="37"/>
        <v>1</v>
      </c>
      <c r="DP69" s="463"/>
      <c r="DQ69" s="728" t="s">
        <v>317</v>
      </c>
      <c r="DR69" s="729" t="s">
        <v>318</v>
      </c>
      <c r="DS69" s="730" t="s">
        <v>239</v>
      </c>
      <c r="DT69" s="743">
        <v>10</v>
      </c>
      <c r="DU69" s="740">
        <v>39600</v>
      </c>
      <c r="DV69" s="740">
        <f t="shared" si="99"/>
        <v>396000</v>
      </c>
      <c r="DW69" s="1104"/>
      <c r="DX69" s="463" t="b">
        <f t="shared" si="38"/>
        <v>1</v>
      </c>
      <c r="DY69" s="463" t="b">
        <f t="shared" si="39"/>
        <v>1</v>
      </c>
      <c r="DZ69" s="463" t="b">
        <f t="shared" si="40"/>
        <v>1</v>
      </c>
      <c r="EA69" s="463"/>
      <c r="EB69" s="596" t="s">
        <v>317</v>
      </c>
      <c r="EC69" s="502" t="s">
        <v>318</v>
      </c>
      <c r="ED69" s="503" t="s">
        <v>239</v>
      </c>
      <c r="EE69" s="513">
        <v>10</v>
      </c>
      <c r="EF69" s="801">
        <v>15684</v>
      </c>
      <c r="EG69" s="802">
        <f t="shared" si="100"/>
        <v>156840</v>
      </c>
      <c r="EH69" s="983"/>
      <c r="EI69" s="463" t="b">
        <f t="shared" si="42"/>
        <v>1</v>
      </c>
      <c r="EJ69" s="463" t="b">
        <f t="shared" si="43"/>
        <v>1</v>
      </c>
      <c r="EK69" s="463" t="b">
        <f t="shared" si="44"/>
        <v>1</v>
      </c>
      <c r="EL69" s="463"/>
      <c r="EM69" s="596" t="s">
        <v>317</v>
      </c>
      <c r="EN69" s="502" t="s">
        <v>318</v>
      </c>
      <c r="EO69" s="503" t="s">
        <v>239</v>
      </c>
      <c r="EP69" s="513">
        <v>10</v>
      </c>
      <c r="EQ69" s="565">
        <v>20000</v>
      </c>
      <c r="ER69" s="562">
        <f t="shared" si="45"/>
        <v>200000</v>
      </c>
      <c r="ES69" s="1113"/>
      <c r="ET69" s="463" t="b">
        <f t="shared" si="46"/>
        <v>1</v>
      </c>
      <c r="EU69" s="463" t="b">
        <f t="shared" si="47"/>
        <v>1</v>
      </c>
      <c r="EV69" s="463" t="b">
        <f t="shared" si="48"/>
        <v>1</v>
      </c>
      <c r="EW69" s="463"/>
      <c r="EX69" s="596" t="s">
        <v>317</v>
      </c>
      <c r="EY69" s="502" t="s">
        <v>318</v>
      </c>
      <c r="EZ69" s="503" t="s">
        <v>239</v>
      </c>
      <c r="FA69" s="513">
        <v>10</v>
      </c>
      <c r="FB69" s="565">
        <v>15000</v>
      </c>
      <c r="FC69" s="562">
        <f t="shared" si="49"/>
        <v>150000</v>
      </c>
      <c r="FD69" s="983"/>
    </row>
    <row r="70" spans="2:160" ht="16.5" x14ac:dyDescent="0.25">
      <c r="B70" s="559" t="s">
        <v>319</v>
      </c>
      <c r="C70" s="502" t="s">
        <v>320</v>
      </c>
      <c r="D70" s="450" t="s">
        <v>239</v>
      </c>
      <c r="E70" s="513">
        <v>4</v>
      </c>
      <c r="F70" s="565">
        <v>0</v>
      </c>
      <c r="G70" s="562">
        <f t="shared" si="7"/>
        <v>0</v>
      </c>
      <c r="H70" s="983"/>
      <c r="I70" s="463" t="b">
        <f t="shared" si="8"/>
        <v>1</v>
      </c>
      <c r="J70" s="463" t="b">
        <f t="shared" si="9"/>
        <v>1</v>
      </c>
      <c r="K70" s="463" t="b">
        <f t="shared" si="10"/>
        <v>1</v>
      </c>
      <c r="L70" s="463"/>
      <c r="M70" s="501" t="s">
        <v>319</v>
      </c>
      <c r="N70" s="502" t="s">
        <v>320</v>
      </c>
      <c r="O70" s="503" t="s">
        <v>239</v>
      </c>
      <c r="P70" s="513">
        <v>4</v>
      </c>
      <c r="Q70" s="510">
        <v>25000</v>
      </c>
      <c r="R70" s="506">
        <f t="shared" si="0"/>
        <v>100000</v>
      </c>
      <c r="S70" s="983"/>
      <c r="T70" s="463" t="b">
        <f t="shared" si="91"/>
        <v>1</v>
      </c>
      <c r="U70" s="463" t="b">
        <f t="shared" si="92"/>
        <v>1</v>
      </c>
      <c r="V70" s="463" t="b">
        <f t="shared" si="93"/>
        <v>1</v>
      </c>
      <c r="W70" s="463"/>
      <c r="X70" s="596" t="s">
        <v>319</v>
      </c>
      <c r="Y70" s="502" t="s">
        <v>320</v>
      </c>
      <c r="Z70" s="503" t="s">
        <v>239</v>
      </c>
      <c r="AA70" s="513">
        <v>4</v>
      </c>
      <c r="AB70" s="565">
        <v>20000</v>
      </c>
      <c r="AC70" s="562">
        <f t="shared" si="1"/>
        <v>80000</v>
      </c>
      <c r="AD70" s="983"/>
      <c r="AE70" s="463" t="b">
        <f t="shared" si="11"/>
        <v>1</v>
      </c>
      <c r="AF70" s="463" t="b">
        <f t="shared" si="12"/>
        <v>1</v>
      </c>
      <c r="AG70" s="463" t="b">
        <f t="shared" si="13"/>
        <v>1</v>
      </c>
      <c r="AH70" s="463"/>
      <c r="AI70" s="596" t="s">
        <v>319</v>
      </c>
      <c r="AJ70" s="502" t="s">
        <v>320</v>
      </c>
      <c r="AK70" s="614" t="s">
        <v>239</v>
      </c>
      <c r="AL70" s="623">
        <v>4</v>
      </c>
      <c r="AM70" s="621">
        <v>40000</v>
      </c>
      <c r="AN70" s="618">
        <f t="shared" si="14"/>
        <v>160000</v>
      </c>
      <c r="AO70" s="987"/>
      <c r="AP70" s="463" t="b">
        <f t="shared" si="50"/>
        <v>1</v>
      </c>
      <c r="AQ70" s="463" t="b">
        <f t="shared" si="51"/>
        <v>1</v>
      </c>
      <c r="AR70" s="463" t="b">
        <f t="shared" si="52"/>
        <v>1</v>
      </c>
      <c r="AS70" s="463"/>
      <c r="AT70" s="596" t="s">
        <v>319</v>
      </c>
      <c r="AU70" s="502" t="s">
        <v>320</v>
      </c>
      <c r="AV70" s="503" t="s">
        <v>239</v>
      </c>
      <c r="AW70" s="513">
        <v>4</v>
      </c>
      <c r="AX70" s="653">
        <v>20160.000000000004</v>
      </c>
      <c r="AY70" s="651">
        <f t="shared" si="15"/>
        <v>80640</v>
      </c>
      <c r="AZ70" s="983"/>
      <c r="BA70" s="463" t="b">
        <f t="shared" si="59"/>
        <v>1</v>
      </c>
      <c r="BB70" s="463" t="b">
        <f t="shared" si="60"/>
        <v>1</v>
      </c>
      <c r="BC70" s="463" t="b">
        <f t="shared" si="61"/>
        <v>1</v>
      </c>
      <c r="BD70" s="596" t="s">
        <v>319</v>
      </c>
      <c r="BE70" s="502" t="s">
        <v>320</v>
      </c>
      <c r="BF70" s="503" t="s">
        <v>239</v>
      </c>
      <c r="BG70" s="513">
        <v>4</v>
      </c>
      <c r="BH70" s="565">
        <v>50050</v>
      </c>
      <c r="BI70" s="562">
        <f t="shared" si="97"/>
        <v>200200</v>
      </c>
      <c r="BJ70" s="983"/>
      <c r="BK70" s="463" t="b">
        <f t="shared" si="19"/>
        <v>1</v>
      </c>
      <c r="BL70" s="463" t="b">
        <f t="shared" si="20"/>
        <v>1</v>
      </c>
      <c r="BM70" s="463" t="b">
        <f t="shared" si="21"/>
        <v>1</v>
      </c>
      <c r="BN70" s="463"/>
      <c r="BO70" s="596" t="s">
        <v>319</v>
      </c>
      <c r="BP70" s="502" t="s">
        <v>320</v>
      </c>
      <c r="BQ70" s="503" t="s">
        <v>239</v>
      </c>
      <c r="BR70" s="513">
        <v>4</v>
      </c>
      <c r="BS70" s="653">
        <v>49500</v>
      </c>
      <c r="BT70" s="562">
        <f t="shared" si="98"/>
        <v>198000</v>
      </c>
      <c r="BU70" s="983"/>
      <c r="BV70" s="463" t="b">
        <f t="shared" si="22"/>
        <v>1</v>
      </c>
      <c r="BW70" s="463" t="b">
        <f t="shared" si="23"/>
        <v>1</v>
      </c>
      <c r="BX70" s="463" t="b">
        <f t="shared" si="24"/>
        <v>1</v>
      </c>
      <c r="BY70" s="463"/>
      <c r="BZ70" s="596" t="s">
        <v>319</v>
      </c>
      <c r="CA70" s="502" t="s">
        <v>320</v>
      </c>
      <c r="CB70" s="503" t="s">
        <v>239</v>
      </c>
      <c r="CC70" s="513">
        <v>4</v>
      </c>
      <c r="CD70" s="565">
        <v>32000</v>
      </c>
      <c r="CE70" s="562">
        <f t="shared" si="25"/>
        <v>128000</v>
      </c>
      <c r="CF70" s="983"/>
      <c r="CG70" s="463" t="b">
        <f t="shared" si="53"/>
        <v>1</v>
      </c>
      <c r="CH70" s="463" t="b">
        <f t="shared" si="54"/>
        <v>1</v>
      </c>
      <c r="CI70" s="463" t="b">
        <f t="shared" si="55"/>
        <v>1</v>
      </c>
      <c r="CJ70" s="463"/>
      <c r="CK70" s="596" t="s">
        <v>319</v>
      </c>
      <c r="CL70" s="502" t="s">
        <v>320</v>
      </c>
      <c r="CM70" s="503" t="s">
        <v>239</v>
      </c>
      <c r="CN70" s="513">
        <v>4</v>
      </c>
      <c r="CO70" s="565">
        <v>30000</v>
      </c>
      <c r="CP70" s="562">
        <f t="shared" si="26"/>
        <v>120000</v>
      </c>
      <c r="CQ70" s="983"/>
      <c r="CR70" s="463" t="b">
        <f t="shared" si="27"/>
        <v>1</v>
      </c>
      <c r="CS70" s="463" t="b">
        <f t="shared" si="28"/>
        <v>1</v>
      </c>
      <c r="CT70" s="463" t="b">
        <f t="shared" si="29"/>
        <v>1</v>
      </c>
      <c r="CU70" s="463"/>
      <c r="CV70" s="596" t="s">
        <v>319</v>
      </c>
      <c r="CW70" s="693" t="s">
        <v>320</v>
      </c>
      <c r="CX70" s="614" t="s">
        <v>239</v>
      </c>
      <c r="CY70" s="623">
        <v>4</v>
      </c>
      <c r="CZ70" s="621">
        <v>49402</v>
      </c>
      <c r="DA70" s="696">
        <f t="shared" si="30"/>
        <v>197608</v>
      </c>
      <c r="DB70" s="987"/>
      <c r="DC70" s="463" t="b">
        <f t="shared" si="31"/>
        <v>1</v>
      </c>
      <c r="DD70" s="463" t="b">
        <f t="shared" si="32"/>
        <v>1</v>
      </c>
      <c r="DE70" s="463" t="b">
        <f t="shared" si="33"/>
        <v>1</v>
      </c>
      <c r="DF70" s="596" t="s">
        <v>319</v>
      </c>
      <c r="DG70" s="502" t="s">
        <v>320</v>
      </c>
      <c r="DH70" s="503" t="s">
        <v>239</v>
      </c>
      <c r="DI70" s="513">
        <v>4</v>
      </c>
      <c r="DJ70" s="565">
        <v>25000</v>
      </c>
      <c r="DK70" s="562">
        <f t="shared" si="34"/>
        <v>100000</v>
      </c>
      <c r="DL70" s="983"/>
      <c r="DM70" s="463" t="b">
        <f t="shared" si="35"/>
        <v>1</v>
      </c>
      <c r="DN70" s="463" t="b">
        <f t="shared" si="36"/>
        <v>1</v>
      </c>
      <c r="DO70" s="463" t="b">
        <f t="shared" si="37"/>
        <v>1</v>
      </c>
      <c r="DP70" s="463"/>
      <c r="DQ70" s="728" t="s">
        <v>319</v>
      </c>
      <c r="DR70" s="729" t="s">
        <v>320</v>
      </c>
      <c r="DS70" s="730" t="s">
        <v>239</v>
      </c>
      <c r="DT70" s="743">
        <v>4</v>
      </c>
      <c r="DU70" s="740">
        <v>48400</v>
      </c>
      <c r="DV70" s="740">
        <f t="shared" si="99"/>
        <v>193600</v>
      </c>
      <c r="DW70" s="1104"/>
      <c r="DX70" s="463" t="b">
        <f t="shared" si="38"/>
        <v>1</v>
      </c>
      <c r="DY70" s="463" t="b">
        <f t="shared" si="39"/>
        <v>1</v>
      </c>
      <c r="DZ70" s="463" t="b">
        <f t="shared" si="40"/>
        <v>1</v>
      </c>
      <c r="EA70" s="463"/>
      <c r="EB70" s="596" t="s">
        <v>319</v>
      </c>
      <c r="EC70" s="502" t="s">
        <v>320</v>
      </c>
      <c r="ED70" s="503" t="s">
        <v>239</v>
      </c>
      <c r="EE70" s="513">
        <v>4</v>
      </c>
      <c r="EF70" s="801">
        <v>21181</v>
      </c>
      <c r="EG70" s="802">
        <f t="shared" si="100"/>
        <v>84724</v>
      </c>
      <c r="EH70" s="983"/>
      <c r="EI70" s="463" t="b">
        <f t="shared" si="42"/>
        <v>1</v>
      </c>
      <c r="EJ70" s="463" t="b">
        <f t="shared" si="43"/>
        <v>1</v>
      </c>
      <c r="EK70" s="463" t="b">
        <f t="shared" si="44"/>
        <v>1</v>
      </c>
      <c r="EL70" s="463"/>
      <c r="EM70" s="596" t="s">
        <v>319</v>
      </c>
      <c r="EN70" s="502" t="s">
        <v>320</v>
      </c>
      <c r="EO70" s="503" t="s">
        <v>239</v>
      </c>
      <c r="EP70" s="513">
        <v>4</v>
      </c>
      <c r="EQ70" s="565">
        <v>45000</v>
      </c>
      <c r="ER70" s="562">
        <f t="shared" si="45"/>
        <v>180000</v>
      </c>
      <c r="ES70" s="1113"/>
      <c r="ET70" s="463" t="b">
        <f t="shared" si="46"/>
        <v>1</v>
      </c>
      <c r="EU70" s="463" t="b">
        <f t="shared" si="47"/>
        <v>1</v>
      </c>
      <c r="EV70" s="463" t="b">
        <f t="shared" si="48"/>
        <v>1</v>
      </c>
      <c r="EW70" s="463"/>
      <c r="EX70" s="596" t="s">
        <v>319</v>
      </c>
      <c r="EY70" s="502" t="s">
        <v>320</v>
      </c>
      <c r="EZ70" s="503" t="s">
        <v>239</v>
      </c>
      <c r="FA70" s="513">
        <v>4</v>
      </c>
      <c r="FB70" s="565">
        <v>35000</v>
      </c>
      <c r="FC70" s="562">
        <f t="shared" si="49"/>
        <v>140000</v>
      </c>
      <c r="FD70" s="983"/>
    </row>
    <row r="71" spans="2:160" ht="14.1" customHeight="1" x14ac:dyDescent="0.25">
      <c r="B71" s="559" t="s">
        <v>321</v>
      </c>
      <c r="C71" s="502" t="s">
        <v>322</v>
      </c>
      <c r="D71" s="450" t="s">
        <v>239</v>
      </c>
      <c r="E71" s="513">
        <v>1</v>
      </c>
      <c r="F71" s="565">
        <v>0</v>
      </c>
      <c r="G71" s="562">
        <f t="shared" si="7"/>
        <v>0</v>
      </c>
      <c r="H71" s="983"/>
      <c r="I71" s="463" t="b">
        <f t="shared" si="8"/>
        <v>1</v>
      </c>
      <c r="J71" s="463" t="b">
        <f t="shared" si="9"/>
        <v>1</v>
      </c>
      <c r="K71" s="463" t="b">
        <f t="shared" si="10"/>
        <v>1</v>
      </c>
      <c r="L71" s="463"/>
      <c r="M71" s="501" t="s">
        <v>321</v>
      </c>
      <c r="N71" s="502" t="s">
        <v>322</v>
      </c>
      <c r="O71" s="503" t="s">
        <v>239</v>
      </c>
      <c r="P71" s="513">
        <v>1</v>
      </c>
      <c r="Q71" s="510">
        <v>25000</v>
      </c>
      <c r="R71" s="506">
        <f t="shared" si="0"/>
        <v>25000</v>
      </c>
      <c r="S71" s="983"/>
      <c r="T71" s="463" t="b">
        <f t="shared" si="91"/>
        <v>1</v>
      </c>
      <c r="U71" s="463" t="b">
        <f t="shared" si="92"/>
        <v>1</v>
      </c>
      <c r="V71" s="463" t="b">
        <f t="shared" si="93"/>
        <v>1</v>
      </c>
      <c r="W71" s="463"/>
      <c r="X71" s="596" t="s">
        <v>321</v>
      </c>
      <c r="Y71" s="502" t="s">
        <v>322</v>
      </c>
      <c r="Z71" s="503" t="s">
        <v>239</v>
      </c>
      <c r="AA71" s="513">
        <v>1</v>
      </c>
      <c r="AB71" s="565">
        <v>22000</v>
      </c>
      <c r="AC71" s="562">
        <f t="shared" si="1"/>
        <v>22000</v>
      </c>
      <c r="AD71" s="983"/>
      <c r="AE71" s="463" t="b">
        <f t="shared" si="11"/>
        <v>1</v>
      </c>
      <c r="AF71" s="463" t="b">
        <f t="shared" si="12"/>
        <v>1</v>
      </c>
      <c r="AG71" s="463" t="b">
        <f t="shared" si="13"/>
        <v>1</v>
      </c>
      <c r="AH71" s="463"/>
      <c r="AI71" s="596" t="s">
        <v>321</v>
      </c>
      <c r="AJ71" s="502" t="s">
        <v>322</v>
      </c>
      <c r="AK71" s="614" t="s">
        <v>239</v>
      </c>
      <c r="AL71" s="623">
        <v>1</v>
      </c>
      <c r="AM71" s="621">
        <v>24000</v>
      </c>
      <c r="AN71" s="618">
        <f t="shared" si="14"/>
        <v>24000</v>
      </c>
      <c r="AO71" s="987"/>
      <c r="AP71" s="463" t="b">
        <f t="shared" si="50"/>
        <v>1</v>
      </c>
      <c r="AQ71" s="463" t="b">
        <f t="shared" si="51"/>
        <v>1</v>
      </c>
      <c r="AR71" s="463" t="b">
        <f t="shared" si="52"/>
        <v>1</v>
      </c>
      <c r="AS71" s="463"/>
      <c r="AT71" s="596" t="s">
        <v>321</v>
      </c>
      <c r="AU71" s="502" t="s">
        <v>322</v>
      </c>
      <c r="AV71" s="503" t="s">
        <v>239</v>
      </c>
      <c r="AW71" s="513">
        <v>1</v>
      </c>
      <c r="AX71" s="653">
        <v>19040</v>
      </c>
      <c r="AY71" s="651">
        <f t="shared" si="15"/>
        <v>19040</v>
      </c>
      <c r="AZ71" s="983"/>
      <c r="BA71" s="463" t="b">
        <f t="shared" si="59"/>
        <v>1</v>
      </c>
      <c r="BB71" s="463" t="b">
        <f t="shared" si="60"/>
        <v>1</v>
      </c>
      <c r="BC71" s="463" t="b">
        <f t="shared" si="61"/>
        <v>1</v>
      </c>
      <c r="BD71" s="596" t="s">
        <v>321</v>
      </c>
      <c r="BE71" s="502" t="s">
        <v>322</v>
      </c>
      <c r="BF71" s="503" t="s">
        <v>239</v>
      </c>
      <c r="BG71" s="513">
        <v>1</v>
      </c>
      <c r="BH71" s="565">
        <v>109200</v>
      </c>
      <c r="BI71" s="562">
        <f t="shared" si="97"/>
        <v>109200</v>
      </c>
      <c r="BJ71" s="983"/>
      <c r="BK71" s="463" t="b">
        <f t="shared" si="19"/>
        <v>1</v>
      </c>
      <c r="BL71" s="463" t="b">
        <f t="shared" si="20"/>
        <v>1</v>
      </c>
      <c r="BM71" s="463" t="b">
        <f t="shared" si="21"/>
        <v>1</v>
      </c>
      <c r="BN71" s="463"/>
      <c r="BO71" s="596" t="s">
        <v>321</v>
      </c>
      <c r="BP71" s="502" t="s">
        <v>322</v>
      </c>
      <c r="BQ71" s="503" t="s">
        <v>239</v>
      </c>
      <c r="BR71" s="513">
        <v>1</v>
      </c>
      <c r="BS71" s="653">
        <v>108000</v>
      </c>
      <c r="BT71" s="562">
        <f t="shared" si="98"/>
        <v>108000</v>
      </c>
      <c r="BU71" s="983"/>
      <c r="BV71" s="463" t="b">
        <f t="shared" si="22"/>
        <v>1</v>
      </c>
      <c r="BW71" s="463" t="b">
        <f t="shared" si="23"/>
        <v>1</v>
      </c>
      <c r="BX71" s="463" t="b">
        <f t="shared" si="24"/>
        <v>1</v>
      </c>
      <c r="BY71" s="463"/>
      <c r="BZ71" s="596" t="s">
        <v>321</v>
      </c>
      <c r="CA71" s="502" t="s">
        <v>322</v>
      </c>
      <c r="CB71" s="503" t="s">
        <v>239</v>
      </c>
      <c r="CC71" s="513">
        <v>1</v>
      </c>
      <c r="CD71" s="565">
        <v>32000</v>
      </c>
      <c r="CE71" s="562">
        <f t="shared" si="25"/>
        <v>32000</v>
      </c>
      <c r="CF71" s="983"/>
      <c r="CG71" s="463" t="b">
        <f t="shared" si="53"/>
        <v>1</v>
      </c>
      <c r="CH71" s="463" t="b">
        <f t="shared" si="54"/>
        <v>1</v>
      </c>
      <c r="CI71" s="463" t="b">
        <f t="shared" si="55"/>
        <v>1</v>
      </c>
      <c r="CJ71" s="463"/>
      <c r="CK71" s="596" t="s">
        <v>321</v>
      </c>
      <c r="CL71" s="502" t="s">
        <v>322</v>
      </c>
      <c r="CM71" s="503" t="s">
        <v>239</v>
      </c>
      <c r="CN71" s="513">
        <v>1</v>
      </c>
      <c r="CO71" s="565">
        <v>30000</v>
      </c>
      <c r="CP71" s="562">
        <f t="shared" si="26"/>
        <v>30000</v>
      </c>
      <c r="CQ71" s="983"/>
      <c r="CR71" s="463" t="b">
        <f t="shared" si="27"/>
        <v>1</v>
      </c>
      <c r="CS71" s="463" t="b">
        <f t="shared" si="28"/>
        <v>1</v>
      </c>
      <c r="CT71" s="463" t="b">
        <f t="shared" si="29"/>
        <v>1</v>
      </c>
      <c r="CU71" s="463"/>
      <c r="CV71" s="596" t="s">
        <v>321</v>
      </c>
      <c r="CW71" s="693" t="s">
        <v>322</v>
      </c>
      <c r="CX71" s="614" t="s">
        <v>239</v>
      </c>
      <c r="CY71" s="623">
        <v>1</v>
      </c>
      <c r="CZ71" s="621">
        <v>35812</v>
      </c>
      <c r="DA71" s="696">
        <f t="shared" si="30"/>
        <v>35812</v>
      </c>
      <c r="DB71" s="987"/>
      <c r="DC71" s="463" t="b">
        <f t="shared" si="31"/>
        <v>1</v>
      </c>
      <c r="DD71" s="463" t="b">
        <f t="shared" si="32"/>
        <v>1</v>
      </c>
      <c r="DE71" s="463" t="b">
        <f t="shared" si="33"/>
        <v>1</v>
      </c>
      <c r="DF71" s="596" t="s">
        <v>321</v>
      </c>
      <c r="DG71" s="502" t="s">
        <v>322</v>
      </c>
      <c r="DH71" s="503" t="s">
        <v>239</v>
      </c>
      <c r="DI71" s="513">
        <v>1</v>
      </c>
      <c r="DJ71" s="565">
        <v>10000</v>
      </c>
      <c r="DK71" s="562">
        <f t="shared" si="34"/>
        <v>10000</v>
      </c>
      <c r="DL71" s="983"/>
      <c r="DM71" s="463" t="b">
        <f t="shared" si="35"/>
        <v>1</v>
      </c>
      <c r="DN71" s="463" t="b">
        <f t="shared" si="36"/>
        <v>1</v>
      </c>
      <c r="DO71" s="463" t="b">
        <f t="shared" si="37"/>
        <v>1</v>
      </c>
      <c r="DP71" s="463"/>
      <c r="DQ71" s="728" t="s">
        <v>321</v>
      </c>
      <c r="DR71" s="729" t="s">
        <v>322</v>
      </c>
      <c r="DS71" s="730" t="s">
        <v>239</v>
      </c>
      <c r="DT71" s="743">
        <v>1</v>
      </c>
      <c r="DU71" s="740">
        <v>105600</v>
      </c>
      <c r="DV71" s="740">
        <f t="shared" si="99"/>
        <v>105600</v>
      </c>
      <c r="DW71" s="1104"/>
      <c r="DX71" s="463" t="b">
        <f t="shared" si="38"/>
        <v>1</v>
      </c>
      <c r="DY71" s="463" t="b">
        <f t="shared" si="39"/>
        <v>1</v>
      </c>
      <c r="DZ71" s="463" t="b">
        <f t="shared" si="40"/>
        <v>1</v>
      </c>
      <c r="EA71" s="463"/>
      <c r="EB71" s="596" t="s">
        <v>321</v>
      </c>
      <c r="EC71" s="502" t="s">
        <v>322</v>
      </c>
      <c r="ED71" s="503" t="s">
        <v>239</v>
      </c>
      <c r="EE71" s="513">
        <v>1</v>
      </c>
      <c r="EF71" s="801">
        <v>19247</v>
      </c>
      <c r="EG71" s="802">
        <f t="shared" si="100"/>
        <v>19247</v>
      </c>
      <c r="EH71" s="983"/>
      <c r="EI71" s="463" t="b">
        <f t="shared" si="42"/>
        <v>1</v>
      </c>
      <c r="EJ71" s="463" t="b">
        <f t="shared" si="43"/>
        <v>1</v>
      </c>
      <c r="EK71" s="463" t="b">
        <f t="shared" si="44"/>
        <v>1</v>
      </c>
      <c r="EL71" s="463"/>
      <c r="EM71" s="596" t="s">
        <v>321</v>
      </c>
      <c r="EN71" s="502" t="s">
        <v>322</v>
      </c>
      <c r="EO71" s="503" t="s">
        <v>239</v>
      </c>
      <c r="EP71" s="513">
        <v>1</v>
      </c>
      <c r="EQ71" s="565">
        <v>25000</v>
      </c>
      <c r="ER71" s="562">
        <f t="shared" si="45"/>
        <v>25000</v>
      </c>
      <c r="ES71" s="1113"/>
      <c r="ET71" s="463" t="b">
        <f t="shared" si="46"/>
        <v>1</v>
      </c>
      <c r="EU71" s="463" t="b">
        <f t="shared" si="47"/>
        <v>1</v>
      </c>
      <c r="EV71" s="463" t="b">
        <f t="shared" si="48"/>
        <v>1</v>
      </c>
      <c r="EW71" s="463"/>
      <c r="EX71" s="596" t="s">
        <v>321</v>
      </c>
      <c r="EY71" s="502" t="s">
        <v>322</v>
      </c>
      <c r="EZ71" s="503" t="s">
        <v>239</v>
      </c>
      <c r="FA71" s="513">
        <v>1</v>
      </c>
      <c r="FB71" s="565">
        <v>28000</v>
      </c>
      <c r="FC71" s="562">
        <f t="shared" si="49"/>
        <v>28000</v>
      </c>
      <c r="FD71" s="983"/>
    </row>
    <row r="72" spans="2:160" ht="16.5" customHeight="1" x14ac:dyDescent="0.25">
      <c r="B72" s="559" t="s">
        <v>323</v>
      </c>
      <c r="C72" s="502" t="s">
        <v>324</v>
      </c>
      <c r="D72" s="450" t="s">
        <v>239</v>
      </c>
      <c r="E72" s="513">
        <v>1</v>
      </c>
      <c r="F72" s="565">
        <v>0</v>
      </c>
      <c r="G72" s="562">
        <f t="shared" si="7"/>
        <v>0</v>
      </c>
      <c r="H72" s="983"/>
      <c r="I72" s="463" t="b">
        <f t="shared" si="8"/>
        <v>1</v>
      </c>
      <c r="J72" s="463" t="b">
        <f t="shared" si="9"/>
        <v>1</v>
      </c>
      <c r="K72" s="463" t="b">
        <f t="shared" si="10"/>
        <v>1</v>
      </c>
      <c r="L72" s="463"/>
      <c r="M72" s="501" t="s">
        <v>323</v>
      </c>
      <c r="N72" s="502" t="s">
        <v>324</v>
      </c>
      <c r="O72" s="503" t="s">
        <v>239</v>
      </c>
      <c r="P72" s="513">
        <v>1</v>
      </c>
      <c r="Q72" s="510">
        <v>25000</v>
      </c>
      <c r="R72" s="506">
        <f t="shared" si="0"/>
        <v>25000</v>
      </c>
      <c r="S72" s="983"/>
      <c r="T72" s="463" t="b">
        <f t="shared" si="91"/>
        <v>1</v>
      </c>
      <c r="U72" s="463" t="b">
        <f t="shared" si="92"/>
        <v>1</v>
      </c>
      <c r="V72" s="463" t="b">
        <f t="shared" si="93"/>
        <v>1</v>
      </c>
      <c r="W72" s="463"/>
      <c r="X72" s="596" t="s">
        <v>323</v>
      </c>
      <c r="Y72" s="502" t="s">
        <v>324</v>
      </c>
      <c r="Z72" s="503" t="s">
        <v>239</v>
      </c>
      <c r="AA72" s="513">
        <v>1</v>
      </c>
      <c r="AB72" s="565">
        <v>22000</v>
      </c>
      <c r="AC72" s="562">
        <f t="shared" si="1"/>
        <v>22000</v>
      </c>
      <c r="AD72" s="983"/>
      <c r="AE72" s="463" t="b">
        <f t="shared" si="11"/>
        <v>1</v>
      </c>
      <c r="AF72" s="463" t="b">
        <f t="shared" si="12"/>
        <v>1</v>
      </c>
      <c r="AG72" s="463" t="b">
        <f t="shared" si="13"/>
        <v>1</v>
      </c>
      <c r="AH72" s="463"/>
      <c r="AI72" s="596" t="s">
        <v>323</v>
      </c>
      <c r="AJ72" s="502" t="s">
        <v>324</v>
      </c>
      <c r="AK72" s="614" t="s">
        <v>239</v>
      </c>
      <c r="AL72" s="623">
        <v>1</v>
      </c>
      <c r="AM72" s="621">
        <v>24000</v>
      </c>
      <c r="AN72" s="618">
        <f t="shared" si="14"/>
        <v>24000</v>
      </c>
      <c r="AO72" s="987"/>
      <c r="AP72" s="463" t="b">
        <f t="shared" si="50"/>
        <v>1</v>
      </c>
      <c r="AQ72" s="463" t="b">
        <f t="shared" si="51"/>
        <v>1</v>
      </c>
      <c r="AR72" s="463" t="b">
        <f t="shared" si="52"/>
        <v>1</v>
      </c>
      <c r="AS72" s="463"/>
      <c r="AT72" s="596" t="s">
        <v>323</v>
      </c>
      <c r="AU72" s="502" t="s">
        <v>324</v>
      </c>
      <c r="AV72" s="503" t="s">
        <v>239</v>
      </c>
      <c r="AW72" s="513">
        <v>1</v>
      </c>
      <c r="AX72" s="653">
        <v>20160.000000000004</v>
      </c>
      <c r="AY72" s="651">
        <f t="shared" si="15"/>
        <v>20160</v>
      </c>
      <c r="AZ72" s="983"/>
      <c r="BA72" s="463" t="b">
        <f t="shared" si="59"/>
        <v>1</v>
      </c>
      <c r="BB72" s="463" t="b">
        <f t="shared" si="60"/>
        <v>1</v>
      </c>
      <c r="BC72" s="463" t="b">
        <f t="shared" si="61"/>
        <v>1</v>
      </c>
      <c r="BD72" s="596" t="s">
        <v>323</v>
      </c>
      <c r="BE72" s="502" t="s">
        <v>324</v>
      </c>
      <c r="BF72" s="503" t="s">
        <v>239</v>
      </c>
      <c r="BG72" s="513">
        <v>1</v>
      </c>
      <c r="BH72" s="565">
        <v>22750</v>
      </c>
      <c r="BI72" s="562">
        <f t="shared" si="97"/>
        <v>22750</v>
      </c>
      <c r="BJ72" s="983"/>
      <c r="BK72" s="463" t="b">
        <f t="shared" si="19"/>
        <v>1</v>
      </c>
      <c r="BL72" s="463" t="b">
        <f t="shared" si="20"/>
        <v>1</v>
      </c>
      <c r="BM72" s="463" t="b">
        <f t="shared" si="21"/>
        <v>1</v>
      </c>
      <c r="BN72" s="463"/>
      <c r="BO72" s="596" t="s">
        <v>323</v>
      </c>
      <c r="BP72" s="502" t="s">
        <v>324</v>
      </c>
      <c r="BQ72" s="503" t="s">
        <v>239</v>
      </c>
      <c r="BR72" s="513">
        <v>1</v>
      </c>
      <c r="BS72" s="653">
        <v>22500</v>
      </c>
      <c r="BT72" s="562">
        <f t="shared" si="98"/>
        <v>22500</v>
      </c>
      <c r="BU72" s="983"/>
      <c r="BV72" s="463" t="b">
        <f t="shared" si="22"/>
        <v>1</v>
      </c>
      <c r="BW72" s="463" t="b">
        <f t="shared" si="23"/>
        <v>1</v>
      </c>
      <c r="BX72" s="463" t="b">
        <f t="shared" si="24"/>
        <v>1</v>
      </c>
      <c r="BY72" s="463"/>
      <c r="BZ72" s="596" t="s">
        <v>323</v>
      </c>
      <c r="CA72" s="502" t="s">
        <v>324</v>
      </c>
      <c r="CB72" s="503" t="s">
        <v>239</v>
      </c>
      <c r="CC72" s="513">
        <v>1</v>
      </c>
      <c r="CD72" s="565">
        <v>52000</v>
      </c>
      <c r="CE72" s="562">
        <f t="shared" si="25"/>
        <v>52000</v>
      </c>
      <c r="CF72" s="983"/>
      <c r="CG72" s="463" t="b">
        <f t="shared" si="53"/>
        <v>1</v>
      </c>
      <c r="CH72" s="463" t="b">
        <f t="shared" si="54"/>
        <v>1</v>
      </c>
      <c r="CI72" s="463" t="b">
        <f t="shared" si="55"/>
        <v>1</v>
      </c>
      <c r="CJ72" s="463"/>
      <c r="CK72" s="596" t="s">
        <v>323</v>
      </c>
      <c r="CL72" s="502" t="s">
        <v>324</v>
      </c>
      <c r="CM72" s="503" t="s">
        <v>239</v>
      </c>
      <c r="CN72" s="513">
        <v>1</v>
      </c>
      <c r="CO72" s="565">
        <v>50000</v>
      </c>
      <c r="CP72" s="562">
        <f t="shared" si="26"/>
        <v>50000</v>
      </c>
      <c r="CQ72" s="983"/>
      <c r="CR72" s="463" t="b">
        <f t="shared" si="27"/>
        <v>1</v>
      </c>
      <c r="CS72" s="463" t="b">
        <f t="shared" si="28"/>
        <v>1</v>
      </c>
      <c r="CT72" s="463" t="b">
        <f t="shared" si="29"/>
        <v>1</v>
      </c>
      <c r="CU72" s="463"/>
      <c r="CV72" s="596" t="s">
        <v>323</v>
      </c>
      <c r="CW72" s="693" t="s">
        <v>324</v>
      </c>
      <c r="CX72" s="614" t="s">
        <v>239</v>
      </c>
      <c r="CY72" s="623">
        <v>1</v>
      </c>
      <c r="CZ72" s="621">
        <v>59658</v>
      </c>
      <c r="DA72" s="696">
        <f t="shared" si="30"/>
        <v>59658</v>
      </c>
      <c r="DB72" s="987"/>
      <c r="DC72" s="463" t="b">
        <f t="shared" si="31"/>
        <v>1</v>
      </c>
      <c r="DD72" s="463" t="b">
        <f t="shared" si="32"/>
        <v>1</v>
      </c>
      <c r="DE72" s="463" t="b">
        <f t="shared" si="33"/>
        <v>1</v>
      </c>
      <c r="DF72" s="596" t="s">
        <v>323</v>
      </c>
      <c r="DG72" s="502" t="s">
        <v>324</v>
      </c>
      <c r="DH72" s="503" t="s">
        <v>239</v>
      </c>
      <c r="DI72" s="513">
        <v>1</v>
      </c>
      <c r="DJ72" s="565">
        <v>25000</v>
      </c>
      <c r="DK72" s="562">
        <f t="shared" si="34"/>
        <v>25000</v>
      </c>
      <c r="DL72" s="983"/>
      <c r="DM72" s="463" t="b">
        <f t="shared" si="35"/>
        <v>1</v>
      </c>
      <c r="DN72" s="463" t="b">
        <f t="shared" si="36"/>
        <v>1</v>
      </c>
      <c r="DO72" s="463" t="b">
        <f t="shared" si="37"/>
        <v>1</v>
      </c>
      <c r="DP72" s="463"/>
      <c r="DQ72" s="728" t="s">
        <v>323</v>
      </c>
      <c r="DR72" s="729" t="s">
        <v>324</v>
      </c>
      <c r="DS72" s="730" t="s">
        <v>239</v>
      </c>
      <c r="DT72" s="743">
        <v>1</v>
      </c>
      <c r="DU72" s="740">
        <v>22000</v>
      </c>
      <c r="DV72" s="740">
        <f t="shared" si="99"/>
        <v>22000</v>
      </c>
      <c r="DW72" s="1104"/>
      <c r="DX72" s="463" t="b">
        <f t="shared" si="38"/>
        <v>1</v>
      </c>
      <c r="DY72" s="463" t="b">
        <f t="shared" si="39"/>
        <v>1</v>
      </c>
      <c r="DZ72" s="463" t="b">
        <f t="shared" si="40"/>
        <v>1</v>
      </c>
      <c r="EA72" s="463"/>
      <c r="EB72" s="596" t="s">
        <v>323</v>
      </c>
      <c r="EC72" s="502" t="s">
        <v>324</v>
      </c>
      <c r="ED72" s="503" t="s">
        <v>239</v>
      </c>
      <c r="EE72" s="513">
        <v>1</v>
      </c>
      <c r="EF72" s="801">
        <v>19473</v>
      </c>
      <c r="EG72" s="802">
        <f t="shared" si="100"/>
        <v>19473</v>
      </c>
      <c r="EH72" s="983"/>
      <c r="EI72" s="463" t="b">
        <f t="shared" si="42"/>
        <v>1</v>
      </c>
      <c r="EJ72" s="463" t="b">
        <f t="shared" si="43"/>
        <v>1</v>
      </c>
      <c r="EK72" s="463" t="b">
        <f t="shared" si="44"/>
        <v>1</v>
      </c>
      <c r="EL72" s="463"/>
      <c r="EM72" s="596" t="s">
        <v>323</v>
      </c>
      <c r="EN72" s="502" t="s">
        <v>324</v>
      </c>
      <c r="EO72" s="503" t="s">
        <v>239</v>
      </c>
      <c r="EP72" s="513">
        <v>1</v>
      </c>
      <c r="EQ72" s="565">
        <v>56000</v>
      </c>
      <c r="ER72" s="562">
        <f t="shared" si="45"/>
        <v>56000</v>
      </c>
      <c r="ES72" s="1113"/>
      <c r="ET72" s="463" t="b">
        <f t="shared" si="46"/>
        <v>1</v>
      </c>
      <c r="EU72" s="463" t="b">
        <f t="shared" si="47"/>
        <v>1</v>
      </c>
      <c r="EV72" s="463" t="b">
        <f t="shared" si="48"/>
        <v>1</v>
      </c>
      <c r="EW72" s="463"/>
      <c r="EX72" s="596" t="s">
        <v>323</v>
      </c>
      <c r="EY72" s="502" t="s">
        <v>324</v>
      </c>
      <c r="EZ72" s="503" t="s">
        <v>239</v>
      </c>
      <c r="FA72" s="513">
        <v>1</v>
      </c>
      <c r="FB72" s="565">
        <v>38000</v>
      </c>
      <c r="FC72" s="562">
        <f t="shared" si="49"/>
        <v>38000</v>
      </c>
      <c r="FD72" s="983"/>
    </row>
    <row r="73" spans="2:160" ht="46.5" customHeight="1" x14ac:dyDescent="0.25">
      <c r="B73" s="559" t="s">
        <v>325</v>
      </c>
      <c r="C73" s="502" t="s">
        <v>326</v>
      </c>
      <c r="D73" s="450" t="s">
        <v>239</v>
      </c>
      <c r="E73" s="513">
        <v>6</v>
      </c>
      <c r="F73" s="565">
        <v>0</v>
      </c>
      <c r="G73" s="562">
        <f t="shared" si="7"/>
        <v>0</v>
      </c>
      <c r="H73" s="983"/>
      <c r="I73" s="463" t="b">
        <f t="shared" si="8"/>
        <v>1</v>
      </c>
      <c r="J73" s="463" t="b">
        <f t="shared" si="9"/>
        <v>1</v>
      </c>
      <c r="K73" s="463" t="b">
        <f t="shared" si="10"/>
        <v>1</v>
      </c>
      <c r="L73" s="463"/>
      <c r="M73" s="501" t="s">
        <v>325</v>
      </c>
      <c r="N73" s="502" t="s">
        <v>326</v>
      </c>
      <c r="O73" s="503" t="s">
        <v>239</v>
      </c>
      <c r="P73" s="513">
        <v>6</v>
      </c>
      <c r="Q73" s="510">
        <v>20000</v>
      </c>
      <c r="R73" s="506">
        <f t="shared" si="0"/>
        <v>120000</v>
      </c>
      <c r="S73" s="983"/>
      <c r="T73" s="463" t="b">
        <f t="shared" si="91"/>
        <v>1</v>
      </c>
      <c r="U73" s="463" t="b">
        <f t="shared" si="92"/>
        <v>1</v>
      </c>
      <c r="V73" s="463" t="b">
        <f t="shared" si="93"/>
        <v>1</v>
      </c>
      <c r="W73" s="463"/>
      <c r="X73" s="596" t="s">
        <v>325</v>
      </c>
      <c r="Y73" s="502" t="s">
        <v>326</v>
      </c>
      <c r="Z73" s="503" t="s">
        <v>239</v>
      </c>
      <c r="AA73" s="513">
        <v>6</v>
      </c>
      <c r="AB73" s="565">
        <v>22000</v>
      </c>
      <c r="AC73" s="562">
        <f t="shared" si="1"/>
        <v>132000</v>
      </c>
      <c r="AD73" s="983"/>
      <c r="AE73" s="463" t="b">
        <f t="shared" si="11"/>
        <v>1</v>
      </c>
      <c r="AF73" s="463" t="b">
        <f t="shared" si="12"/>
        <v>1</v>
      </c>
      <c r="AG73" s="463" t="b">
        <f t="shared" si="13"/>
        <v>1</v>
      </c>
      <c r="AH73" s="463"/>
      <c r="AI73" s="596" t="s">
        <v>325</v>
      </c>
      <c r="AJ73" s="502" t="s">
        <v>326</v>
      </c>
      <c r="AK73" s="614" t="s">
        <v>239</v>
      </c>
      <c r="AL73" s="623">
        <v>6</v>
      </c>
      <c r="AM73" s="621">
        <v>24000</v>
      </c>
      <c r="AN73" s="618">
        <f t="shared" si="14"/>
        <v>144000</v>
      </c>
      <c r="AO73" s="987"/>
      <c r="AP73" s="463" t="b">
        <f t="shared" si="50"/>
        <v>1</v>
      </c>
      <c r="AQ73" s="463" t="b">
        <f t="shared" si="51"/>
        <v>1</v>
      </c>
      <c r="AR73" s="463" t="b">
        <f t="shared" si="52"/>
        <v>1</v>
      </c>
      <c r="AS73" s="463"/>
      <c r="AT73" s="596" t="s">
        <v>325</v>
      </c>
      <c r="AU73" s="502" t="s">
        <v>326</v>
      </c>
      <c r="AV73" s="503" t="s">
        <v>239</v>
      </c>
      <c r="AW73" s="513">
        <v>6</v>
      </c>
      <c r="AX73" s="653">
        <v>47040.000000000007</v>
      </c>
      <c r="AY73" s="651">
        <f t="shared" si="15"/>
        <v>282240</v>
      </c>
      <c r="AZ73" s="983"/>
      <c r="BA73" s="463" t="b">
        <f t="shared" si="59"/>
        <v>1</v>
      </c>
      <c r="BB73" s="463" t="b">
        <f t="shared" si="60"/>
        <v>1</v>
      </c>
      <c r="BC73" s="463" t="b">
        <f t="shared" si="61"/>
        <v>1</v>
      </c>
      <c r="BD73" s="596" t="s">
        <v>325</v>
      </c>
      <c r="BE73" s="502" t="s">
        <v>326</v>
      </c>
      <c r="BF73" s="503" t="s">
        <v>239</v>
      </c>
      <c r="BG73" s="513">
        <v>6</v>
      </c>
      <c r="BH73" s="565">
        <v>31850</v>
      </c>
      <c r="BI73" s="562">
        <f t="shared" si="97"/>
        <v>191100</v>
      </c>
      <c r="BJ73" s="983"/>
      <c r="BK73" s="463" t="b">
        <f t="shared" si="19"/>
        <v>1</v>
      </c>
      <c r="BL73" s="463" t="b">
        <f t="shared" si="20"/>
        <v>1</v>
      </c>
      <c r="BM73" s="463" t="b">
        <f t="shared" si="21"/>
        <v>1</v>
      </c>
      <c r="BN73" s="463"/>
      <c r="BO73" s="596" t="s">
        <v>325</v>
      </c>
      <c r="BP73" s="502" t="s">
        <v>326</v>
      </c>
      <c r="BQ73" s="503" t="s">
        <v>239</v>
      </c>
      <c r="BR73" s="513">
        <v>6</v>
      </c>
      <c r="BS73" s="653">
        <v>31500</v>
      </c>
      <c r="BT73" s="562">
        <f t="shared" si="98"/>
        <v>189000</v>
      </c>
      <c r="BU73" s="983"/>
      <c r="BV73" s="463" t="b">
        <f t="shared" si="22"/>
        <v>1</v>
      </c>
      <c r="BW73" s="463" t="b">
        <f t="shared" si="23"/>
        <v>1</v>
      </c>
      <c r="BX73" s="463" t="b">
        <f t="shared" si="24"/>
        <v>1</v>
      </c>
      <c r="BY73" s="463"/>
      <c r="BZ73" s="596" t="s">
        <v>325</v>
      </c>
      <c r="CA73" s="502" t="s">
        <v>326</v>
      </c>
      <c r="CB73" s="503" t="s">
        <v>239</v>
      </c>
      <c r="CC73" s="513">
        <v>6</v>
      </c>
      <c r="CD73" s="565">
        <v>22000</v>
      </c>
      <c r="CE73" s="562">
        <f t="shared" si="25"/>
        <v>132000</v>
      </c>
      <c r="CF73" s="983"/>
      <c r="CG73" s="463" t="b">
        <f t="shared" si="53"/>
        <v>1</v>
      </c>
      <c r="CH73" s="463" t="b">
        <f t="shared" si="54"/>
        <v>1</v>
      </c>
      <c r="CI73" s="463" t="b">
        <f t="shared" si="55"/>
        <v>1</v>
      </c>
      <c r="CJ73" s="463"/>
      <c r="CK73" s="596" t="s">
        <v>325</v>
      </c>
      <c r="CL73" s="502" t="s">
        <v>326</v>
      </c>
      <c r="CM73" s="503" t="s">
        <v>239</v>
      </c>
      <c r="CN73" s="513">
        <v>6</v>
      </c>
      <c r="CO73" s="565">
        <v>20000</v>
      </c>
      <c r="CP73" s="562">
        <f t="shared" si="26"/>
        <v>120000</v>
      </c>
      <c r="CQ73" s="983"/>
      <c r="CR73" s="463" t="b">
        <f t="shared" si="27"/>
        <v>1</v>
      </c>
      <c r="CS73" s="463" t="b">
        <f t="shared" si="28"/>
        <v>1</v>
      </c>
      <c r="CT73" s="463" t="b">
        <f t="shared" si="29"/>
        <v>1</v>
      </c>
      <c r="CU73" s="463"/>
      <c r="CV73" s="596" t="s">
        <v>325</v>
      </c>
      <c r="CW73" s="693" t="s">
        <v>457</v>
      </c>
      <c r="CX73" s="614" t="s">
        <v>239</v>
      </c>
      <c r="CY73" s="623">
        <v>6</v>
      </c>
      <c r="CZ73" s="621">
        <v>29915</v>
      </c>
      <c r="DA73" s="696">
        <f t="shared" si="30"/>
        <v>179490</v>
      </c>
      <c r="DB73" s="987"/>
      <c r="DC73" s="463" t="b">
        <f t="shared" si="31"/>
        <v>1</v>
      </c>
      <c r="DD73" s="463" t="b">
        <f t="shared" si="32"/>
        <v>1</v>
      </c>
      <c r="DE73" s="463" t="b">
        <f t="shared" si="33"/>
        <v>1</v>
      </c>
      <c r="DF73" s="596" t="s">
        <v>325</v>
      </c>
      <c r="DG73" s="502" t="s">
        <v>326</v>
      </c>
      <c r="DH73" s="503" t="s">
        <v>239</v>
      </c>
      <c r="DI73" s="513">
        <v>6</v>
      </c>
      <c r="DJ73" s="565">
        <v>12000</v>
      </c>
      <c r="DK73" s="562">
        <f t="shared" si="34"/>
        <v>72000</v>
      </c>
      <c r="DL73" s="983"/>
      <c r="DM73" s="463" t="b">
        <f t="shared" si="35"/>
        <v>1</v>
      </c>
      <c r="DN73" s="463" t="b">
        <f t="shared" si="36"/>
        <v>1</v>
      </c>
      <c r="DO73" s="463" t="b">
        <f t="shared" si="37"/>
        <v>1</v>
      </c>
      <c r="DP73" s="463"/>
      <c r="DQ73" s="728" t="s">
        <v>325</v>
      </c>
      <c r="DR73" s="729" t="s">
        <v>538</v>
      </c>
      <c r="DS73" s="730" t="s">
        <v>239</v>
      </c>
      <c r="DT73" s="743">
        <v>6</v>
      </c>
      <c r="DU73" s="740">
        <v>30800</v>
      </c>
      <c r="DV73" s="740">
        <f t="shared" si="99"/>
        <v>184800</v>
      </c>
      <c r="DW73" s="1104"/>
      <c r="DX73" s="463" t="b">
        <f t="shared" si="38"/>
        <v>1</v>
      </c>
      <c r="DY73" s="463" t="b">
        <f t="shared" si="39"/>
        <v>1</v>
      </c>
      <c r="DZ73" s="463" t="b">
        <f t="shared" si="40"/>
        <v>1</v>
      </c>
      <c r="EA73" s="463"/>
      <c r="EB73" s="596" t="s">
        <v>325</v>
      </c>
      <c r="EC73" s="502" t="s">
        <v>326</v>
      </c>
      <c r="ED73" s="503" t="s">
        <v>239</v>
      </c>
      <c r="EE73" s="513">
        <v>6</v>
      </c>
      <c r="EF73" s="801">
        <v>10062</v>
      </c>
      <c r="EG73" s="802">
        <f t="shared" si="100"/>
        <v>60372</v>
      </c>
      <c r="EH73" s="983"/>
      <c r="EI73" s="463" t="b">
        <f t="shared" si="42"/>
        <v>1</v>
      </c>
      <c r="EJ73" s="463" t="b">
        <f t="shared" si="43"/>
        <v>1</v>
      </c>
      <c r="EK73" s="463" t="b">
        <f t="shared" si="44"/>
        <v>1</v>
      </c>
      <c r="EL73" s="463"/>
      <c r="EM73" s="596" t="s">
        <v>325</v>
      </c>
      <c r="EN73" s="502" t="s">
        <v>326</v>
      </c>
      <c r="EO73" s="503" t="s">
        <v>239</v>
      </c>
      <c r="EP73" s="513">
        <v>6</v>
      </c>
      <c r="EQ73" s="565">
        <v>35000</v>
      </c>
      <c r="ER73" s="562">
        <f t="shared" si="45"/>
        <v>210000</v>
      </c>
      <c r="ES73" s="1113"/>
      <c r="ET73" s="463" t="b">
        <f t="shared" si="46"/>
        <v>1</v>
      </c>
      <c r="EU73" s="463" t="b">
        <f t="shared" si="47"/>
        <v>1</v>
      </c>
      <c r="EV73" s="463" t="b">
        <f t="shared" si="48"/>
        <v>1</v>
      </c>
      <c r="EW73" s="463"/>
      <c r="EX73" s="596" t="s">
        <v>325</v>
      </c>
      <c r="EY73" s="502" t="s">
        <v>326</v>
      </c>
      <c r="EZ73" s="503" t="s">
        <v>239</v>
      </c>
      <c r="FA73" s="513">
        <v>6</v>
      </c>
      <c r="FB73" s="565">
        <v>25000</v>
      </c>
      <c r="FC73" s="562">
        <f t="shared" si="49"/>
        <v>150000</v>
      </c>
      <c r="FD73" s="983"/>
    </row>
    <row r="74" spans="2:160" ht="46.5" customHeight="1" x14ac:dyDescent="0.25">
      <c r="B74" s="559" t="s">
        <v>327</v>
      </c>
      <c r="C74" s="502" t="s">
        <v>328</v>
      </c>
      <c r="D74" s="450" t="s">
        <v>239</v>
      </c>
      <c r="E74" s="513">
        <v>8</v>
      </c>
      <c r="F74" s="565">
        <v>0</v>
      </c>
      <c r="G74" s="562">
        <f t="shared" si="7"/>
        <v>0</v>
      </c>
      <c r="H74" s="983"/>
      <c r="I74" s="463" t="b">
        <f t="shared" si="8"/>
        <v>1</v>
      </c>
      <c r="J74" s="463" t="b">
        <f t="shared" si="9"/>
        <v>1</v>
      </c>
      <c r="K74" s="463" t="b">
        <f t="shared" si="10"/>
        <v>1</v>
      </c>
      <c r="L74" s="463"/>
      <c r="M74" s="501" t="s">
        <v>327</v>
      </c>
      <c r="N74" s="502" t="s">
        <v>328</v>
      </c>
      <c r="O74" s="503" t="s">
        <v>239</v>
      </c>
      <c r="P74" s="513">
        <v>8</v>
      </c>
      <c r="Q74" s="510">
        <v>20000</v>
      </c>
      <c r="R74" s="506">
        <f t="shared" si="0"/>
        <v>160000</v>
      </c>
      <c r="S74" s="983"/>
      <c r="T74" s="463" t="b">
        <f t="shared" si="91"/>
        <v>1</v>
      </c>
      <c r="U74" s="463" t="b">
        <f t="shared" si="92"/>
        <v>1</v>
      </c>
      <c r="V74" s="463" t="b">
        <f t="shared" si="93"/>
        <v>1</v>
      </c>
      <c r="W74" s="463"/>
      <c r="X74" s="596" t="s">
        <v>327</v>
      </c>
      <c r="Y74" s="502" t="s">
        <v>328</v>
      </c>
      <c r="Z74" s="503" t="s">
        <v>239</v>
      </c>
      <c r="AA74" s="513">
        <v>8</v>
      </c>
      <c r="AB74" s="565">
        <v>18500</v>
      </c>
      <c r="AC74" s="562">
        <f t="shared" si="1"/>
        <v>148000</v>
      </c>
      <c r="AD74" s="983"/>
      <c r="AE74" s="463" t="b">
        <f t="shared" si="11"/>
        <v>1</v>
      </c>
      <c r="AF74" s="463" t="b">
        <f t="shared" si="12"/>
        <v>1</v>
      </c>
      <c r="AG74" s="463" t="b">
        <f t="shared" si="13"/>
        <v>1</v>
      </c>
      <c r="AH74" s="463"/>
      <c r="AI74" s="596" t="s">
        <v>327</v>
      </c>
      <c r="AJ74" s="502" t="s">
        <v>328</v>
      </c>
      <c r="AK74" s="614" t="s">
        <v>239</v>
      </c>
      <c r="AL74" s="623">
        <v>8</v>
      </c>
      <c r="AM74" s="621">
        <v>30000</v>
      </c>
      <c r="AN74" s="618">
        <f t="shared" si="14"/>
        <v>240000</v>
      </c>
      <c r="AO74" s="987"/>
      <c r="AP74" s="463" t="b">
        <f t="shared" si="50"/>
        <v>1</v>
      </c>
      <c r="AQ74" s="463" t="b">
        <f t="shared" si="51"/>
        <v>1</v>
      </c>
      <c r="AR74" s="463" t="b">
        <f t="shared" si="52"/>
        <v>1</v>
      </c>
      <c r="AS74" s="463"/>
      <c r="AT74" s="596" t="s">
        <v>327</v>
      </c>
      <c r="AU74" s="502" t="s">
        <v>328</v>
      </c>
      <c r="AV74" s="503" t="s">
        <v>239</v>
      </c>
      <c r="AW74" s="513">
        <v>8</v>
      </c>
      <c r="AX74" s="653">
        <v>47040.000000000007</v>
      </c>
      <c r="AY74" s="651">
        <f t="shared" si="15"/>
        <v>376320</v>
      </c>
      <c r="AZ74" s="983"/>
      <c r="BA74" s="463" t="b">
        <f t="shared" si="59"/>
        <v>1</v>
      </c>
      <c r="BB74" s="463" t="b">
        <f t="shared" si="60"/>
        <v>1</v>
      </c>
      <c r="BC74" s="463" t="b">
        <f t="shared" si="61"/>
        <v>1</v>
      </c>
      <c r="BD74" s="596" t="s">
        <v>327</v>
      </c>
      <c r="BE74" s="502" t="s">
        <v>328</v>
      </c>
      <c r="BF74" s="503" t="s">
        <v>239</v>
      </c>
      <c r="BG74" s="513">
        <v>8</v>
      </c>
      <c r="BH74" s="565">
        <v>31850</v>
      </c>
      <c r="BI74" s="562">
        <f t="shared" si="97"/>
        <v>254800</v>
      </c>
      <c r="BJ74" s="983"/>
      <c r="BK74" s="463" t="b">
        <f t="shared" si="19"/>
        <v>1</v>
      </c>
      <c r="BL74" s="463" t="b">
        <f t="shared" si="20"/>
        <v>1</v>
      </c>
      <c r="BM74" s="463" t="b">
        <f t="shared" si="21"/>
        <v>1</v>
      </c>
      <c r="BN74" s="463"/>
      <c r="BO74" s="596" t="s">
        <v>327</v>
      </c>
      <c r="BP74" s="502" t="s">
        <v>328</v>
      </c>
      <c r="BQ74" s="503" t="s">
        <v>239</v>
      </c>
      <c r="BR74" s="513">
        <v>8</v>
      </c>
      <c r="BS74" s="653">
        <v>31500</v>
      </c>
      <c r="BT74" s="562">
        <f t="shared" si="98"/>
        <v>252000</v>
      </c>
      <c r="BU74" s="983"/>
      <c r="BV74" s="463" t="b">
        <f t="shared" si="22"/>
        <v>1</v>
      </c>
      <c r="BW74" s="463" t="b">
        <f t="shared" si="23"/>
        <v>1</v>
      </c>
      <c r="BX74" s="463" t="b">
        <f t="shared" si="24"/>
        <v>1</v>
      </c>
      <c r="BY74" s="463"/>
      <c r="BZ74" s="596" t="s">
        <v>327</v>
      </c>
      <c r="CA74" s="502" t="s">
        <v>328</v>
      </c>
      <c r="CB74" s="503" t="s">
        <v>239</v>
      </c>
      <c r="CC74" s="513">
        <v>8</v>
      </c>
      <c r="CD74" s="565">
        <v>32000</v>
      </c>
      <c r="CE74" s="562">
        <f t="shared" si="25"/>
        <v>256000</v>
      </c>
      <c r="CF74" s="983"/>
      <c r="CG74" s="463" t="b">
        <f t="shared" si="53"/>
        <v>1</v>
      </c>
      <c r="CH74" s="463" t="b">
        <f t="shared" si="54"/>
        <v>1</v>
      </c>
      <c r="CI74" s="463" t="b">
        <f t="shared" si="55"/>
        <v>1</v>
      </c>
      <c r="CJ74" s="463"/>
      <c r="CK74" s="596" t="s">
        <v>327</v>
      </c>
      <c r="CL74" s="502" t="s">
        <v>328</v>
      </c>
      <c r="CM74" s="503" t="s">
        <v>239</v>
      </c>
      <c r="CN74" s="513">
        <v>8</v>
      </c>
      <c r="CO74" s="565">
        <v>30000</v>
      </c>
      <c r="CP74" s="562">
        <f t="shared" si="26"/>
        <v>240000</v>
      </c>
      <c r="CQ74" s="983"/>
      <c r="CR74" s="463" t="b">
        <f t="shared" si="27"/>
        <v>1</v>
      </c>
      <c r="CS74" s="463" t="b">
        <f t="shared" si="28"/>
        <v>1</v>
      </c>
      <c r="CT74" s="463" t="b">
        <f t="shared" si="29"/>
        <v>1</v>
      </c>
      <c r="CU74" s="463"/>
      <c r="CV74" s="596" t="s">
        <v>327</v>
      </c>
      <c r="CW74" s="693" t="s">
        <v>458</v>
      </c>
      <c r="CX74" s="614" t="s">
        <v>239</v>
      </c>
      <c r="CY74" s="623">
        <v>8</v>
      </c>
      <c r="CZ74" s="621">
        <v>29915</v>
      </c>
      <c r="DA74" s="696">
        <f t="shared" si="30"/>
        <v>239320</v>
      </c>
      <c r="DB74" s="987"/>
      <c r="DC74" s="463" t="b">
        <f t="shared" si="31"/>
        <v>1</v>
      </c>
      <c r="DD74" s="463" t="b">
        <f t="shared" si="32"/>
        <v>1</v>
      </c>
      <c r="DE74" s="463" t="b">
        <f t="shared" si="33"/>
        <v>1</v>
      </c>
      <c r="DF74" s="596" t="s">
        <v>327</v>
      </c>
      <c r="DG74" s="502" t="s">
        <v>328</v>
      </c>
      <c r="DH74" s="503" t="s">
        <v>239</v>
      </c>
      <c r="DI74" s="513">
        <v>8</v>
      </c>
      <c r="DJ74" s="565">
        <v>18000</v>
      </c>
      <c r="DK74" s="562">
        <f t="shared" si="34"/>
        <v>144000</v>
      </c>
      <c r="DL74" s="983"/>
      <c r="DM74" s="463" t="b">
        <f t="shared" si="35"/>
        <v>1</v>
      </c>
      <c r="DN74" s="463" t="b">
        <f t="shared" si="36"/>
        <v>1</v>
      </c>
      <c r="DO74" s="463" t="b">
        <f t="shared" si="37"/>
        <v>1</v>
      </c>
      <c r="DP74" s="463"/>
      <c r="DQ74" s="728" t="s">
        <v>327</v>
      </c>
      <c r="DR74" s="729" t="s">
        <v>539</v>
      </c>
      <c r="DS74" s="730" t="s">
        <v>239</v>
      </c>
      <c r="DT74" s="743">
        <v>8</v>
      </c>
      <c r="DU74" s="740">
        <v>30800</v>
      </c>
      <c r="DV74" s="740">
        <f t="shared" si="99"/>
        <v>246400</v>
      </c>
      <c r="DW74" s="1104"/>
      <c r="DX74" s="463" t="b">
        <f t="shared" si="38"/>
        <v>1</v>
      </c>
      <c r="DY74" s="463" t="b">
        <f t="shared" si="39"/>
        <v>1</v>
      </c>
      <c r="DZ74" s="463" t="b">
        <f t="shared" si="40"/>
        <v>1</v>
      </c>
      <c r="EA74" s="463"/>
      <c r="EB74" s="596" t="s">
        <v>327</v>
      </c>
      <c r="EC74" s="502" t="s">
        <v>328</v>
      </c>
      <c r="ED74" s="503" t="s">
        <v>239</v>
      </c>
      <c r="EE74" s="513">
        <v>8</v>
      </c>
      <c r="EF74" s="801">
        <v>16653</v>
      </c>
      <c r="EG74" s="802">
        <f t="shared" si="100"/>
        <v>133224</v>
      </c>
      <c r="EH74" s="983"/>
      <c r="EI74" s="463" t="b">
        <f t="shared" si="42"/>
        <v>1</v>
      </c>
      <c r="EJ74" s="463" t="b">
        <f t="shared" si="43"/>
        <v>1</v>
      </c>
      <c r="EK74" s="463" t="b">
        <f t="shared" si="44"/>
        <v>1</v>
      </c>
      <c r="EL74" s="463"/>
      <c r="EM74" s="596" t="s">
        <v>327</v>
      </c>
      <c r="EN74" s="502" t="s">
        <v>328</v>
      </c>
      <c r="EO74" s="503" t="s">
        <v>239</v>
      </c>
      <c r="EP74" s="513">
        <v>8</v>
      </c>
      <c r="EQ74" s="565">
        <v>40000</v>
      </c>
      <c r="ER74" s="562">
        <f t="shared" si="45"/>
        <v>320000</v>
      </c>
      <c r="ES74" s="1113"/>
      <c r="ET74" s="463" t="b">
        <f t="shared" si="46"/>
        <v>1</v>
      </c>
      <c r="EU74" s="463" t="b">
        <f t="shared" si="47"/>
        <v>1</v>
      </c>
      <c r="EV74" s="463" t="b">
        <f t="shared" si="48"/>
        <v>1</v>
      </c>
      <c r="EW74" s="463"/>
      <c r="EX74" s="596" t="s">
        <v>327</v>
      </c>
      <c r="EY74" s="502" t="s">
        <v>328</v>
      </c>
      <c r="EZ74" s="503" t="s">
        <v>239</v>
      </c>
      <c r="FA74" s="513">
        <v>8</v>
      </c>
      <c r="FB74" s="565">
        <v>25000</v>
      </c>
      <c r="FC74" s="562">
        <f t="shared" si="49"/>
        <v>200000</v>
      </c>
      <c r="FD74" s="983"/>
    </row>
    <row r="75" spans="2:160" ht="50.25" customHeight="1" x14ac:dyDescent="0.25">
      <c r="B75" s="559" t="s">
        <v>329</v>
      </c>
      <c r="C75" s="502" t="s">
        <v>330</v>
      </c>
      <c r="D75" s="450" t="s">
        <v>239</v>
      </c>
      <c r="E75" s="513">
        <v>2</v>
      </c>
      <c r="F75" s="565">
        <v>0</v>
      </c>
      <c r="G75" s="562">
        <f t="shared" si="7"/>
        <v>0</v>
      </c>
      <c r="H75" s="983"/>
      <c r="I75" s="463" t="b">
        <f t="shared" si="8"/>
        <v>1</v>
      </c>
      <c r="J75" s="463" t="b">
        <f t="shared" si="9"/>
        <v>1</v>
      </c>
      <c r="K75" s="463" t="b">
        <f t="shared" si="10"/>
        <v>1</v>
      </c>
      <c r="L75" s="463"/>
      <c r="M75" s="501" t="s">
        <v>329</v>
      </c>
      <c r="N75" s="502" t="s">
        <v>330</v>
      </c>
      <c r="O75" s="503" t="s">
        <v>239</v>
      </c>
      <c r="P75" s="513">
        <v>2</v>
      </c>
      <c r="Q75" s="510">
        <v>20000</v>
      </c>
      <c r="R75" s="506">
        <f t="shared" si="0"/>
        <v>40000</v>
      </c>
      <c r="S75" s="983"/>
      <c r="T75" s="463" t="b">
        <f t="shared" si="91"/>
        <v>1</v>
      </c>
      <c r="U75" s="463" t="b">
        <f t="shared" si="92"/>
        <v>1</v>
      </c>
      <c r="V75" s="463" t="b">
        <f t="shared" si="93"/>
        <v>1</v>
      </c>
      <c r="W75" s="463"/>
      <c r="X75" s="596" t="s">
        <v>329</v>
      </c>
      <c r="Y75" s="502" t="s">
        <v>330</v>
      </c>
      <c r="Z75" s="503" t="s">
        <v>239</v>
      </c>
      <c r="AA75" s="513">
        <v>2</v>
      </c>
      <c r="AB75" s="565">
        <v>18500</v>
      </c>
      <c r="AC75" s="562">
        <f t="shared" si="1"/>
        <v>37000</v>
      </c>
      <c r="AD75" s="983"/>
      <c r="AE75" s="463" t="b">
        <f t="shared" si="11"/>
        <v>1</v>
      </c>
      <c r="AF75" s="463" t="b">
        <f t="shared" si="12"/>
        <v>1</v>
      </c>
      <c r="AG75" s="463" t="b">
        <f t="shared" si="13"/>
        <v>1</v>
      </c>
      <c r="AH75" s="463"/>
      <c r="AI75" s="596" t="s">
        <v>329</v>
      </c>
      <c r="AJ75" s="502" t="s">
        <v>330</v>
      </c>
      <c r="AK75" s="614" t="s">
        <v>239</v>
      </c>
      <c r="AL75" s="623">
        <v>2</v>
      </c>
      <c r="AM75" s="621">
        <v>30000</v>
      </c>
      <c r="AN75" s="618">
        <f t="shared" si="14"/>
        <v>60000</v>
      </c>
      <c r="AO75" s="987"/>
      <c r="AP75" s="463" t="b">
        <f t="shared" si="50"/>
        <v>1</v>
      </c>
      <c r="AQ75" s="463" t="b">
        <f t="shared" si="51"/>
        <v>1</v>
      </c>
      <c r="AR75" s="463" t="b">
        <f t="shared" si="52"/>
        <v>1</v>
      </c>
      <c r="AS75" s="463"/>
      <c r="AT75" s="596" t="s">
        <v>329</v>
      </c>
      <c r="AU75" s="502" t="s">
        <v>330</v>
      </c>
      <c r="AV75" s="503" t="s">
        <v>239</v>
      </c>
      <c r="AW75" s="513">
        <v>2</v>
      </c>
      <c r="AX75" s="653">
        <v>47040.000000000007</v>
      </c>
      <c r="AY75" s="651">
        <f t="shared" si="15"/>
        <v>94080</v>
      </c>
      <c r="AZ75" s="983"/>
      <c r="BA75" s="463" t="b">
        <f t="shared" si="59"/>
        <v>1</v>
      </c>
      <c r="BB75" s="463" t="b">
        <f t="shared" si="60"/>
        <v>1</v>
      </c>
      <c r="BC75" s="463" t="b">
        <f t="shared" si="61"/>
        <v>1</v>
      </c>
      <c r="BD75" s="596" t="s">
        <v>329</v>
      </c>
      <c r="BE75" s="502" t="s">
        <v>330</v>
      </c>
      <c r="BF75" s="503" t="s">
        <v>239</v>
      </c>
      <c r="BG75" s="513">
        <v>2</v>
      </c>
      <c r="BH75" s="565">
        <v>31850</v>
      </c>
      <c r="BI75" s="562">
        <f t="shared" si="97"/>
        <v>63700</v>
      </c>
      <c r="BJ75" s="983"/>
      <c r="BK75" s="463" t="b">
        <f t="shared" si="19"/>
        <v>1</v>
      </c>
      <c r="BL75" s="463" t="b">
        <f t="shared" si="20"/>
        <v>1</v>
      </c>
      <c r="BM75" s="463" t="b">
        <f t="shared" si="21"/>
        <v>1</v>
      </c>
      <c r="BN75" s="463"/>
      <c r="BO75" s="596" t="s">
        <v>329</v>
      </c>
      <c r="BP75" s="502" t="s">
        <v>330</v>
      </c>
      <c r="BQ75" s="503" t="s">
        <v>239</v>
      </c>
      <c r="BR75" s="513">
        <v>2</v>
      </c>
      <c r="BS75" s="653">
        <v>31500</v>
      </c>
      <c r="BT75" s="562">
        <f t="shared" si="98"/>
        <v>63000</v>
      </c>
      <c r="BU75" s="983"/>
      <c r="BV75" s="463" t="b">
        <f t="shared" si="22"/>
        <v>1</v>
      </c>
      <c r="BW75" s="463" t="b">
        <f t="shared" si="23"/>
        <v>1</v>
      </c>
      <c r="BX75" s="463" t="b">
        <f t="shared" si="24"/>
        <v>1</v>
      </c>
      <c r="BY75" s="463"/>
      <c r="BZ75" s="596" t="s">
        <v>329</v>
      </c>
      <c r="CA75" s="502" t="s">
        <v>330</v>
      </c>
      <c r="CB75" s="503" t="s">
        <v>239</v>
      </c>
      <c r="CC75" s="513">
        <v>2</v>
      </c>
      <c r="CD75" s="565">
        <v>32000</v>
      </c>
      <c r="CE75" s="562">
        <f t="shared" si="25"/>
        <v>64000</v>
      </c>
      <c r="CF75" s="983"/>
      <c r="CG75" s="463" t="b">
        <f t="shared" si="53"/>
        <v>1</v>
      </c>
      <c r="CH75" s="463" t="b">
        <f t="shared" si="54"/>
        <v>1</v>
      </c>
      <c r="CI75" s="463" t="b">
        <f t="shared" si="55"/>
        <v>1</v>
      </c>
      <c r="CJ75" s="463"/>
      <c r="CK75" s="596" t="s">
        <v>329</v>
      </c>
      <c r="CL75" s="502" t="s">
        <v>330</v>
      </c>
      <c r="CM75" s="503" t="s">
        <v>239</v>
      </c>
      <c r="CN75" s="513">
        <v>2</v>
      </c>
      <c r="CO75" s="565">
        <v>30000</v>
      </c>
      <c r="CP75" s="562">
        <f t="shared" si="26"/>
        <v>60000</v>
      </c>
      <c r="CQ75" s="983"/>
      <c r="CR75" s="463" t="b">
        <f t="shared" si="27"/>
        <v>1</v>
      </c>
      <c r="CS75" s="463" t="b">
        <f t="shared" si="28"/>
        <v>1</v>
      </c>
      <c r="CT75" s="463" t="b">
        <f t="shared" si="29"/>
        <v>1</v>
      </c>
      <c r="CU75" s="463"/>
      <c r="CV75" s="596" t="s">
        <v>329</v>
      </c>
      <c r="CW75" s="693" t="s">
        <v>459</v>
      </c>
      <c r="CX75" s="614" t="s">
        <v>239</v>
      </c>
      <c r="CY75" s="623">
        <v>2</v>
      </c>
      <c r="CZ75" s="621">
        <v>29915</v>
      </c>
      <c r="DA75" s="696">
        <f t="shared" si="30"/>
        <v>59830</v>
      </c>
      <c r="DB75" s="987"/>
      <c r="DC75" s="463" t="b">
        <f t="shared" si="31"/>
        <v>1</v>
      </c>
      <c r="DD75" s="463" t="b">
        <f t="shared" si="32"/>
        <v>1</v>
      </c>
      <c r="DE75" s="463" t="b">
        <f t="shared" si="33"/>
        <v>1</v>
      </c>
      <c r="DF75" s="596" t="s">
        <v>329</v>
      </c>
      <c r="DG75" s="502" t="s">
        <v>330</v>
      </c>
      <c r="DH75" s="503" t="s">
        <v>239</v>
      </c>
      <c r="DI75" s="513">
        <v>2</v>
      </c>
      <c r="DJ75" s="565">
        <v>18000</v>
      </c>
      <c r="DK75" s="562">
        <f t="shared" si="34"/>
        <v>36000</v>
      </c>
      <c r="DL75" s="983"/>
      <c r="DM75" s="463" t="b">
        <f t="shared" si="35"/>
        <v>1</v>
      </c>
      <c r="DN75" s="463" t="b">
        <f t="shared" si="36"/>
        <v>1</v>
      </c>
      <c r="DO75" s="463" t="b">
        <f t="shared" si="37"/>
        <v>1</v>
      </c>
      <c r="DP75" s="463"/>
      <c r="DQ75" s="728" t="s">
        <v>329</v>
      </c>
      <c r="DR75" s="729" t="s">
        <v>540</v>
      </c>
      <c r="DS75" s="730" t="s">
        <v>239</v>
      </c>
      <c r="DT75" s="743">
        <v>2</v>
      </c>
      <c r="DU75" s="740">
        <v>30800</v>
      </c>
      <c r="DV75" s="740">
        <f t="shared" si="99"/>
        <v>61600</v>
      </c>
      <c r="DW75" s="1104"/>
      <c r="DX75" s="463" t="b">
        <f t="shared" si="38"/>
        <v>1</v>
      </c>
      <c r="DY75" s="463" t="b">
        <f t="shared" si="39"/>
        <v>1</v>
      </c>
      <c r="DZ75" s="463" t="b">
        <f t="shared" si="40"/>
        <v>1</v>
      </c>
      <c r="EA75" s="463"/>
      <c r="EB75" s="596" t="s">
        <v>329</v>
      </c>
      <c r="EC75" s="502" t="s">
        <v>330</v>
      </c>
      <c r="ED75" s="503" t="s">
        <v>239</v>
      </c>
      <c r="EE75" s="513">
        <v>2</v>
      </c>
      <c r="EF75" s="801">
        <v>16653</v>
      </c>
      <c r="EG75" s="802">
        <f t="shared" si="100"/>
        <v>33306</v>
      </c>
      <c r="EH75" s="983"/>
      <c r="EI75" s="463" t="b">
        <f t="shared" si="42"/>
        <v>1</v>
      </c>
      <c r="EJ75" s="463" t="b">
        <f t="shared" si="43"/>
        <v>1</v>
      </c>
      <c r="EK75" s="463" t="b">
        <f t="shared" si="44"/>
        <v>1</v>
      </c>
      <c r="EL75" s="463"/>
      <c r="EM75" s="596" t="s">
        <v>329</v>
      </c>
      <c r="EN75" s="502" t="s">
        <v>330</v>
      </c>
      <c r="EO75" s="503" t="s">
        <v>239</v>
      </c>
      <c r="EP75" s="513">
        <v>2</v>
      </c>
      <c r="EQ75" s="565">
        <v>50000</v>
      </c>
      <c r="ER75" s="562">
        <f t="shared" si="45"/>
        <v>100000</v>
      </c>
      <c r="ES75" s="1113"/>
      <c r="ET75" s="463" t="b">
        <f t="shared" si="46"/>
        <v>1</v>
      </c>
      <c r="EU75" s="463" t="b">
        <f t="shared" si="47"/>
        <v>1</v>
      </c>
      <c r="EV75" s="463" t="b">
        <f t="shared" si="48"/>
        <v>1</v>
      </c>
      <c r="EW75" s="463"/>
      <c r="EX75" s="596" t="s">
        <v>329</v>
      </c>
      <c r="EY75" s="502" t="s">
        <v>330</v>
      </c>
      <c r="EZ75" s="503" t="s">
        <v>239</v>
      </c>
      <c r="FA75" s="513">
        <v>2</v>
      </c>
      <c r="FB75" s="565">
        <v>25000</v>
      </c>
      <c r="FC75" s="562">
        <f t="shared" si="49"/>
        <v>50000</v>
      </c>
      <c r="FD75" s="983"/>
    </row>
    <row r="76" spans="2:160" ht="18.75" customHeight="1" thickBot="1" x14ac:dyDescent="0.3">
      <c r="B76" s="559" t="s">
        <v>331</v>
      </c>
      <c r="C76" s="502" t="s">
        <v>332</v>
      </c>
      <c r="D76" s="450" t="s">
        <v>239</v>
      </c>
      <c r="E76" s="513">
        <v>4</v>
      </c>
      <c r="F76" s="565">
        <v>0</v>
      </c>
      <c r="G76" s="562">
        <f t="shared" si="7"/>
        <v>0</v>
      </c>
      <c r="H76" s="984"/>
      <c r="I76" s="463" t="b">
        <f t="shared" si="8"/>
        <v>1</v>
      </c>
      <c r="J76" s="463" t="b">
        <f t="shared" si="9"/>
        <v>1</v>
      </c>
      <c r="K76" s="463" t="b">
        <f t="shared" si="10"/>
        <v>1</v>
      </c>
      <c r="L76" s="463"/>
      <c r="M76" s="501" t="s">
        <v>331</v>
      </c>
      <c r="N76" s="502" t="s">
        <v>332</v>
      </c>
      <c r="O76" s="503" t="s">
        <v>239</v>
      </c>
      <c r="P76" s="513">
        <v>4</v>
      </c>
      <c r="Q76" s="510">
        <v>12000</v>
      </c>
      <c r="R76" s="506">
        <f t="shared" si="0"/>
        <v>48000</v>
      </c>
      <c r="S76" s="984"/>
      <c r="T76" s="463" t="b">
        <f t="shared" si="91"/>
        <v>1</v>
      </c>
      <c r="U76" s="463" t="b">
        <f t="shared" si="92"/>
        <v>1</v>
      </c>
      <c r="V76" s="463" t="b">
        <f t="shared" si="93"/>
        <v>1</v>
      </c>
      <c r="W76" s="463"/>
      <c r="X76" s="596" t="s">
        <v>331</v>
      </c>
      <c r="Y76" s="502" t="s">
        <v>332</v>
      </c>
      <c r="Z76" s="503" t="s">
        <v>239</v>
      </c>
      <c r="AA76" s="513">
        <v>4</v>
      </c>
      <c r="AB76" s="565">
        <v>10000</v>
      </c>
      <c r="AC76" s="562">
        <f t="shared" si="1"/>
        <v>40000</v>
      </c>
      <c r="AD76" s="984"/>
      <c r="AE76" s="463" t="b">
        <f t="shared" si="11"/>
        <v>1</v>
      </c>
      <c r="AF76" s="463" t="b">
        <f t="shared" si="12"/>
        <v>1</v>
      </c>
      <c r="AG76" s="463" t="b">
        <f t="shared" si="13"/>
        <v>1</v>
      </c>
      <c r="AH76" s="463"/>
      <c r="AI76" s="596" t="s">
        <v>331</v>
      </c>
      <c r="AJ76" s="502" t="s">
        <v>332</v>
      </c>
      <c r="AK76" s="614" t="s">
        <v>239</v>
      </c>
      <c r="AL76" s="623">
        <v>4</v>
      </c>
      <c r="AM76" s="621">
        <v>7000</v>
      </c>
      <c r="AN76" s="618">
        <f t="shared" si="14"/>
        <v>28000</v>
      </c>
      <c r="AO76" s="1033"/>
      <c r="AP76" s="463" t="b">
        <f t="shared" si="50"/>
        <v>1</v>
      </c>
      <c r="AQ76" s="463" t="b">
        <f t="shared" si="51"/>
        <v>1</v>
      </c>
      <c r="AR76" s="463" t="b">
        <f t="shared" si="52"/>
        <v>1</v>
      </c>
      <c r="AS76" s="463"/>
      <c r="AT76" s="596" t="s">
        <v>331</v>
      </c>
      <c r="AU76" s="502" t="s">
        <v>332</v>
      </c>
      <c r="AV76" s="503" t="s">
        <v>239</v>
      </c>
      <c r="AW76" s="513">
        <v>4</v>
      </c>
      <c r="AX76" s="653">
        <v>43680.000000000007</v>
      </c>
      <c r="AY76" s="651">
        <f t="shared" si="15"/>
        <v>174720</v>
      </c>
      <c r="AZ76" s="984"/>
      <c r="BA76" s="463" t="b">
        <f t="shared" si="59"/>
        <v>1</v>
      </c>
      <c r="BB76" s="463" t="b">
        <f t="shared" si="60"/>
        <v>1</v>
      </c>
      <c r="BC76" s="463" t="b">
        <f t="shared" si="61"/>
        <v>1</v>
      </c>
      <c r="BD76" s="596" t="s">
        <v>331</v>
      </c>
      <c r="BE76" s="502" t="s">
        <v>332</v>
      </c>
      <c r="BF76" s="503" t="s">
        <v>239</v>
      </c>
      <c r="BG76" s="513">
        <v>4</v>
      </c>
      <c r="BH76" s="565">
        <v>77350</v>
      </c>
      <c r="BI76" s="562">
        <f t="shared" si="97"/>
        <v>309400</v>
      </c>
      <c r="BJ76" s="984"/>
      <c r="BK76" s="463" t="b">
        <f t="shared" si="19"/>
        <v>1</v>
      </c>
      <c r="BL76" s="463" t="b">
        <f t="shared" si="20"/>
        <v>1</v>
      </c>
      <c r="BM76" s="463" t="b">
        <f t="shared" si="21"/>
        <v>1</v>
      </c>
      <c r="BN76" s="463"/>
      <c r="BO76" s="596" t="s">
        <v>331</v>
      </c>
      <c r="BP76" s="502" t="s">
        <v>332</v>
      </c>
      <c r="BQ76" s="503" t="s">
        <v>239</v>
      </c>
      <c r="BR76" s="513">
        <v>4</v>
      </c>
      <c r="BS76" s="653">
        <v>76500</v>
      </c>
      <c r="BT76" s="562">
        <f t="shared" si="98"/>
        <v>306000</v>
      </c>
      <c r="BU76" s="984"/>
      <c r="BV76" s="463" t="b">
        <f t="shared" si="22"/>
        <v>1</v>
      </c>
      <c r="BW76" s="463" t="b">
        <f t="shared" si="23"/>
        <v>1</v>
      </c>
      <c r="BX76" s="463" t="b">
        <f t="shared" si="24"/>
        <v>1</v>
      </c>
      <c r="BY76" s="463"/>
      <c r="BZ76" s="596" t="s">
        <v>331</v>
      </c>
      <c r="CA76" s="502" t="s">
        <v>332</v>
      </c>
      <c r="CB76" s="503" t="s">
        <v>239</v>
      </c>
      <c r="CC76" s="513">
        <v>4</v>
      </c>
      <c r="CD76" s="565">
        <v>52000</v>
      </c>
      <c r="CE76" s="562">
        <f t="shared" si="25"/>
        <v>208000</v>
      </c>
      <c r="CF76" s="984"/>
      <c r="CG76" s="463" t="b">
        <f t="shared" si="53"/>
        <v>1</v>
      </c>
      <c r="CH76" s="463" t="b">
        <f t="shared" si="54"/>
        <v>1</v>
      </c>
      <c r="CI76" s="463" t="b">
        <f t="shared" si="55"/>
        <v>1</v>
      </c>
      <c r="CJ76" s="463"/>
      <c r="CK76" s="596" t="s">
        <v>331</v>
      </c>
      <c r="CL76" s="502" t="s">
        <v>332</v>
      </c>
      <c r="CM76" s="503" t="s">
        <v>239</v>
      </c>
      <c r="CN76" s="513">
        <v>4</v>
      </c>
      <c r="CO76" s="565">
        <v>50000</v>
      </c>
      <c r="CP76" s="562">
        <f t="shared" si="26"/>
        <v>200000</v>
      </c>
      <c r="CQ76" s="984"/>
      <c r="CR76" s="463" t="b">
        <f t="shared" si="27"/>
        <v>1</v>
      </c>
      <c r="CS76" s="463" t="b">
        <f t="shared" si="28"/>
        <v>1</v>
      </c>
      <c r="CT76" s="463" t="b">
        <f t="shared" si="29"/>
        <v>1</v>
      </c>
      <c r="CU76" s="463"/>
      <c r="CV76" s="596" t="s">
        <v>331</v>
      </c>
      <c r="CW76" s="693" t="s">
        <v>332</v>
      </c>
      <c r="CX76" s="614" t="s">
        <v>239</v>
      </c>
      <c r="CY76" s="623">
        <v>4</v>
      </c>
      <c r="CZ76" s="621">
        <v>16239</v>
      </c>
      <c r="DA76" s="696">
        <f t="shared" si="30"/>
        <v>64956</v>
      </c>
      <c r="DB76" s="1033"/>
      <c r="DC76" s="463" t="b">
        <f t="shared" si="31"/>
        <v>1</v>
      </c>
      <c r="DD76" s="463" t="b">
        <f t="shared" si="32"/>
        <v>1</v>
      </c>
      <c r="DE76" s="463" t="b">
        <f t="shared" si="33"/>
        <v>1</v>
      </c>
      <c r="DF76" s="596" t="s">
        <v>331</v>
      </c>
      <c r="DG76" s="502" t="s">
        <v>332</v>
      </c>
      <c r="DH76" s="503" t="s">
        <v>239</v>
      </c>
      <c r="DI76" s="513">
        <v>4</v>
      </c>
      <c r="DJ76" s="565">
        <v>10000</v>
      </c>
      <c r="DK76" s="562">
        <f t="shared" si="34"/>
        <v>40000</v>
      </c>
      <c r="DL76" s="984"/>
      <c r="DM76" s="463" t="b">
        <f t="shared" si="35"/>
        <v>1</v>
      </c>
      <c r="DN76" s="463" t="b">
        <f t="shared" si="36"/>
        <v>1</v>
      </c>
      <c r="DO76" s="463" t="b">
        <f t="shared" si="37"/>
        <v>1</v>
      </c>
      <c r="DP76" s="463"/>
      <c r="DQ76" s="728" t="s">
        <v>331</v>
      </c>
      <c r="DR76" s="729" t="s">
        <v>332</v>
      </c>
      <c r="DS76" s="730" t="s">
        <v>239</v>
      </c>
      <c r="DT76" s="743">
        <v>4</v>
      </c>
      <c r="DU76" s="740">
        <v>74800</v>
      </c>
      <c r="DV76" s="740">
        <f t="shared" si="99"/>
        <v>299200</v>
      </c>
      <c r="DW76" s="1105"/>
      <c r="DX76" s="463" t="b">
        <f t="shared" si="38"/>
        <v>1</v>
      </c>
      <c r="DY76" s="463" t="b">
        <f t="shared" si="39"/>
        <v>1</v>
      </c>
      <c r="DZ76" s="463" t="b">
        <f t="shared" si="40"/>
        <v>1</v>
      </c>
      <c r="EA76" s="463"/>
      <c r="EB76" s="596" t="s">
        <v>331</v>
      </c>
      <c r="EC76" s="502" t="s">
        <v>332</v>
      </c>
      <c r="ED76" s="503" t="s">
        <v>239</v>
      </c>
      <c r="EE76" s="513">
        <v>4</v>
      </c>
      <c r="EF76" s="801">
        <v>11907</v>
      </c>
      <c r="EG76" s="802">
        <f t="shared" si="100"/>
        <v>47628</v>
      </c>
      <c r="EH76" s="984"/>
      <c r="EI76" s="463" t="b">
        <f t="shared" si="42"/>
        <v>1</v>
      </c>
      <c r="EJ76" s="463" t="b">
        <f t="shared" si="43"/>
        <v>1</v>
      </c>
      <c r="EK76" s="463" t="b">
        <f t="shared" si="44"/>
        <v>1</v>
      </c>
      <c r="EL76" s="463"/>
      <c r="EM76" s="596" t="s">
        <v>331</v>
      </c>
      <c r="EN76" s="502" t="s">
        <v>332</v>
      </c>
      <c r="EO76" s="503" t="s">
        <v>239</v>
      </c>
      <c r="EP76" s="513">
        <v>4</v>
      </c>
      <c r="EQ76" s="565">
        <v>40000</v>
      </c>
      <c r="ER76" s="562">
        <f t="shared" si="45"/>
        <v>160000</v>
      </c>
      <c r="ES76" s="1115"/>
      <c r="ET76" s="463" t="b">
        <f t="shared" si="46"/>
        <v>1</v>
      </c>
      <c r="EU76" s="463" t="b">
        <f t="shared" si="47"/>
        <v>1</v>
      </c>
      <c r="EV76" s="463" t="b">
        <f t="shared" si="48"/>
        <v>1</v>
      </c>
      <c r="EW76" s="463"/>
      <c r="EX76" s="596" t="s">
        <v>331</v>
      </c>
      <c r="EY76" s="502" t="s">
        <v>332</v>
      </c>
      <c r="EZ76" s="503" t="s">
        <v>239</v>
      </c>
      <c r="FA76" s="513">
        <v>4</v>
      </c>
      <c r="FB76" s="565">
        <v>25000</v>
      </c>
      <c r="FC76" s="562">
        <f t="shared" si="49"/>
        <v>100000</v>
      </c>
      <c r="FD76" s="984"/>
    </row>
    <row r="77" spans="2:160" ht="15" customHeight="1" thickTop="1" thickBot="1" x14ac:dyDescent="0.35">
      <c r="B77" s="554" t="s">
        <v>215</v>
      </c>
      <c r="C77" s="555" t="s">
        <v>333</v>
      </c>
      <c r="D77" s="449"/>
      <c r="E77" s="375"/>
      <c r="F77" s="556"/>
      <c r="G77" s="567"/>
      <c r="H77" s="558">
        <f>SUM(G78:G87)</f>
        <v>0</v>
      </c>
      <c r="I77" s="463" t="b">
        <f t="shared" si="8"/>
        <v>1</v>
      </c>
      <c r="J77" s="463" t="b">
        <f t="shared" si="9"/>
        <v>1</v>
      </c>
      <c r="K77" s="463" t="b">
        <f t="shared" si="10"/>
        <v>1</v>
      </c>
      <c r="L77" s="463"/>
      <c r="M77" s="494" t="s">
        <v>215</v>
      </c>
      <c r="N77" s="495" t="s">
        <v>333</v>
      </c>
      <c r="O77" s="496"/>
      <c r="P77" s="497"/>
      <c r="Q77" s="498"/>
      <c r="R77" s="512"/>
      <c r="S77" s="500">
        <f>SUM(R78:R87)</f>
        <v>2985000</v>
      </c>
      <c r="T77" s="463" t="b">
        <f t="shared" si="91"/>
        <v>1</v>
      </c>
      <c r="U77" s="463" t="b">
        <f t="shared" si="92"/>
        <v>1</v>
      </c>
      <c r="V77" s="463" t="b">
        <f t="shared" si="93"/>
        <v>1</v>
      </c>
      <c r="W77" s="463"/>
      <c r="X77" s="554" t="s">
        <v>215</v>
      </c>
      <c r="Y77" s="555" t="s">
        <v>333</v>
      </c>
      <c r="Z77" s="449"/>
      <c r="AA77" s="375"/>
      <c r="AB77" s="556"/>
      <c r="AC77" s="567"/>
      <c r="AD77" s="558">
        <f>SUM(AC78:AC87)</f>
        <v>2967000</v>
      </c>
      <c r="AE77" s="463" t="b">
        <f t="shared" si="11"/>
        <v>1</v>
      </c>
      <c r="AF77" s="463" t="b">
        <f t="shared" si="12"/>
        <v>1</v>
      </c>
      <c r="AG77" s="463" t="b">
        <f t="shared" si="13"/>
        <v>1</v>
      </c>
      <c r="AH77" s="463"/>
      <c r="AI77" s="554" t="s">
        <v>215</v>
      </c>
      <c r="AJ77" s="555" t="s">
        <v>333</v>
      </c>
      <c r="AK77" s="609"/>
      <c r="AL77" s="610"/>
      <c r="AM77" s="611"/>
      <c r="AN77" s="622"/>
      <c r="AO77" s="613">
        <f>SUM(AN78:AN87)</f>
        <v>2685000</v>
      </c>
      <c r="AP77" s="463" t="b">
        <f t="shared" si="50"/>
        <v>1</v>
      </c>
      <c r="AQ77" s="463" t="b">
        <f t="shared" si="51"/>
        <v>1</v>
      </c>
      <c r="AR77" s="463" t="b">
        <f t="shared" si="52"/>
        <v>1</v>
      </c>
      <c r="AS77" s="463"/>
      <c r="AT77" s="554" t="s">
        <v>215</v>
      </c>
      <c r="AU77" s="555" t="s">
        <v>333</v>
      </c>
      <c r="AV77" s="449"/>
      <c r="AW77" s="375"/>
      <c r="AX77" s="556"/>
      <c r="AY77" s="567"/>
      <c r="AZ77" s="558">
        <f>SUM(AY78:AY87)</f>
        <v>3975552</v>
      </c>
      <c r="BA77" s="463" t="b">
        <f t="shared" si="59"/>
        <v>1</v>
      </c>
      <c r="BB77" s="463" t="b">
        <f t="shared" si="60"/>
        <v>1</v>
      </c>
      <c r="BC77" s="463" t="b">
        <f t="shared" si="61"/>
        <v>1</v>
      </c>
      <c r="BD77" s="554" t="s">
        <v>215</v>
      </c>
      <c r="BE77" s="555" t="s">
        <v>333</v>
      </c>
      <c r="BF77" s="449"/>
      <c r="BG77" s="375"/>
      <c r="BH77" s="556">
        <v>0</v>
      </c>
      <c r="BI77" s="567"/>
      <c r="BJ77" s="558">
        <f>SUM(BI78:BI87)</f>
        <v>5207020</v>
      </c>
      <c r="BK77" s="463" t="b">
        <f t="shared" si="19"/>
        <v>1</v>
      </c>
      <c r="BL77" s="463" t="b">
        <f t="shared" si="20"/>
        <v>1</v>
      </c>
      <c r="BM77" s="463" t="b">
        <f t="shared" si="21"/>
        <v>1</v>
      </c>
      <c r="BN77" s="463"/>
      <c r="BO77" s="554" t="s">
        <v>215</v>
      </c>
      <c r="BP77" s="555" t="s">
        <v>333</v>
      </c>
      <c r="BQ77" s="449"/>
      <c r="BR77" s="375"/>
      <c r="BS77" s="556">
        <v>0</v>
      </c>
      <c r="BT77" s="567"/>
      <c r="BU77" s="558">
        <f>SUM(BT78:BT87)</f>
        <v>5149800</v>
      </c>
      <c r="BV77" s="463" t="b">
        <f t="shared" si="22"/>
        <v>1</v>
      </c>
      <c r="BW77" s="463" t="b">
        <f t="shared" si="23"/>
        <v>1</v>
      </c>
      <c r="BX77" s="463" t="b">
        <f t="shared" si="24"/>
        <v>1</v>
      </c>
      <c r="BY77" s="463"/>
      <c r="BZ77" s="554" t="s">
        <v>215</v>
      </c>
      <c r="CA77" s="555" t="s">
        <v>333</v>
      </c>
      <c r="CB77" s="449"/>
      <c r="CC77" s="375"/>
      <c r="CD77" s="556"/>
      <c r="CE77" s="567"/>
      <c r="CF77" s="558">
        <f>SUM(CE78:CE87)</f>
        <v>2690000</v>
      </c>
      <c r="CG77" s="463" t="b">
        <f t="shared" si="53"/>
        <v>1</v>
      </c>
      <c r="CH77" s="463" t="b">
        <f t="shared" si="54"/>
        <v>1</v>
      </c>
      <c r="CI77" s="463" t="b">
        <f t="shared" si="55"/>
        <v>1</v>
      </c>
      <c r="CJ77" s="463"/>
      <c r="CK77" s="554" t="s">
        <v>215</v>
      </c>
      <c r="CL77" s="555" t="s">
        <v>333</v>
      </c>
      <c r="CM77" s="449"/>
      <c r="CN77" s="375"/>
      <c r="CO77" s="556"/>
      <c r="CP77" s="567"/>
      <c r="CQ77" s="558">
        <f>SUM(CP78:CP87)</f>
        <v>2960000</v>
      </c>
      <c r="CR77" s="463" t="b">
        <f t="shared" si="27"/>
        <v>1</v>
      </c>
      <c r="CS77" s="463" t="b">
        <f t="shared" si="28"/>
        <v>1</v>
      </c>
      <c r="CT77" s="463" t="b">
        <f t="shared" si="29"/>
        <v>1</v>
      </c>
      <c r="CU77" s="463"/>
      <c r="CV77" s="691" t="s">
        <v>215</v>
      </c>
      <c r="CW77" s="692" t="s">
        <v>333</v>
      </c>
      <c r="CX77" s="609"/>
      <c r="CY77" s="610"/>
      <c r="CZ77" s="611"/>
      <c r="DA77" s="622"/>
      <c r="DB77" s="613">
        <f>SUM(DA78:DA87)</f>
        <v>3617657</v>
      </c>
      <c r="DC77" s="463" t="b">
        <f t="shared" si="31"/>
        <v>1</v>
      </c>
      <c r="DD77" s="463" t="b">
        <f t="shared" si="32"/>
        <v>1</v>
      </c>
      <c r="DE77" s="463" t="b">
        <f t="shared" si="33"/>
        <v>1</v>
      </c>
      <c r="DF77" s="554" t="s">
        <v>215</v>
      </c>
      <c r="DG77" s="555" t="s">
        <v>333</v>
      </c>
      <c r="DH77" s="449"/>
      <c r="DI77" s="375"/>
      <c r="DJ77" s="556"/>
      <c r="DK77" s="567"/>
      <c r="DL77" s="558">
        <f>SUM(DK78:DK87)</f>
        <v>3547000</v>
      </c>
      <c r="DM77" s="463" t="b">
        <f t="shared" si="35"/>
        <v>1</v>
      </c>
      <c r="DN77" s="463" t="b">
        <f t="shared" si="36"/>
        <v>1</v>
      </c>
      <c r="DO77" s="463" t="b">
        <f t="shared" si="37"/>
        <v>1</v>
      </c>
      <c r="DP77" s="463"/>
      <c r="DQ77" s="734" t="s">
        <v>215</v>
      </c>
      <c r="DR77" s="735" t="s">
        <v>333</v>
      </c>
      <c r="DS77" s="736"/>
      <c r="DT77" s="737"/>
      <c r="DU77" s="738">
        <v>0</v>
      </c>
      <c r="DV77" s="738"/>
      <c r="DW77" s="739">
        <f>SUM(DV78:DV87)</f>
        <v>5035360</v>
      </c>
      <c r="DX77" s="463" t="b">
        <f t="shared" si="38"/>
        <v>1</v>
      </c>
      <c r="DY77" s="463" t="b">
        <f t="shared" si="39"/>
        <v>1</v>
      </c>
      <c r="DZ77" s="463" t="b">
        <f t="shared" si="40"/>
        <v>1</v>
      </c>
      <c r="EA77" s="463"/>
      <c r="EB77" s="554" t="s">
        <v>215</v>
      </c>
      <c r="EC77" s="555" t="s">
        <v>333</v>
      </c>
      <c r="ED77" s="449"/>
      <c r="EE77" s="375"/>
      <c r="EF77" s="793"/>
      <c r="EG77" s="567"/>
      <c r="EH77" s="804">
        <f>SUM(EG78:EG87)</f>
        <v>2571741</v>
      </c>
      <c r="EI77" s="463" t="b">
        <f t="shared" si="42"/>
        <v>1</v>
      </c>
      <c r="EJ77" s="463" t="b">
        <f t="shared" si="43"/>
        <v>1</v>
      </c>
      <c r="EK77" s="463" t="b">
        <f t="shared" si="44"/>
        <v>1</v>
      </c>
      <c r="EL77" s="463"/>
      <c r="EM77" s="822" t="s">
        <v>215</v>
      </c>
      <c r="EN77" s="555" t="s">
        <v>333</v>
      </c>
      <c r="EO77" s="449"/>
      <c r="EP77" s="375"/>
      <c r="EQ77" s="556"/>
      <c r="ER77" s="567"/>
      <c r="ES77" s="558">
        <f>SUM(ER78:ER87)</f>
        <v>4921300</v>
      </c>
      <c r="ET77" s="463" t="b">
        <f t="shared" si="46"/>
        <v>1</v>
      </c>
      <c r="EU77" s="463" t="b">
        <f t="shared" si="47"/>
        <v>1</v>
      </c>
      <c r="EV77" s="463" t="b">
        <f t="shared" si="48"/>
        <v>1</v>
      </c>
      <c r="EW77" s="463"/>
      <c r="EX77" s="554" t="s">
        <v>215</v>
      </c>
      <c r="EY77" s="555" t="s">
        <v>333</v>
      </c>
      <c r="EZ77" s="449"/>
      <c r="FA77" s="375"/>
      <c r="FB77" s="556"/>
      <c r="FC77" s="567"/>
      <c r="FD77" s="558">
        <f>SUM(FC78:FC87)</f>
        <v>4921300</v>
      </c>
    </row>
    <row r="78" spans="2:160" ht="57" customHeight="1" thickTop="1" x14ac:dyDescent="0.25">
      <c r="B78" s="559" t="s">
        <v>334</v>
      </c>
      <c r="C78" s="502" t="s">
        <v>335</v>
      </c>
      <c r="D78" s="450" t="s">
        <v>154</v>
      </c>
      <c r="E78" s="513">
        <v>32</v>
      </c>
      <c r="F78" s="565">
        <v>0</v>
      </c>
      <c r="G78" s="562">
        <f t="shared" si="7"/>
        <v>0</v>
      </c>
      <c r="H78" s="985" t="e">
        <f>+H77/G114</f>
        <v>#DIV/0!</v>
      </c>
      <c r="I78" s="463" t="b">
        <f t="shared" si="8"/>
        <v>1</v>
      </c>
      <c r="J78" s="463" t="b">
        <f t="shared" si="9"/>
        <v>1</v>
      </c>
      <c r="K78" s="463" t="b">
        <f t="shared" si="10"/>
        <v>1</v>
      </c>
      <c r="L78" s="463"/>
      <c r="M78" s="501" t="s">
        <v>334</v>
      </c>
      <c r="N78" s="502" t="s">
        <v>335</v>
      </c>
      <c r="O78" s="503" t="s">
        <v>154</v>
      </c>
      <c r="P78" s="513">
        <v>32</v>
      </c>
      <c r="Q78" s="510">
        <v>45000</v>
      </c>
      <c r="R78" s="506">
        <f t="shared" si="0"/>
        <v>1440000</v>
      </c>
      <c r="S78" s="985">
        <f>+S77/R114</f>
        <v>3.1381729672629158E-2</v>
      </c>
      <c r="T78" s="463" t="b">
        <f t="shared" si="91"/>
        <v>1</v>
      </c>
      <c r="U78" s="463" t="b">
        <f t="shared" si="92"/>
        <v>1</v>
      </c>
      <c r="V78" s="463" t="b">
        <f t="shared" si="93"/>
        <v>1</v>
      </c>
      <c r="W78" s="463"/>
      <c r="X78" s="596" t="s">
        <v>334</v>
      </c>
      <c r="Y78" s="502" t="s">
        <v>335</v>
      </c>
      <c r="Z78" s="503" t="s">
        <v>154</v>
      </c>
      <c r="AA78" s="513">
        <v>32</v>
      </c>
      <c r="AB78" s="565">
        <v>48000</v>
      </c>
      <c r="AC78" s="562">
        <f t="shared" si="1"/>
        <v>1536000</v>
      </c>
      <c r="AD78" s="985">
        <f>+AD77/AC114</f>
        <v>3.1125339971167884E-2</v>
      </c>
      <c r="AE78" s="463" t="b">
        <f t="shared" si="11"/>
        <v>1</v>
      </c>
      <c r="AF78" s="463" t="b">
        <f t="shared" si="12"/>
        <v>1</v>
      </c>
      <c r="AG78" s="463" t="b">
        <f t="shared" si="13"/>
        <v>1</v>
      </c>
      <c r="AH78" s="463"/>
      <c r="AI78" s="596" t="s">
        <v>334</v>
      </c>
      <c r="AJ78" s="502" t="s">
        <v>335</v>
      </c>
      <c r="AK78" s="614" t="s">
        <v>154</v>
      </c>
      <c r="AL78" s="623">
        <v>32</v>
      </c>
      <c r="AM78" s="621">
        <v>45000</v>
      </c>
      <c r="AN78" s="618">
        <f t="shared" si="14"/>
        <v>1440000</v>
      </c>
      <c r="AO78" s="988">
        <f>+AO77/AN114</f>
        <v>2.8687276631889354E-2</v>
      </c>
      <c r="AP78" s="463" t="b">
        <f t="shared" si="50"/>
        <v>1</v>
      </c>
      <c r="AQ78" s="463" t="b">
        <f t="shared" si="51"/>
        <v>1</v>
      </c>
      <c r="AR78" s="463" t="b">
        <f t="shared" si="52"/>
        <v>1</v>
      </c>
      <c r="AS78" s="463"/>
      <c r="AT78" s="596" t="s">
        <v>334</v>
      </c>
      <c r="AU78" s="502" t="s">
        <v>335</v>
      </c>
      <c r="AV78" s="503" t="s">
        <v>154</v>
      </c>
      <c r="AW78" s="513">
        <v>32</v>
      </c>
      <c r="AX78" s="653">
        <v>64624.000000000007</v>
      </c>
      <c r="AY78" s="651">
        <f t="shared" si="15"/>
        <v>2067968</v>
      </c>
      <c r="AZ78" s="985">
        <f>+AZ77/AY114</f>
        <v>4.4385517593064763E-2</v>
      </c>
      <c r="BA78" s="463" t="b">
        <f t="shared" si="59"/>
        <v>1</v>
      </c>
      <c r="BB78" s="463" t="b">
        <f t="shared" si="60"/>
        <v>1</v>
      </c>
      <c r="BC78" s="463" t="b">
        <f t="shared" si="61"/>
        <v>1</v>
      </c>
      <c r="BD78" s="596" t="s">
        <v>334</v>
      </c>
      <c r="BE78" s="502" t="s">
        <v>335</v>
      </c>
      <c r="BF78" s="503" t="s">
        <v>154</v>
      </c>
      <c r="BG78" s="513">
        <v>32</v>
      </c>
      <c r="BH78" s="565">
        <v>82810</v>
      </c>
      <c r="BI78" s="562">
        <f t="shared" ref="BI78:BI87" si="101">ROUND((BG78*BH78),0)</f>
        <v>2649920</v>
      </c>
      <c r="BJ78" s="985">
        <f>+BJ77/BI114</f>
        <v>5.1090208064980762E-2</v>
      </c>
      <c r="BK78" s="463" t="b">
        <f t="shared" si="19"/>
        <v>1</v>
      </c>
      <c r="BL78" s="463" t="b">
        <f t="shared" si="20"/>
        <v>1</v>
      </c>
      <c r="BM78" s="463" t="b">
        <f t="shared" si="21"/>
        <v>1</v>
      </c>
      <c r="BN78" s="463"/>
      <c r="BO78" s="596" t="s">
        <v>334</v>
      </c>
      <c r="BP78" s="502" t="s">
        <v>335</v>
      </c>
      <c r="BQ78" s="503" t="s">
        <v>154</v>
      </c>
      <c r="BR78" s="513">
        <v>32</v>
      </c>
      <c r="BS78" s="653">
        <v>81900</v>
      </c>
      <c r="BT78" s="562">
        <f t="shared" ref="BT78:BT87" si="102">ROUND((BR78*BS78),0)</f>
        <v>2620800</v>
      </c>
      <c r="BU78" s="985">
        <f>+BU77/BT114</f>
        <v>5.1090208683234245E-2</v>
      </c>
      <c r="BV78" s="463" t="b">
        <f t="shared" si="22"/>
        <v>1</v>
      </c>
      <c r="BW78" s="463" t="b">
        <f t="shared" si="23"/>
        <v>1</v>
      </c>
      <c r="BX78" s="463" t="b">
        <f t="shared" si="24"/>
        <v>1</v>
      </c>
      <c r="BY78" s="463"/>
      <c r="BZ78" s="596" t="s">
        <v>334</v>
      </c>
      <c r="CA78" s="502" t="s">
        <v>335</v>
      </c>
      <c r="CB78" s="503" t="s">
        <v>154</v>
      </c>
      <c r="CC78" s="513">
        <v>32</v>
      </c>
      <c r="CD78" s="565">
        <v>42000</v>
      </c>
      <c r="CE78" s="562">
        <f t="shared" si="25"/>
        <v>1344000</v>
      </c>
      <c r="CF78" s="985">
        <f>+CF77/CE114</f>
        <v>2.9045476037536256E-2</v>
      </c>
      <c r="CG78" s="463" t="b">
        <f t="shared" si="53"/>
        <v>1</v>
      </c>
      <c r="CH78" s="463" t="b">
        <f t="shared" si="54"/>
        <v>1</v>
      </c>
      <c r="CI78" s="463" t="b">
        <f t="shared" si="55"/>
        <v>1</v>
      </c>
      <c r="CJ78" s="463"/>
      <c r="CK78" s="596" t="s">
        <v>334</v>
      </c>
      <c r="CL78" s="502" t="s">
        <v>335</v>
      </c>
      <c r="CM78" s="503" t="s">
        <v>154</v>
      </c>
      <c r="CN78" s="513">
        <v>32</v>
      </c>
      <c r="CO78" s="565">
        <v>45000</v>
      </c>
      <c r="CP78" s="562">
        <f t="shared" si="26"/>
        <v>1440000</v>
      </c>
      <c r="CQ78" s="985">
        <f>+CQ77/CP114</f>
        <v>3.1582058403334896E-2</v>
      </c>
      <c r="CR78" s="463" t="b">
        <f t="shared" si="27"/>
        <v>1</v>
      </c>
      <c r="CS78" s="463" t="b">
        <f t="shared" si="28"/>
        <v>1</v>
      </c>
      <c r="CT78" s="463" t="b">
        <f t="shared" si="29"/>
        <v>1</v>
      </c>
      <c r="CU78" s="463"/>
      <c r="CV78" s="596" t="s">
        <v>334</v>
      </c>
      <c r="CW78" s="693" t="s">
        <v>460</v>
      </c>
      <c r="CX78" s="614" t="s">
        <v>154</v>
      </c>
      <c r="CY78" s="623">
        <v>32</v>
      </c>
      <c r="CZ78" s="621">
        <v>56615</v>
      </c>
      <c r="DA78" s="696">
        <f t="shared" si="30"/>
        <v>1811680</v>
      </c>
      <c r="DB78" s="988">
        <f>+DB77/DA114</f>
        <v>3.6426253022819856E-2</v>
      </c>
      <c r="DC78" s="463" t="b">
        <f t="shared" si="31"/>
        <v>1</v>
      </c>
      <c r="DD78" s="463" t="b">
        <f t="shared" si="32"/>
        <v>1</v>
      </c>
      <c r="DE78" s="463" t="b">
        <f t="shared" si="33"/>
        <v>1</v>
      </c>
      <c r="DF78" s="596" t="s">
        <v>334</v>
      </c>
      <c r="DG78" s="502" t="s">
        <v>335</v>
      </c>
      <c r="DH78" s="503" t="s">
        <v>154</v>
      </c>
      <c r="DI78" s="513">
        <v>32</v>
      </c>
      <c r="DJ78" s="565">
        <v>60000</v>
      </c>
      <c r="DK78" s="562">
        <f t="shared" si="34"/>
        <v>1920000</v>
      </c>
      <c r="DL78" s="985">
        <f>+DL77/DK114</f>
        <v>5.5535897138813128E-2</v>
      </c>
      <c r="DM78" s="463" t="b">
        <f t="shared" si="35"/>
        <v>1</v>
      </c>
      <c r="DN78" s="463" t="b">
        <f t="shared" si="36"/>
        <v>1</v>
      </c>
      <c r="DO78" s="463" t="b">
        <f t="shared" si="37"/>
        <v>1</v>
      </c>
      <c r="DP78" s="463"/>
      <c r="DQ78" s="728" t="s">
        <v>334</v>
      </c>
      <c r="DR78" s="729" t="s">
        <v>541</v>
      </c>
      <c r="DS78" s="730" t="s">
        <v>154</v>
      </c>
      <c r="DT78" s="743">
        <v>32</v>
      </c>
      <c r="DU78" s="740">
        <v>80080</v>
      </c>
      <c r="DV78" s="740">
        <f t="shared" ref="DV78:DV87" si="103">ROUND((DT78*DU78),0)</f>
        <v>2562560</v>
      </c>
      <c r="DW78" s="1096">
        <f>+DW77/DV114</f>
        <v>5.1090206851639362E-2</v>
      </c>
      <c r="DX78" s="463" t="b">
        <f t="shared" si="38"/>
        <v>1</v>
      </c>
      <c r="DY78" s="463" t="b">
        <f t="shared" si="39"/>
        <v>1</v>
      </c>
      <c r="DZ78" s="463" t="b">
        <f t="shared" si="40"/>
        <v>1</v>
      </c>
      <c r="EA78" s="463"/>
      <c r="EB78" s="596" t="s">
        <v>334</v>
      </c>
      <c r="EC78" s="502" t="s">
        <v>335</v>
      </c>
      <c r="ED78" s="503" t="s">
        <v>154</v>
      </c>
      <c r="EE78" s="513">
        <v>32</v>
      </c>
      <c r="EF78" s="801">
        <v>46951</v>
      </c>
      <c r="EG78" s="802">
        <f>ROUND((EE78*EF78),0)</f>
        <v>1502432</v>
      </c>
      <c r="EH78" s="985">
        <f>+EH77/EG114</f>
        <v>2.8170734781103671E-2</v>
      </c>
      <c r="EI78" s="463" t="b">
        <f t="shared" si="42"/>
        <v>1</v>
      </c>
      <c r="EJ78" s="463" t="b">
        <f t="shared" si="43"/>
        <v>1</v>
      </c>
      <c r="EK78" s="463" t="b">
        <f t="shared" si="44"/>
        <v>1</v>
      </c>
      <c r="EL78" s="463"/>
      <c r="EM78" s="596" t="s">
        <v>334</v>
      </c>
      <c r="EN78" s="502" t="s">
        <v>335</v>
      </c>
      <c r="EO78" s="503" t="s">
        <v>154</v>
      </c>
      <c r="EP78" s="513">
        <v>32</v>
      </c>
      <c r="EQ78" s="565">
        <v>62300</v>
      </c>
      <c r="ER78" s="562">
        <f t="shared" si="45"/>
        <v>1993600</v>
      </c>
      <c r="ES78" s="1114">
        <f>+ES77/ER114</f>
        <v>5.4015069296637373E-2</v>
      </c>
      <c r="ET78" s="463" t="b">
        <f t="shared" si="46"/>
        <v>1</v>
      </c>
      <c r="EU78" s="463" t="b">
        <f t="shared" si="47"/>
        <v>1</v>
      </c>
      <c r="EV78" s="463" t="b">
        <f t="shared" si="48"/>
        <v>1</v>
      </c>
      <c r="EW78" s="463"/>
      <c r="EX78" s="596" t="s">
        <v>334</v>
      </c>
      <c r="EY78" s="502" t="s">
        <v>335</v>
      </c>
      <c r="EZ78" s="503" t="s">
        <v>154</v>
      </c>
      <c r="FA78" s="513">
        <v>32</v>
      </c>
      <c r="FB78" s="565">
        <v>54000</v>
      </c>
      <c r="FC78" s="562">
        <f t="shared" si="49"/>
        <v>1728000</v>
      </c>
      <c r="FD78" s="985">
        <f>+FD77/FC114</f>
        <v>5.4048530710906047E-2</v>
      </c>
    </row>
    <row r="79" spans="2:160" ht="72.75" customHeight="1" x14ac:dyDescent="0.25">
      <c r="B79" s="559" t="s">
        <v>336</v>
      </c>
      <c r="C79" s="502" t="s">
        <v>337</v>
      </c>
      <c r="D79" s="450" t="s">
        <v>154</v>
      </c>
      <c r="E79" s="513">
        <v>21</v>
      </c>
      <c r="F79" s="565">
        <v>0</v>
      </c>
      <c r="G79" s="562">
        <f t="shared" si="7"/>
        <v>0</v>
      </c>
      <c r="H79" s="928"/>
      <c r="I79" s="463" t="b">
        <f t="shared" ref="I79:I114" si="104">+EXACT(C79,N79)</f>
        <v>1</v>
      </c>
      <c r="J79" s="463" t="b">
        <f t="shared" ref="J79:J114" si="105">+EXACT(D79,O79)</f>
        <v>1</v>
      </c>
      <c r="K79" s="463" t="b">
        <f t="shared" ref="K79:K114" si="106">+EXACT(E79,P79)</f>
        <v>1</v>
      </c>
      <c r="L79" s="463"/>
      <c r="M79" s="501" t="s">
        <v>336</v>
      </c>
      <c r="N79" s="502" t="s">
        <v>337</v>
      </c>
      <c r="O79" s="503" t="s">
        <v>154</v>
      </c>
      <c r="P79" s="513">
        <v>21</v>
      </c>
      <c r="Q79" s="510">
        <v>20000</v>
      </c>
      <c r="R79" s="506">
        <f t="shared" si="0"/>
        <v>420000</v>
      </c>
      <c r="S79" s="928"/>
      <c r="T79" s="463" t="b">
        <f t="shared" si="91"/>
        <v>1</v>
      </c>
      <c r="U79" s="463" t="b">
        <f t="shared" si="92"/>
        <v>1</v>
      </c>
      <c r="V79" s="463" t="b">
        <f t="shared" si="93"/>
        <v>1</v>
      </c>
      <c r="W79" s="463"/>
      <c r="X79" s="596" t="s">
        <v>336</v>
      </c>
      <c r="Y79" s="502" t="s">
        <v>337</v>
      </c>
      <c r="Z79" s="503" t="s">
        <v>154</v>
      </c>
      <c r="AA79" s="513">
        <v>21</v>
      </c>
      <c r="AB79" s="565">
        <v>19000</v>
      </c>
      <c r="AC79" s="562">
        <f t="shared" si="1"/>
        <v>399000</v>
      </c>
      <c r="AD79" s="928"/>
      <c r="AE79" s="463" t="b">
        <f t="shared" ref="AE79:AE114" si="107">+EXACT(C79,AJ79)</f>
        <v>1</v>
      </c>
      <c r="AF79" s="463" t="b">
        <f t="shared" ref="AF79:AF114" si="108">+EXACT(D79,AK79)</f>
        <v>1</v>
      </c>
      <c r="AG79" s="463" t="b">
        <f t="shared" ref="AG79:AG114" si="109">+EXACT(E79,AL79)</f>
        <v>1</v>
      </c>
      <c r="AH79" s="463"/>
      <c r="AI79" s="596" t="s">
        <v>336</v>
      </c>
      <c r="AJ79" s="502" t="s">
        <v>337</v>
      </c>
      <c r="AK79" s="614" t="s">
        <v>154</v>
      </c>
      <c r="AL79" s="623">
        <v>21</v>
      </c>
      <c r="AM79" s="621">
        <v>14000</v>
      </c>
      <c r="AN79" s="618">
        <f t="shared" si="14"/>
        <v>294000</v>
      </c>
      <c r="AO79" s="980"/>
      <c r="AP79" s="463" t="b">
        <f t="shared" si="50"/>
        <v>1</v>
      </c>
      <c r="AQ79" s="463" t="b">
        <f t="shared" si="51"/>
        <v>1</v>
      </c>
      <c r="AR79" s="463" t="b">
        <f t="shared" si="52"/>
        <v>1</v>
      </c>
      <c r="AS79" s="463"/>
      <c r="AT79" s="596" t="s">
        <v>336</v>
      </c>
      <c r="AU79" s="502" t="s">
        <v>337</v>
      </c>
      <c r="AV79" s="503" t="s">
        <v>154</v>
      </c>
      <c r="AW79" s="513">
        <v>21</v>
      </c>
      <c r="AX79" s="653">
        <v>28560.000000000004</v>
      </c>
      <c r="AY79" s="651">
        <f t="shared" si="15"/>
        <v>599760</v>
      </c>
      <c r="AZ79" s="928"/>
      <c r="BA79" s="463" t="b">
        <f t="shared" si="59"/>
        <v>1</v>
      </c>
      <c r="BB79" s="463" t="b">
        <f t="shared" si="60"/>
        <v>1</v>
      </c>
      <c r="BC79" s="463" t="b">
        <f t="shared" si="61"/>
        <v>1</v>
      </c>
      <c r="BD79" s="596" t="s">
        <v>336</v>
      </c>
      <c r="BE79" s="502" t="s">
        <v>337</v>
      </c>
      <c r="BF79" s="503" t="s">
        <v>154</v>
      </c>
      <c r="BG79" s="513">
        <v>21</v>
      </c>
      <c r="BH79" s="565">
        <v>31850</v>
      </c>
      <c r="BI79" s="562">
        <f t="shared" si="101"/>
        <v>668850</v>
      </c>
      <c r="BJ79" s="928"/>
      <c r="BK79" s="463" t="b">
        <f t="shared" ref="BK79:BK114" si="110">+EXACT(C79,BP79)</f>
        <v>1</v>
      </c>
      <c r="BL79" s="463" t="b">
        <f t="shared" ref="BL79:BL114" si="111">+EXACT(D79,BQ79)</f>
        <v>1</v>
      </c>
      <c r="BM79" s="463" t="b">
        <f t="shared" ref="BM79:BM114" si="112">+EXACT(E79,BR79)</f>
        <v>1</v>
      </c>
      <c r="BN79" s="463"/>
      <c r="BO79" s="596" t="s">
        <v>336</v>
      </c>
      <c r="BP79" s="502" t="s">
        <v>337</v>
      </c>
      <c r="BQ79" s="503" t="s">
        <v>154</v>
      </c>
      <c r="BR79" s="513">
        <v>21</v>
      </c>
      <c r="BS79" s="653">
        <v>31500</v>
      </c>
      <c r="BT79" s="562">
        <f t="shared" si="102"/>
        <v>661500</v>
      </c>
      <c r="BU79" s="928"/>
      <c r="BV79" s="463" t="b">
        <f t="shared" ref="BV79:BV114" si="113">+EXACT(C79,CA79)</f>
        <v>1</v>
      </c>
      <c r="BW79" s="463" t="b">
        <f t="shared" ref="BW79:BW114" si="114">+EXACT(D79,CB79)</f>
        <v>1</v>
      </c>
      <c r="BX79" s="463" t="b">
        <f t="shared" ref="BX79:BX114" si="115">+EXACT(E79,CC79)</f>
        <v>1</v>
      </c>
      <c r="BY79" s="463"/>
      <c r="BZ79" s="596" t="s">
        <v>336</v>
      </c>
      <c r="CA79" s="502" t="s">
        <v>337</v>
      </c>
      <c r="CB79" s="503" t="s">
        <v>154</v>
      </c>
      <c r="CC79" s="513">
        <v>21</v>
      </c>
      <c r="CD79" s="565">
        <v>22000</v>
      </c>
      <c r="CE79" s="562">
        <f t="shared" si="25"/>
        <v>462000</v>
      </c>
      <c r="CF79" s="928"/>
      <c r="CG79" s="463" t="b">
        <f t="shared" si="53"/>
        <v>1</v>
      </c>
      <c r="CH79" s="463" t="b">
        <f t="shared" si="54"/>
        <v>1</v>
      </c>
      <c r="CI79" s="463" t="b">
        <f t="shared" si="55"/>
        <v>1</v>
      </c>
      <c r="CJ79" s="463"/>
      <c r="CK79" s="596" t="s">
        <v>336</v>
      </c>
      <c r="CL79" s="502" t="s">
        <v>337</v>
      </c>
      <c r="CM79" s="503" t="s">
        <v>154</v>
      </c>
      <c r="CN79" s="513">
        <v>21</v>
      </c>
      <c r="CO79" s="565">
        <v>25000</v>
      </c>
      <c r="CP79" s="562">
        <f t="shared" si="26"/>
        <v>525000</v>
      </c>
      <c r="CQ79" s="928"/>
      <c r="CR79" s="463" t="b">
        <f t="shared" ref="CR79:CR114" si="116">+EXACT(C79,CW79)</f>
        <v>1</v>
      </c>
      <c r="CS79" s="463" t="b">
        <f t="shared" ref="CS79:CS114" si="117">+EXACT(D79,CX79)</f>
        <v>1</v>
      </c>
      <c r="CT79" s="463" t="b">
        <f t="shared" ref="CT79:CT114" si="118">+EXACT(E79,CY79)</f>
        <v>1</v>
      </c>
      <c r="CU79" s="463"/>
      <c r="CV79" s="596" t="s">
        <v>336</v>
      </c>
      <c r="CW79" s="693" t="s">
        <v>461</v>
      </c>
      <c r="CX79" s="614" t="s">
        <v>154</v>
      </c>
      <c r="CY79" s="623">
        <v>21</v>
      </c>
      <c r="CZ79" s="621">
        <v>25470</v>
      </c>
      <c r="DA79" s="696">
        <f t="shared" si="30"/>
        <v>534870</v>
      </c>
      <c r="DB79" s="980"/>
      <c r="DC79" s="463" t="b">
        <f t="shared" ref="DC79:DC114" si="119">+EXACT(C79,DG79)</f>
        <v>1</v>
      </c>
      <c r="DD79" s="463" t="b">
        <f t="shared" ref="DD79:DD114" si="120">+EXACT(D79,DH79)</f>
        <v>1</v>
      </c>
      <c r="DE79" s="463" t="b">
        <f t="shared" ref="DE79:DE114" si="121">+EXACT(E79,DI79)</f>
        <v>1</v>
      </c>
      <c r="DF79" s="596" t="s">
        <v>336</v>
      </c>
      <c r="DG79" s="502" t="s">
        <v>337</v>
      </c>
      <c r="DH79" s="503" t="s">
        <v>154</v>
      </c>
      <c r="DI79" s="513">
        <v>21</v>
      </c>
      <c r="DJ79" s="565">
        <v>35000</v>
      </c>
      <c r="DK79" s="562">
        <f t="shared" si="34"/>
        <v>735000</v>
      </c>
      <c r="DL79" s="928"/>
      <c r="DM79" s="463" t="b">
        <f t="shared" ref="DM79:DM114" si="122">+EXACT(C79,DR79)</f>
        <v>1</v>
      </c>
      <c r="DN79" s="463" t="b">
        <f t="shared" ref="DN79:DN114" si="123">+EXACT(D79,DS79)</f>
        <v>1</v>
      </c>
      <c r="DO79" s="463" t="b">
        <f t="shared" ref="DO79:DO114" si="124">+EXACT(E79,DT79)</f>
        <v>1</v>
      </c>
      <c r="DP79" s="463"/>
      <c r="DQ79" s="728" t="s">
        <v>336</v>
      </c>
      <c r="DR79" s="729" t="s">
        <v>542</v>
      </c>
      <c r="DS79" s="730" t="s">
        <v>154</v>
      </c>
      <c r="DT79" s="743">
        <v>21</v>
      </c>
      <c r="DU79" s="740">
        <v>30800</v>
      </c>
      <c r="DV79" s="740">
        <f t="shared" si="103"/>
        <v>646800</v>
      </c>
      <c r="DW79" s="1097"/>
      <c r="DX79" s="463" t="b">
        <f t="shared" ref="DX79:DX119" si="125">+EXACT(C79,EC79)</f>
        <v>1</v>
      </c>
      <c r="DY79" s="463" t="b">
        <f t="shared" ref="DY79:DY119" si="126">+EXACT(D79,ED79)</f>
        <v>1</v>
      </c>
      <c r="DZ79" s="463" t="b">
        <f t="shared" ref="DZ79:DZ119" si="127">+EXACT(E79,EE79)</f>
        <v>1</v>
      </c>
      <c r="EA79" s="463"/>
      <c r="EB79" s="596" t="s">
        <v>336</v>
      </c>
      <c r="EC79" s="502" t="s">
        <v>337</v>
      </c>
      <c r="ED79" s="503" t="s">
        <v>154</v>
      </c>
      <c r="EE79" s="513">
        <v>21</v>
      </c>
      <c r="EF79" s="801">
        <v>13983</v>
      </c>
      <c r="EG79" s="802">
        <f t="shared" ref="EG79:EG87" si="128">ROUND((EE79*EF79),0)</f>
        <v>293643</v>
      </c>
      <c r="EH79" s="928"/>
      <c r="EI79" s="463" t="b">
        <f t="shared" ref="EI79:EI114" si="129">+EXACT(C79,EN79)</f>
        <v>1</v>
      </c>
      <c r="EJ79" s="463" t="b">
        <f t="shared" ref="EJ79:EJ114" si="130">+EXACT(D79,EO79)</f>
        <v>1</v>
      </c>
      <c r="EK79" s="463" t="b">
        <f t="shared" ref="EK79:EK114" si="131">+EXACT(E79,EP79)</f>
        <v>1</v>
      </c>
      <c r="EL79" s="463"/>
      <c r="EM79" s="596" t="s">
        <v>336</v>
      </c>
      <c r="EN79" s="502" t="s">
        <v>337</v>
      </c>
      <c r="EO79" s="503" t="s">
        <v>154</v>
      </c>
      <c r="EP79" s="513">
        <v>21</v>
      </c>
      <c r="EQ79" s="565">
        <v>43200</v>
      </c>
      <c r="ER79" s="562">
        <f t="shared" si="45"/>
        <v>907200</v>
      </c>
      <c r="ES79" s="1110"/>
      <c r="ET79" s="463" t="b">
        <f t="shared" ref="ET79:ET114" si="132">+EXACT(C79,EY79)</f>
        <v>1</v>
      </c>
      <c r="EU79" s="463" t="b">
        <f t="shared" ref="EU79:EU114" si="133">+EXACT(D79,EZ79)</f>
        <v>1</v>
      </c>
      <c r="EV79" s="463" t="b">
        <f t="shared" ref="EV79:EV114" si="134">+EXACT(E79,FA79)</f>
        <v>1</v>
      </c>
      <c r="EW79" s="463"/>
      <c r="EX79" s="596" t="s">
        <v>336</v>
      </c>
      <c r="EY79" s="502" t="s">
        <v>337</v>
      </c>
      <c r="EZ79" s="503" t="s">
        <v>154</v>
      </c>
      <c r="FA79" s="513">
        <v>21</v>
      </c>
      <c r="FB79" s="565">
        <v>39800</v>
      </c>
      <c r="FC79" s="562">
        <f t="shared" si="49"/>
        <v>835800</v>
      </c>
      <c r="FD79" s="928"/>
    </row>
    <row r="80" spans="2:160" ht="63" customHeight="1" x14ac:dyDescent="0.25">
      <c r="B80" s="559" t="s">
        <v>338</v>
      </c>
      <c r="C80" s="502" t="s">
        <v>339</v>
      </c>
      <c r="D80" s="450" t="s">
        <v>154</v>
      </c>
      <c r="E80" s="513">
        <v>5</v>
      </c>
      <c r="F80" s="565">
        <v>0</v>
      </c>
      <c r="G80" s="562">
        <f t="shared" si="7"/>
        <v>0</v>
      </c>
      <c r="H80" s="928"/>
      <c r="I80" s="463" t="b">
        <f t="shared" si="104"/>
        <v>1</v>
      </c>
      <c r="J80" s="463" t="b">
        <f t="shared" si="105"/>
        <v>1</v>
      </c>
      <c r="K80" s="463" t="b">
        <f t="shared" si="106"/>
        <v>1</v>
      </c>
      <c r="L80" s="463"/>
      <c r="M80" s="501" t="s">
        <v>338</v>
      </c>
      <c r="N80" s="502" t="s">
        <v>339</v>
      </c>
      <c r="O80" s="503" t="s">
        <v>154</v>
      </c>
      <c r="P80" s="513">
        <v>5</v>
      </c>
      <c r="Q80" s="510">
        <v>15000</v>
      </c>
      <c r="R80" s="506">
        <f t="shared" si="0"/>
        <v>75000</v>
      </c>
      <c r="S80" s="928"/>
      <c r="T80" s="463" t="b">
        <f t="shared" si="91"/>
        <v>1</v>
      </c>
      <c r="U80" s="463" t="b">
        <f t="shared" si="92"/>
        <v>1</v>
      </c>
      <c r="V80" s="463" t="b">
        <f t="shared" si="93"/>
        <v>1</v>
      </c>
      <c r="W80" s="463"/>
      <c r="X80" s="596" t="s">
        <v>338</v>
      </c>
      <c r="Y80" s="502" t="s">
        <v>339</v>
      </c>
      <c r="Z80" s="503" t="s">
        <v>154</v>
      </c>
      <c r="AA80" s="513">
        <v>5</v>
      </c>
      <c r="AB80" s="565">
        <v>14000</v>
      </c>
      <c r="AC80" s="562">
        <f t="shared" si="1"/>
        <v>70000</v>
      </c>
      <c r="AD80" s="928"/>
      <c r="AE80" s="463" t="b">
        <f t="shared" si="107"/>
        <v>1</v>
      </c>
      <c r="AF80" s="463" t="b">
        <f t="shared" si="108"/>
        <v>1</v>
      </c>
      <c r="AG80" s="463" t="b">
        <f t="shared" si="109"/>
        <v>1</v>
      </c>
      <c r="AH80" s="463"/>
      <c r="AI80" s="596" t="s">
        <v>338</v>
      </c>
      <c r="AJ80" s="502" t="s">
        <v>339</v>
      </c>
      <c r="AK80" s="614" t="s">
        <v>154</v>
      </c>
      <c r="AL80" s="623">
        <v>5</v>
      </c>
      <c r="AM80" s="621">
        <v>7000</v>
      </c>
      <c r="AN80" s="618">
        <f t="shared" si="14"/>
        <v>35000</v>
      </c>
      <c r="AO80" s="980"/>
      <c r="AP80" s="463" t="b">
        <f t="shared" ref="AP80:AP114" si="135">+EXACT(C80,AU80)</f>
        <v>1</v>
      </c>
      <c r="AQ80" s="463" t="b">
        <f t="shared" ref="AQ80:AQ114" si="136">+EXACT(D80,AV80)</f>
        <v>1</v>
      </c>
      <c r="AR80" s="463" t="b">
        <f t="shared" ref="AR80:AR114" si="137">+EXACT(E80,AW80)</f>
        <v>1</v>
      </c>
      <c r="AS80" s="463"/>
      <c r="AT80" s="596" t="s">
        <v>338</v>
      </c>
      <c r="AU80" s="502" t="s">
        <v>339</v>
      </c>
      <c r="AV80" s="503" t="s">
        <v>154</v>
      </c>
      <c r="AW80" s="513">
        <v>5</v>
      </c>
      <c r="AX80" s="653">
        <v>28560.000000000004</v>
      </c>
      <c r="AY80" s="651">
        <f t="shared" si="15"/>
        <v>142800</v>
      </c>
      <c r="AZ80" s="928"/>
      <c r="BA80" s="463" t="b">
        <f t="shared" si="59"/>
        <v>1</v>
      </c>
      <c r="BB80" s="463" t="b">
        <f t="shared" si="60"/>
        <v>1</v>
      </c>
      <c r="BC80" s="463" t="b">
        <f t="shared" si="61"/>
        <v>1</v>
      </c>
      <c r="BD80" s="596" t="s">
        <v>338</v>
      </c>
      <c r="BE80" s="502" t="s">
        <v>339</v>
      </c>
      <c r="BF80" s="503" t="s">
        <v>154</v>
      </c>
      <c r="BG80" s="513">
        <v>5</v>
      </c>
      <c r="BH80" s="565">
        <v>23660</v>
      </c>
      <c r="BI80" s="562">
        <f t="shared" si="101"/>
        <v>118300</v>
      </c>
      <c r="BJ80" s="928"/>
      <c r="BK80" s="463" t="b">
        <f t="shared" si="110"/>
        <v>1</v>
      </c>
      <c r="BL80" s="463" t="b">
        <f t="shared" si="111"/>
        <v>1</v>
      </c>
      <c r="BM80" s="463" t="b">
        <f t="shared" si="112"/>
        <v>1</v>
      </c>
      <c r="BN80" s="463"/>
      <c r="BO80" s="596" t="s">
        <v>338</v>
      </c>
      <c r="BP80" s="502" t="s">
        <v>339</v>
      </c>
      <c r="BQ80" s="503" t="s">
        <v>154</v>
      </c>
      <c r="BR80" s="513">
        <v>5</v>
      </c>
      <c r="BS80" s="653">
        <v>23400</v>
      </c>
      <c r="BT80" s="562">
        <f t="shared" si="102"/>
        <v>117000</v>
      </c>
      <c r="BU80" s="928"/>
      <c r="BV80" s="463" t="b">
        <f t="shared" si="113"/>
        <v>1</v>
      </c>
      <c r="BW80" s="463" t="b">
        <f t="shared" si="114"/>
        <v>1</v>
      </c>
      <c r="BX80" s="463" t="b">
        <f t="shared" si="115"/>
        <v>1</v>
      </c>
      <c r="BY80" s="463"/>
      <c r="BZ80" s="596" t="s">
        <v>338</v>
      </c>
      <c r="CA80" s="502" t="s">
        <v>339</v>
      </c>
      <c r="CB80" s="503" t="s">
        <v>154</v>
      </c>
      <c r="CC80" s="513">
        <v>5</v>
      </c>
      <c r="CD80" s="565">
        <v>17000</v>
      </c>
      <c r="CE80" s="562">
        <f t="shared" si="25"/>
        <v>85000</v>
      </c>
      <c r="CF80" s="928"/>
      <c r="CG80" s="463" t="b">
        <f t="shared" ref="CG80:CG114" si="138">+EXACT(C80,CL80)</f>
        <v>1</v>
      </c>
      <c r="CH80" s="463" t="b">
        <f t="shared" ref="CH80:CH114" si="139">+EXACT(D80,CM80)</f>
        <v>1</v>
      </c>
      <c r="CI80" s="463" t="b">
        <f t="shared" ref="CI80:CI114" si="140">+EXACT(E80,CN80)</f>
        <v>1</v>
      </c>
      <c r="CJ80" s="463"/>
      <c r="CK80" s="596" t="s">
        <v>338</v>
      </c>
      <c r="CL80" s="502" t="s">
        <v>339</v>
      </c>
      <c r="CM80" s="503" t="s">
        <v>154</v>
      </c>
      <c r="CN80" s="513">
        <v>5</v>
      </c>
      <c r="CO80" s="565">
        <v>20000</v>
      </c>
      <c r="CP80" s="562">
        <f t="shared" si="26"/>
        <v>100000</v>
      </c>
      <c r="CQ80" s="928"/>
      <c r="CR80" s="463" t="b">
        <f t="shared" si="116"/>
        <v>1</v>
      </c>
      <c r="CS80" s="463" t="b">
        <f t="shared" si="117"/>
        <v>1</v>
      </c>
      <c r="CT80" s="463" t="b">
        <f t="shared" si="118"/>
        <v>1</v>
      </c>
      <c r="CU80" s="463"/>
      <c r="CV80" s="596" t="s">
        <v>338</v>
      </c>
      <c r="CW80" s="693" t="s">
        <v>339</v>
      </c>
      <c r="CX80" s="614" t="s">
        <v>154</v>
      </c>
      <c r="CY80" s="623">
        <v>5</v>
      </c>
      <c r="CZ80" s="621">
        <v>23453</v>
      </c>
      <c r="DA80" s="696">
        <f t="shared" si="30"/>
        <v>117265</v>
      </c>
      <c r="DB80" s="980"/>
      <c r="DC80" s="463" t="b">
        <f t="shared" si="119"/>
        <v>1</v>
      </c>
      <c r="DD80" s="463" t="b">
        <f t="shared" si="120"/>
        <v>1</v>
      </c>
      <c r="DE80" s="463" t="b">
        <f t="shared" si="121"/>
        <v>1</v>
      </c>
      <c r="DF80" s="596" t="s">
        <v>338</v>
      </c>
      <c r="DG80" s="502" t="s">
        <v>339</v>
      </c>
      <c r="DH80" s="503" t="s">
        <v>154</v>
      </c>
      <c r="DI80" s="513">
        <v>5</v>
      </c>
      <c r="DJ80" s="565">
        <v>30000</v>
      </c>
      <c r="DK80" s="562">
        <f t="shared" si="34"/>
        <v>150000</v>
      </c>
      <c r="DL80" s="928"/>
      <c r="DM80" s="463" t="b">
        <f t="shared" si="122"/>
        <v>1</v>
      </c>
      <c r="DN80" s="463" t="b">
        <f t="shared" si="123"/>
        <v>1</v>
      </c>
      <c r="DO80" s="463" t="b">
        <f t="shared" si="124"/>
        <v>1</v>
      </c>
      <c r="DP80" s="463"/>
      <c r="DQ80" s="728" t="s">
        <v>338</v>
      </c>
      <c r="DR80" s="729" t="s">
        <v>339</v>
      </c>
      <c r="DS80" s="730" t="s">
        <v>154</v>
      </c>
      <c r="DT80" s="743">
        <v>5</v>
      </c>
      <c r="DU80" s="740">
        <v>22880</v>
      </c>
      <c r="DV80" s="740">
        <f t="shared" si="103"/>
        <v>114400</v>
      </c>
      <c r="DW80" s="1097"/>
      <c r="DX80" s="463" t="b">
        <f t="shared" si="125"/>
        <v>1</v>
      </c>
      <c r="DY80" s="463" t="b">
        <f t="shared" si="126"/>
        <v>1</v>
      </c>
      <c r="DZ80" s="463" t="b">
        <f t="shared" si="127"/>
        <v>1</v>
      </c>
      <c r="EA80" s="463"/>
      <c r="EB80" s="596" t="s">
        <v>338</v>
      </c>
      <c r="EC80" s="502" t="s">
        <v>339</v>
      </c>
      <c r="ED80" s="503" t="s">
        <v>154</v>
      </c>
      <c r="EE80" s="513">
        <v>5</v>
      </c>
      <c r="EF80" s="801">
        <v>9435</v>
      </c>
      <c r="EG80" s="802">
        <f t="shared" si="128"/>
        <v>47175</v>
      </c>
      <c r="EH80" s="928"/>
      <c r="EI80" s="463" t="b">
        <f t="shared" si="129"/>
        <v>1</v>
      </c>
      <c r="EJ80" s="463" t="b">
        <f t="shared" si="130"/>
        <v>1</v>
      </c>
      <c r="EK80" s="463" t="b">
        <f t="shared" si="131"/>
        <v>1</v>
      </c>
      <c r="EL80" s="463"/>
      <c r="EM80" s="596" t="s">
        <v>338</v>
      </c>
      <c r="EN80" s="502" t="s">
        <v>339</v>
      </c>
      <c r="EO80" s="503" t="s">
        <v>154</v>
      </c>
      <c r="EP80" s="513">
        <v>5</v>
      </c>
      <c r="EQ80" s="565">
        <v>37500</v>
      </c>
      <c r="ER80" s="562">
        <f t="shared" si="45"/>
        <v>187500</v>
      </c>
      <c r="ES80" s="1110"/>
      <c r="ET80" s="463" t="b">
        <f t="shared" si="132"/>
        <v>1</v>
      </c>
      <c r="EU80" s="463" t="b">
        <f t="shared" si="133"/>
        <v>1</v>
      </c>
      <c r="EV80" s="463" t="b">
        <f t="shared" si="134"/>
        <v>1</v>
      </c>
      <c r="EW80" s="463"/>
      <c r="EX80" s="596" t="s">
        <v>338</v>
      </c>
      <c r="EY80" s="502" t="s">
        <v>339</v>
      </c>
      <c r="EZ80" s="503" t="s">
        <v>154</v>
      </c>
      <c r="FA80" s="513">
        <v>5</v>
      </c>
      <c r="FB80" s="565">
        <v>32900</v>
      </c>
      <c r="FC80" s="562">
        <f t="shared" si="49"/>
        <v>164500</v>
      </c>
      <c r="FD80" s="928"/>
    </row>
    <row r="81" spans="2:160" ht="90" customHeight="1" x14ac:dyDescent="0.25">
      <c r="B81" s="559" t="s">
        <v>340</v>
      </c>
      <c r="C81" s="502" t="s">
        <v>341</v>
      </c>
      <c r="D81" s="450" t="s">
        <v>239</v>
      </c>
      <c r="E81" s="513">
        <v>3</v>
      </c>
      <c r="F81" s="565">
        <v>0</v>
      </c>
      <c r="G81" s="562">
        <f t="shared" si="7"/>
        <v>0</v>
      </c>
      <c r="H81" s="928"/>
      <c r="I81" s="463" t="b">
        <f t="shared" si="104"/>
        <v>1</v>
      </c>
      <c r="J81" s="463" t="b">
        <f t="shared" si="105"/>
        <v>1</v>
      </c>
      <c r="K81" s="463" t="b">
        <f t="shared" si="106"/>
        <v>1</v>
      </c>
      <c r="L81" s="463"/>
      <c r="M81" s="501" t="s">
        <v>340</v>
      </c>
      <c r="N81" s="502" t="s">
        <v>341</v>
      </c>
      <c r="O81" s="503" t="s">
        <v>239</v>
      </c>
      <c r="P81" s="513">
        <v>3</v>
      </c>
      <c r="Q81" s="510">
        <v>43000</v>
      </c>
      <c r="R81" s="506">
        <f t="shared" si="0"/>
        <v>129000</v>
      </c>
      <c r="S81" s="928"/>
      <c r="T81" s="463" t="b">
        <f t="shared" si="91"/>
        <v>1</v>
      </c>
      <c r="U81" s="463" t="b">
        <f t="shared" si="92"/>
        <v>1</v>
      </c>
      <c r="V81" s="463" t="b">
        <f t="shared" si="93"/>
        <v>1</v>
      </c>
      <c r="W81" s="463"/>
      <c r="X81" s="596" t="s">
        <v>340</v>
      </c>
      <c r="Y81" s="502" t="s">
        <v>341</v>
      </c>
      <c r="Z81" s="503" t="s">
        <v>239</v>
      </c>
      <c r="AA81" s="513">
        <v>3</v>
      </c>
      <c r="AB81" s="565">
        <v>42000</v>
      </c>
      <c r="AC81" s="562">
        <f t="shared" si="1"/>
        <v>126000</v>
      </c>
      <c r="AD81" s="928"/>
      <c r="AE81" s="463" t="b">
        <f t="shared" si="107"/>
        <v>1</v>
      </c>
      <c r="AF81" s="463" t="b">
        <f t="shared" si="108"/>
        <v>1</v>
      </c>
      <c r="AG81" s="463" t="b">
        <f t="shared" si="109"/>
        <v>1</v>
      </c>
      <c r="AH81" s="463"/>
      <c r="AI81" s="596" t="s">
        <v>340</v>
      </c>
      <c r="AJ81" s="502" t="s">
        <v>341</v>
      </c>
      <c r="AK81" s="614" t="s">
        <v>239</v>
      </c>
      <c r="AL81" s="623">
        <v>3</v>
      </c>
      <c r="AM81" s="621">
        <v>85000</v>
      </c>
      <c r="AN81" s="618">
        <f t="shared" si="14"/>
        <v>255000</v>
      </c>
      <c r="AO81" s="980"/>
      <c r="AP81" s="463" t="b">
        <f t="shared" si="135"/>
        <v>1</v>
      </c>
      <c r="AQ81" s="463" t="b">
        <f t="shared" si="136"/>
        <v>1</v>
      </c>
      <c r="AR81" s="463" t="b">
        <f t="shared" si="137"/>
        <v>1</v>
      </c>
      <c r="AS81" s="463"/>
      <c r="AT81" s="596" t="s">
        <v>340</v>
      </c>
      <c r="AU81" s="502" t="s">
        <v>341</v>
      </c>
      <c r="AV81" s="503" t="s">
        <v>239</v>
      </c>
      <c r="AW81" s="513">
        <v>3</v>
      </c>
      <c r="AX81" s="653">
        <v>82432.000000000015</v>
      </c>
      <c r="AY81" s="651">
        <f t="shared" si="15"/>
        <v>247296</v>
      </c>
      <c r="AZ81" s="928"/>
      <c r="BA81" s="463" t="b">
        <f t="shared" si="59"/>
        <v>1</v>
      </c>
      <c r="BB81" s="463" t="b">
        <f t="shared" si="60"/>
        <v>1</v>
      </c>
      <c r="BC81" s="463" t="b">
        <f t="shared" si="61"/>
        <v>1</v>
      </c>
      <c r="BD81" s="596" t="s">
        <v>340</v>
      </c>
      <c r="BE81" s="502" t="s">
        <v>341</v>
      </c>
      <c r="BF81" s="503" t="s">
        <v>239</v>
      </c>
      <c r="BG81" s="513">
        <v>3</v>
      </c>
      <c r="BH81" s="565">
        <v>76440</v>
      </c>
      <c r="BI81" s="562">
        <f t="shared" si="101"/>
        <v>229320</v>
      </c>
      <c r="BJ81" s="928"/>
      <c r="BK81" s="463" t="b">
        <f t="shared" si="110"/>
        <v>1</v>
      </c>
      <c r="BL81" s="463" t="b">
        <f t="shared" si="111"/>
        <v>1</v>
      </c>
      <c r="BM81" s="463" t="b">
        <f t="shared" si="112"/>
        <v>1</v>
      </c>
      <c r="BN81" s="463"/>
      <c r="BO81" s="596" t="s">
        <v>340</v>
      </c>
      <c r="BP81" s="502" t="s">
        <v>341</v>
      </c>
      <c r="BQ81" s="503" t="s">
        <v>239</v>
      </c>
      <c r="BR81" s="513">
        <v>3</v>
      </c>
      <c r="BS81" s="653">
        <v>75600</v>
      </c>
      <c r="BT81" s="562">
        <f t="shared" si="102"/>
        <v>226800</v>
      </c>
      <c r="BU81" s="928"/>
      <c r="BV81" s="463" t="b">
        <f t="shared" si="113"/>
        <v>1</v>
      </c>
      <c r="BW81" s="463" t="b">
        <f t="shared" si="114"/>
        <v>1</v>
      </c>
      <c r="BX81" s="463" t="b">
        <f t="shared" si="115"/>
        <v>1</v>
      </c>
      <c r="BY81" s="463"/>
      <c r="BZ81" s="596" t="s">
        <v>340</v>
      </c>
      <c r="CA81" s="502" t="s">
        <v>341</v>
      </c>
      <c r="CB81" s="503" t="s">
        <v>239</v>
      </c>
      <c r="CC81" s="513">
        <v>3</v>
      </c>
      <c r="CD81" s="565">
        <v>32000</v>
      </c>
      <c r="CE81" s="562">
        <f t="shared" si="25"/>
        <v>96000</v>
      </c>
      <c r="CF81" s="928"/>
      <c r="CG81" s="463" t="b">
        <f t="shared" si="138"/>
        <v>1</v>
      </c>
      <c r="CH81" s="463" t="b">
        <f t="shared" si="139"/>
        <v>1</v>
      </c>
      <c r="CI81" s="463" t="b">
        <f t="shared" si="140"/>
        <v>1</v>
      </c>
      <c r="CJ81" s="463"/>
      <c r="CK81" s="596" t="s">
        <v>340</v>
      </c>
      <c r="CL81" s="502" t="s">
        <v>341</v>
      </c>
      <c r="CM81" s="503" t="s">
        <v>239</v>
      </c>
      <c r="CN81" s="513">
        <v>3</v>
      </c>
      <c r="CO81" s="565">
        <v>35000</v>
      </c>
      <c r="CP81" s="562">
        <f t="shared" si="26"/>
        <v>105000</v>
      </c>
      <c r="CQ81" s="928"/>
      <c r="CR81" s="463" t="b">
        <f t="shared" si="116"/>
        <v>1</v>
      </c>
      <c r="CS81" s="463" t="b">
        <f t="shared" si="117"/>
        <v>1</v>
      </c>
      <c r="CT81" s="463" t="b">
        <f t="shared" si="118"/>
        <v>1</v>
      </c>
      <c r="CU81" s="463"/>
      <c r="CV81" s="596" t="s">
        <v>340</v>
      </c>
      <c r="CW81" s="693" t="s">
        <v>462</v>
      </c>
      <c r="CX81" s="614" t="s">
        <v>239</v>
      </c>
      <c r="CY81" s="623">
        <v>3</v>
      </c>
      <c r="CZ81" s="621">
        <v>55556</v>
      </c>
      <c r="DA81" s="696">
        <f t="shared" si="30"/>
        <v>166668</v>
      </c>
      <c r="DB81" s="980"/>
      <c r="DC81" s="463" t="b">
        <f t="shared" si="119"/>
        <v>1</v>
      </c>
      <c r="DD81" s="463" t="b">
        <f t="shared" si="120"/>
        <v>1</v>
      </c>
      <c r="DE81" s="463" t="b">
        <f t="shared" si="121"/>
        <v>1</v>
      </c>
      <c r="DF81" s="596" t="s">
        <v>340</v>
      </c>
      <c r="DG81" s="502" t="s">
        <v>341</v>
      </c>
      <c r="DH81" s="503" t="s">
        <v>239</v>
      </c>
      <c r="DI81" s="513">
        <v>3</v>
      </c>
      <c r="DJ81" s="565">
        <v>60000</v>
      </c>
      <c r="DK81" s="562">
        <f t="shared" si="34"/>
        <v>180000</v>
      </c>
      <c r="DL81" s="928"/>
      <c r="DM81" s="463" t="b">
        <f t="shared" si="122"/>
        <v>1</v>
      </c>
      <c r="DN81" s="463" t="b">
        <f t="shared" si="123"/>
        <v>1</v>
      </c>
      <c r="DO81" s="463" t="b">
        <f t="shared" si="124"/>
        <v>1</v>
      </c>
      <c r="DP81" s="463"/>
      <c r="DQ81" s="728" t="s">
        <v>340</v>
      </c>
      <c r="DR81" s="729" t="s">
        <v>543</v>
      </c>
      <c r="DS81" s="730" t="s">
        <v>239</v>
      </c>
      <c r="DT81" s="743">
        <v>3</v>
      </c>
      <c r="DU81" s="740">
        <v>73920</v>
      </c>
      <c r="DV81" s="740">
        <f t="shared" si="103"/>
        <v>221760</v>
      </c>
      <c r="DW81" s="1097"/>
      <c r="DX81" s="463" t="b">
        <f t="shared" si="125"/>
        <v>1</v>
      </c>
      <c r="DY81" s="463" t="b">
        <f t="shared" si="126"/>
        <v>1</v>
      </c>
      <c r="DZ81" s="463" t="b">
        <f t="shared" si="127"/>
        <v>1</v>
      </c>
      <c r="EA81" s="463"/>
      <c r="EB81" s="596" t="s">
        <v>340</v>
      </c>
      <c r="EC81" s="502" t="s">
        <v>341</v>
      </c>
      <c r="ED81" s="503" t="s">
        <v>239</v>
      </c>
      <c r="EE81" s="513">
        <v>3</v>
      </c>
      <c r="EF81" s="801">
        <v>32968</v>
      </c>
      <c r="EG81" s="802">
        <f t="shared" si="128"/>
        <v>98904</v>
      </c>
      <c r="EH81" s="928"/>
      <c r="EI81" s="463" t="b">
        <f t="shared" si="129"/>
        <v>1</v>
      </c>
      <c r="EJ81" s="463" t="b">
        <f t="shared" si="130"/>
        <v>1</v>
      </c>
      <c r="EK81" s="463" t="b">
        <f t="shared" si="131"/>
        <v>1</v>
      </c>
      <c r="EL81" s="463"/>
      <c r="EM81" s="596" t="s">
        <v>340</v>
      </c>
      <c r="EN81" s="502" t="s">
        <v>341</v>
      </c>
      <c r="EO81" s="503" t="s">
        <v>239</v>
      </c>
      <c r="EP81" s="513">
        <v>3</v>
      </c>
      <c r="EQ81" s="565">
        <v>65000</v>
      </c>
      <c r="ER81" s="562">
        <f t="shared" si="45"/>
        <v>195000</v>
      </c>
      <c r="ES81" s="1110"/>
      <c r="ET81" s="463" t="b">
        <f t="shared" si="132"/>
        <v>1</v>
      </c>
      <c r="EU81" s="463" t="b">
        <f t="shared" si="133"/>
        <v>1</v>
      </c>
      <c r="EV81" s="463" t="b">
        <f t="shared" si="134"/>
        <v>1</v>
      </c>
      <c r="EW81" s="463"/>
      <c r="EX81" s="596" t="s">
        <v>340</v>
      </c>
      <c r="EY81" s="502" t="s">
        <v>341</v>
      </c>
      <c r="EZ81" s="503" t="s">
        <v>239</v>
      </c>
      <c r="FA81" s="513">
        <v>3</v>
      </c>
      <c r="FB81" s="565">
        <v>55000</v>
      </c>
      <c r="FC81" s="562">
        <f t="shared" si="49"/>
        <v>165000</v>
      </c>
      <c r="FD81" s="928"/>
    </row>
    <row r="82" spans="2:160" ht="80.25" customHeight="1" x14ac:dyDescent="0.25">
      <c r="B82" s="559" t="s">
        <v>342</v>
      </c>
      <c r="C82" s="502" t="s">
        <v>343</v>
      </c>
      <c r="D82" s="450" t="s">
        <v>239</v>
      </c>
      <c r="E82" s="513">
        <v>3</v>
      </c>
      <c r="F82" s="565">
        <v>0</v>
      </c>
      <c r="G82" s="562">
        <f t="shared" si="7"/>
        <v>0</v>
      </c>
      <c r="H82" s="928"/>
      <c r="I82" s="463" t="b">
        <f t="shared" si="104"/>
        <v>1</v>
      </c>
      <c r="J82" s="463" t="b">
        <f t="shared" si="105"/>
        <v>1</v>
      </c>
      <c r="K82" s="463" t="b">
        <f t="shared" si="106"/>
        <v>1</v>
      </c>
      <c r="L82" s="463"/>
      <c r="M82" s="501" t="s">
        <v>342</v>
      </c>
      <c r="N82" s="502" t="s">
        <v>343</v>
      </c>
      <c r="O82" s="503" t="s">
        <v>239</v>
      </c>
      <c r="P82" s="513">
        <v>3</v>
      </c>
      <c r="Q82" s="510">
        <v>33000</v>
      </c>
      <c r="R82" s="506">
        <f t="shared" si="0"/>
        <v>99000</v>
      </c>
      <c r="S82" s="928"/>
      <c r="T82" s="463" t="b">
        <f t="shared" si="91"/>
        <v>1</v>
      </c>
      <c r="U82" s="463" t="b">
        <f t="shared" si="92"/>
        <v>1</v>
      </c>
      <c r="V82" s="463" t="b">
        <f t="shared" si="93"/>
        <v>1</v>
      </c>
      <c r="W82" s="463"/>
      <c r="X82" s="596" t="s">
        <v>342</v>
      </c>
      <c r="Y82" s="502" t="s">
        <v>343</v>
      </c>
      <c r="Z82" s="503" t="s">
        <v>239</v>
      </c>
      <c r="AA82" s="513">
        <v>3</v>
      </c>
      <c r="AB82" s="565">
        <v>32000</v>
      </c>
      <c r="AC82" s="562">
        <f t="shared" si="1"/>
        <v>96000</v>
      </c>
      <c r="AD82" s="928"/>
      <c r="AE82" s="463" t="b">
        <f t="shared" si="107"/>
        <v>1</v>
      </c>
      <c r="AF82" s="463" t="b">
        <f t="shared" si="108"/>
        <v>1</v>
      </c>
      <c r="AG82" s="463" t="b">
        <f t="shared" si="109"/>
        <v>1</v>
      </c>
      <c r="AH82" s="463"/>
      <c r="AI82" s="596" t="s">
        <v>342</v>
      </c>
      <c r="AJ82" s="502" t="s">
        <v>343</v>
      </c>
      <c r="AK82" s="614" t="s">
        <v>239</v>
      </c>
      <c r="AL82" s="623">
        <v>3</v>
      </c>
      <c r="AM82" s="621">
        <v>49000</v>
      </c>
      <c r="AN82" s="618">
        <f t="shared" si="14"/>
        <v>147000</v>
      </c>
      <c r="AO82" s="980"/>
      <c r="AP82" s="463" t="b">
        <f t="shared" si="135"/>
        <v>1</v>
      </c>
      <c r="AQ82" s="463" t="b">
        <f t="shared" si="136"/>
        <v>1</v>
      </c>
      <c r="AR82" s="463" t="b">
        <f t="shared" si="137"/>
        <v>1</v>
      </c>
      <c r="AS82" s="463"/>
      <c r="AT82" s="596" t="s">
        <v>342</v>
      </c>
      <c r="AU82" s="502" t="s">
        <v>343</v>
      </c>
      <c r="AV82" s="503" t="s">
        <v>239</v>
      </c>
      <c r="AW82" s="513">
        <v>3</v>
      </c>
      <c r="AX82" s="653">
        <v>73248</v>
      </c>
      <c r="AY82" s="651">
        <f t="shared" si="15"/>
        <v>219744</v>
      </c>
      <c r="AZ82" s="928"/>
      <c r="BA82" s="463" t="b">
        <f t="shared" si="59"/>
        <v>1</v>
      </c>
      <c r="BB82" s="463" t="b">
        <f t="shared" si="60"/>
        <v>1</v>
      </c>
      <c r="BC82" s="463" t="b">
        <f t="shared" si="61"/>
        <v>1</v>
      </c>
      <c r="BD82" s="596" t="s">
        <v>342</v>
      </c>
      <c r="BE82" s="502" t="s">
        <v>343</v>
      </c>
      <c r="BF82" s="503" t="s">
        <v>239</v>
      </c>
      <c r="BG82" s="513">
        <v>3</v>
      </c>
      <c r="BH82" s="565">
        <v>60970</v>
      </c>
      <c r="BI82" s="562">
        <f t="shared" si="101"/>
        <v>182910</v>
      </c>
      <c r="BJ82" s="928"/>
      <c r="BK82" s="463" t="b">
        <f t="shared" si="110"/>
        <v>1</v>
      </c>
      <c r="BL82" s="463" t="b">
        <f t="shared" si="111"/>
        <v>1</v>
      </c>
      <c r="BM82" s="463" t="b">
        <f t="shared" si="112"/>
        <v>1</v>
      </c>
      <c r="BN82" s="463"/>
      <c r="BO82" s="596" t="s">
        <v>342</v>
      </c>
      <c r="BP82" s="502" t="s">
        <v>343</v>
      </c>
      <c r="BQ82" s="503" t="s">
        <v>239</v>
      </c>
      <c r="BR82" s="513">
        <v>3</v>
      </c>
      <c r="BS82" s="653">
        <v>60300</v>
      </c>
      <c r="BT82" s="562">
        <f t="shared" si="102"/>
        <v>180900</v>
      </c>
      <c r="BU82" s="928"/>
      <c r="BV82" s="463" t="b">
        <f t="shared" si="113"/>
        <v>1</v>
      </c>
      <c r="BW82" s="463" t="b">
        <f t="shared" si="114"/>
        <v>1</v>
      </c>
      <c r="BX82" s="463" t="b">
        <f t="shared" si="115"/>
        <v>1</v>
      </c>
      <c r="BY82" s="463"/>
      <c r="BZ82" s="596" t="s">
        <v>342</v>
      </c>
      <c r="CA82" s="502" t="s">
        <v>343</v>
      </c>
      <c r="CB82" s="503" t="s">
        <v>239</v>
      </c>
      <c r="CC82" s="513">
        <v>3</v>
      </c>
      <c r="CD82" s="565">
        <v>27000</v>
      </c>
      <c r="CE82" s="562">
        <f t="shared" si="25"/>
        <v>81000</v>
      </c>
      <c r="CF82" s="928"/>
      <c r="CG82" s="463" t="b">
        <f t="shared" si="138"/>
        <v>1</v>
      </c>
      <c r="CH82" s="463" t="b">
        <f t="shared" si="139"/>
        <v>1</v>
      </c>
      <c r="CI82" s="463" t="b">
        <f t="shared" si="140"/>
        <v>1</v>
      </c>
      <c r="CJ82" s="463"/>
      <c r="CK82" s="596" t="s">
        <v>342</v>
      </c>
      <c r="CL82" s="502" t="s">
        <v>343</v>
      </c>
      <c r="CM82" s="503" t="s">
        <v>239</v>
      </c>
      <c r="CN82" s="513">
        <v>3</v>
      </c>
      <c r="CO82" s="565">
        <v>30000</v>
      </c>
      <c r="CP82" s="562">
        <f t="shared" si="26"/>
        <v>90000</v>
      </c>
      <c r="CQ82" s="928"/>
      <c r="CR82" s="463" t="b">
        <f t="shared" si="116"/>
        <v>1</v>
      </c>
      <c r="CS82" s="463" t="b">
        <f t="shared" si="117"/>
        <v>1</v>
      </c>
      <c r="CT82" s="463" t="b">
        <f t="shared" si="118"/>
        <v>1</v>
      </c>
      <c r="CU82" s="463"/>
      <c r="CV82" s="596" t="s">
        <v>342</v>
      </c>
      <c r="CW82" s="693" t="s">
        <v>463</v>
      </c>
      <c r="CX82" s="614" t="s">
        <v>239</v>
      </c>
      <c r="CY82" s="623">
        <v>3</v>
      </c>
      <c r="CZ82" s="621">
        <v>53846</v>
      </c>
      <c r="DA82" s="696">
        <f t="shared" si="30"/>
        <v>161538</v>
      </c>
      <c r="DB82" s="980"/>
      <c r="DC82" s="463" t="b">
        <f t="shared" si="119"/>
        <v>1</v>
      </c>
      <c r="DD82" s="463" t="b">
        <f t="shared" si="120"/>
        <v>1</v>
      </c>
      <c r="DE82" s="463" t="b">
        <f t="shared" si="121"/>
        <v>1</v>
      </c>
      <c r="DF82" s="596" t="s">
        <v>342</v>
      </c>
      <c r="DG82" s="502" t="s">
        <v>343</v>
      </c>
      <c r="DH82" s="503" t="s">
        <v>239</v>
      </c>
      <c r="DI82" s="513">
        <v>3</v>
      </c>
      <c r="DJ82" s="565">
        <v>50000</v>
      </c>
      <c r="DK82" s="562">
        <f t="shared" si="34"/>
        <v>150000</v>
      </c>
      <c r="DL82" s="928"/>
      <c r="DM82" s="463" t="b">
        <f t="shared" si="122"/>
        <v>1</v>
      </c>
      <c r="DN82" s="463" t="b">
        <f t="shared" si="123"/>
        <v>1</v>
      </c>
      <c r="DO82" s="463" t="b">
        <f t="shared" si="124"/>
        <v>1</v>
      </c>
      <c r="DP82" s="463"/>
      <c r="DQ82" s="728" t="s">
        <v>342</v>
      </c>
      <c r="DR82" s="729" t="s">
        <v>544</v>
      </c>
      <c r="DS82" s="730" t="s">
        <v>239</v>
      </c>
      <c r="DT82" s="743">
        <v>3</v>
      </c>
      <c r="DU82" s="740">
        <v>58960</v>
      </c>
      <c r="DV82" s="740">
        <f t="shared" si="103"/>
        <v>176880</v>
      </c>
      <c r="DW82" s="1097"/>
      <c r="DX82" s="463" t="b">
        <f t="shared" si="125"/>
        <v>1</v>
      </c>
      <c r="DY82" s="463" t="b">
        <f t="shared" si="126"/>
        <v>1</v>
      </c>
      <c r="DZ82" s="463" t="b">
        <f t="shared" si="127"/>
        <v>1</v>
      </c>
      <c r="EA82" s="463"/>
      <c r="EB82" s="596" t="s">
        <v>342</v>
      </c>
      <c r="EC82" s="502" t="s">
        <v>343</v>
      </c>
      <c r="ED82" s="503" t="s">
        <v>239</v>
      </c>
      <c r="EE82" s="513">
        <v>3</v>
      </c>
      <c r="EF82" s="801">
        <v>24271</v>
      </c>
      <c r="EG82" s="802">
        <f t="shared" si="128"/>
        <v>72813</v>
      </c>
      <c r="EH82" s="928"/>
      <c r="EI82" s="463" t="b">
        <f t="shared" si="129"/>
        <v>1</v>
      </c>
      <c r="EJ82" s="463" t="b">
        <f t="shared" si="130"/>
        <v>1</v>
      </c>
      <c r="EK82" s="463" t="b">
        <f t="shared" si="131"/>
        <v>1</v>
      </c>
      <c r="EL82" s="463"/>
      <c r="EM82" s="596" t="s">
        <v>342</v>
      </c>
      <c r="EN82" s="502" t="s">
        <v>343</v>
      </c>
      <c r="EO82" s="503" t="s">
        <v>239</v>
      </c>
      <c r="EP82" s="513">
        <v>3</v>
      </c>
      <c r="EQ82" s="565">
        <v>60000</v>
      </c>
      <c r="ER82" s="562">
        <f t="shared" si="45"/>
        <v>180000</v>
      </c>
      <c r="ES82" s="1110"/>
      <c r="ET82" s="463" t="b">
        <f t="shared" si="132"/>
        <v>1</v>
      </c>
      <c r="EU82" s="463" t="b">
        <f t="shared" si="133"/>
        <v>1</v>
      </c>
      <c r="EV82" s="463" t="b">
        <f t="shared" si="134"/>
        <v>1</v>
      </c>
      <c r="EW82" s="463"/>
      <c r="EX82" s="596" t="s">
        <v>342</v>
      </c>
      <c r="EY82" s="502" t="s">
        <v>343</v>
      </c>
      <c r="EZ82" s="503" t="s">
        <v>239</v>
      </c>
      <c r="FA82" s="513">
        <v>3</v>
      </c>
      <c r="FB82" s="565">
        <v>50000</v>
      </c>
      <c r="FC82" s="562">
        <f t="shared" si="49"/>
        <v>150000</v>
      </c>
      <c r="FD82" s="928"/>
    </row>
    <row r="83" spans="2:160" ht="22.5" customHeight="1" x14ac:dyDescent="0.25">
      <c r="B83" s="559" t="s">
        <v>344</v>
      </c>
      <c r="C83" s="502" t="s">
        <v>345</v>
      </c>
      <c r="D83" s="450" t="s">
        <v>239</v>
      </c>
      <c r="E83" s="513">
        <v>2</v>
      </c>
      <c r="F83" s="565">
        <v>0</v>
      </c>
      <c r="G83" s="562">
        <f t="shared" si="7"/>
        <v>0</v>
      </c>
      <c r="H83" s="928"/>
      <c r="I83" s="463" t="b">
        <f t="shared" si="104"/>
        <v>1</v>
      </c>
      <c r="J83" s="463" t="b">
        <f t="shared" si="105"/>
        <v>1</v>
      </c>
      <c r="K83" s="463" t="b">
        <f t="shared" si="106"/>
        <v>1</v>
      </c>
      <c r="L83" s="463"/>
      <c r="M83" s="501" t="s">
        <v>344</v>
      </c>
      <c r="N83" s="502" t="s">
        <v>345</v>
      </c>
      <c r="O83" s="503" t="s">
        <v>239</v>
      </c>
      <c r="P83" s="513">
        <v>2</v>
      </c>
      <c r="Q83" s="510">
        <v>84000</v>
      </c>
      <c r="R83" s="506">
        <f t="shared" si="0"/>
        <v>168000</v>
      </c>
      <c r="S83" s="928"/>
      <c r="T83" s="463" t="b">
        <f t="shared" si="91"/>
        <v>1</v>
      </c>
      <c r="U83" s="463" t="b">
        <f t="shared" si="92"/>
        <v>1</v>
      </c>
      <c r="V83" s="463" t="b">
        <f t="shared" si="93"/>
        <v>1</v>
      </c>
      <c r="W83" s="463"/>
      <c r="X83" s="596" t="s">
        <v>344</v>
      </c>
      <c r="Y83" s="502" t="s">
        <v>345</v>
      </c>
      <c r="Z83" s="503" t="s">
        <v>239</v>
      </c>
      <c r="AA83" s="513">
        <v>2</v>
      </c>
      <c r="AB83" s="565">
        <v>75000</v>
      </c>
      <c r="AC83" s="562">
        <f t="shared" si="1"/>
        <v>150000</v>
      </c>
      <c r="AD83" s="928"/>
      <c r="AE83" s="463" t="b">
        <f t="shared" si="107"/>
        <v>1</v>
      </c>
      <c r="AF83" s="463" t="b">
        <f t="shared" si="108"/>
        <v>1</v>
      </c>
      <c r="AG83" s="463" t="b">
        <f t="shared" si="109"/>
        <v>1</v>
      </c>
      <c r="AH83" s="463"/>
      <c r="AI83" s="596" t="s">
        <v>344</v>
      </c>
      <c r="AJ83" s="502" t="s">
        <v>345</v>
      </c>
      <c r="AK83" s="614" t="s">
        <v>239</v>
      </c>
      <c r="AL83" s="623">
        <v>2</v>
      </c>
      <c r="AM83" s="621">
        <v>65000</v>
      </c>
      <c r="AN83" s="618">
        <f t="shared" si="14"/>
        <v>130000</v>
      </c>
      <c r="AO83" s="980"/>
      <c r="AP83" s="463" t="b">
        <f t="shared" si="135"/>
        <v>1</v>
      </c>
      <c r="AQ83" s="463" t="b">
        <f t="shared" si="136"/>
        <v>1</v>
      </c>
      <c r="AR83" s="463" t="b">
        <f t="shared" si="137"/>
        <v>1</v>
      </c>
      <c r="AS83" s="463"/>
      <c r="AT83" s="596" t="s">
        <v>344</v>
      </c>
      <c r="AU83" s="502" t="s">
        <v>345</v>
      </c>
      <c r="AV83" s="503" t="s">
        <v>239</v>
      </c>
      <c r="AW83" s="513">
        <v>2</v>
      </c>
      <c r="AX83" s="653">
        <v>88480.000000000015</v>
      </c>
      <c r="AY83" s="651">
        <f t="shared" si="15"/>
        <v>176960</v>
      </c>
      <c r="AZ83" s="928"/>
      <c r="BA83" s="463" t="b">
        <f t="shared" si="59"/>
        <v>1</v>
      </c>
      <c r="BB83" s="463" t="b">
        <f t="shared" si="60"/>
        <v>1</v>
      </c>
      <c r="BC83" s="463" t="b">
        <f t="shared" si="61"/>
        <v>1</v>
      </c>
      <c r="BD83" s="596" t="s">
        <v>344</v>
      </c>
      <c r="BE83" s="502" t="s">
        <v>345</v>
      </c>
      <c r="BF83" s="503" t="s">
        <v>239</v>
      </c>
      <c r="BG83" s="513">
        <v>2</v>
      </c>
      <c r="BH83" s="565">
        <v>204750</v>
      </c>
      <c r="BI83" s="562">
        <f t="shared" si="101"/>
        <v>409500</v>
      </c>
      <c r="BJ83" s="928"/>
      <c r="BK83" s="463" t="b">
        <f t="shared" si="110"/>
        <v>1</v>
      </c>
      <c r="BL83" s="463" t="b">
        <f t="shared" si="111"/>
        <v>1</v>
      </c>
      <c r="BM83" s="463" t="b">
        <f t="shared" si="112"/>
        <v>1</v>
      </c>
      <c r="BN83" s="463"/>
      <c r="BO83" s="596" t="s">
        <v>344</v>
      </c>
      <c r="BP83" s="502" t="s">
        <v>345</v>
      </c>
      <c r="BQ83" s="503" t="s">
        <v>239</v>
      </c>
      <c r="BR83" s="513">
        <v>2</v>
      </c>
      <c r="BS83" s="653">
        <v>202500</v>
      </c>
      <c r="BT83" s="562">
        <f t="shared" si="102"/>
        <v>405000</v>
      </c>
      <c r="BU83" s="928"/>
      <c r="BV83" s="463" t="b">
        <f t="shared" si="113"/>
        <v>1</v>
      </c>
      <c r="BW83" s="463" t="b">
        <f t="shared" si="114"/>
        <v>1</v>
      </c>
      <c r="BX83" s="463" t="b">
        <f t="shared" si="115"/>
        <v>1</v>
      </c>
      <c r="BY83" s="463"/>
      <c r="BZ83" s="596" t="s">
        <v>344</v>
      </c>
      <c r="CA83" s="502" t="s">
        <v>345</v>
      </c>
      <c r="CB83" s="503" t="s">
        <v>239</v>
      </c>
      <c r="CC83" s="513">
        <v>2</v>
      </c>
      <c r="CD83" s="565">
        <v>47000</v>
      </c>
      <c r="CE83" s="562">
        <f t="shared" si="25"/>
        <v>94000</v>
      </c>
      <c r="CF83" s="928"/>
      <c r="CG83" s="463" t="b">
        <f t="shared" si="138"/>
        <v>1</v>
      </c>
      <c r="CH83" s="463" t="b">
        <f t="shared" si="139"/>
        <v>1</v>
      </c>
      <c r="CI83" s="463" t="b">
        <f t="shared" si="140"/>
        <v>1</v>
      </c>
      <c r="CJ83" s="463"/>
      <c r="CK83" s="596" t="s">
        <v>344</v>
      </c>
      <c r="CL83" s="502" t="s">
        <v>345</v>
      </c>
      <c r="CM83" s="503" t="s">
        <v>239</v>
      </c>
      <c r="CN83" s="513">
        <v>2</v>
      </c>
      <c r="CO83" s="565">
        <v>50000</v>
      </c>
      <c r="CP83" s="562">
        <f t="shared" si="26"/>
        <v>100000</v>
      </c>
      <c r="CQ83" s="928"/>
      <c r="CR83" s="463" t="b">
        <f t="shared" si="116"/>
        <v>1</v>
      </c>
      <c r="CS83" s="463" t="b">
        <f t="shared" si="117"/>
        <v>1</v>
      </c>
      <c r="CT83" s="463" t="b">
        <f t="shared" si="118"/>
        <v>1</v>
      </c>
      <c r="CU83" s="463"/>
      <c r="CV83" s="596" t="s">
        <v>344</v>
      </c>
      <c r="CW83" s="693" t="s">
        <v>464</v>
      </c>
      <c r="CX83" s="614" t="s">
        <v>239</v>
      </c>
      <c r="CY83" s="623">
        <v>2</v>
      </c>
      <c r="CZ83" s="621">
        <v>96154</v>
      </c>
      <c r="DA83" s="696">
        <f t="shared" si="30"/>
        <v>192308</v>
      </c>
      <c r="DB83" s="980"/>
      <c r="DC83" s="463" t="b">
        <f t="shared" si="119"/>
        <v>1</v>
      </c>
      <c r="DD83" s="463" t="b">
        <f t="shared" si="120"/>
        <v>1</v>
      </c>
      <c r="DE83" s="463" t="b">
        <f t="shared" si="121"/>
        <v>1</v>
      </c>
      <c r="DF83" s="596" t="s">
        <v>344</v>
      </c>
      <c r="DG83" s="502" t="s">
        <v>345</v>
      </c>
      <c r="DH83" s="503" t="s">
        <v>239</v>
      </c>
      <c r="DI83" s="513">
        <v>2</v>
      </c>
      <c r="DJ83" s="565">
        <v>50000</v>
      </c>
      <c r="DK83" s="562">
        <f t="shared" si="34"/>
        <v>100000</v>
      </c>
      <c r="DL83" s="928"/>
      <c r="DM83" s="463" t="b">
        <f t="shared" si="122"/>
        <v>1</v>
      </c>
      <c r="DN83" s="463" t="b">
        <f t="shared" si="123"/>
        <v>1</v>
      </c>
      <c r="DO83" s="463" t="b">
        <f t="shared" si="124"/>
        <v>1</v>
      </c>
      <c r="DP83" s="463"/>
      <c r="DQ83" s="728" t="s">
        <v>344</v>
      </c>
      <c r="DR83" s="729" t="s">
        <v>545</v>
      </c>
      <c r="DS83" s="730" t="s">
        <v>239</v>
      </c>
      <c r="DT83" s="743">
        <v>2</v>
      </c>
      <c r="DU83" s="740">
        <v>198000</v>
      </c>
      <c r="DV83" s="740">
        <f t="shared" si="103"/>
        <v>396000</v>
      </c>
      <c r="DW83" s="1097"/>
      <c r="DX83" s="463" t="b">
        <f t="shared" si="125"/>
        <v>1</v>
      </c>
      <c r="DY83" s="463" t="b">
        <f t="shared" si="126"/>
        <v>1</v>
      </c>
      <c r="DZ83" s="463" t="b">
        <f t="shared" si="127"/>
        <v>1</v>
      </c>
      <c r="EA83" s="463"/>
      <c r="EB83" s="596" t="s">
        <v>344</v>
      </c>
      <c r="EC83" s="502" t="s">
        <v>345</v>
      </c>
      <c r="ED83" s="503" t="s">
        <v>239</v>
      </c>
      <c r="EE83" s="513">
        <v>2</v>
      </c>
      <c r="EF83" s="801">
        <v>80984</v>
      </c>
      <c r="EG83" s="802">
        <f t="shared" si="128"/>
        <v>161968</v>
      </c>
      <c r="EH83" s="928"/>
      <c r="EI83" s="463" t="b">
        <f t="shared" si="129"/>
        <v>1</v>
      </c>
      <c r="EJ83" s="463" t="b">
        <f t="shared" si="130"/>
        <v>1</v>
      </c>
      <c r="EK83" s="463" t="b">
        <f t="shared" si="131"/>
        <v>1</v>
      </c>
      <c r="EL83" s="463"/>
      <c r="EM83" s="596" t="s">
        <v>344</v>
      </c>
      <c r="EN83" s="502" t="s">
        <v>345</v>
      </c>
      <c r="EO83" s="503" t="s">
        <v>239</v>
      </c>
      <c r="EP83" s="513">
        <v>2</v>
      </c>
      <c r="EQ83" s="565">
        <v>76500</v>
      </c>
      <c r="ER83" s="562">
        <f t="shared" si="45"/>
        <v>153000</v>
      </c>
      <c r="ES83" s="1110"/>
      <c r="ET83" s="463" t="b">
        <f t="shared" si="132"/>
        <v>1</v>
      </c>
      <c r="EU83" s="463" t="b">
        <f t="shared" si="133"/>
        <v>1</v>
      </c>
      <c r="EV83" s="463" t="b">
        <f t="shared" si="134"/>
        <v>1</v>
      </c>
      <c r="EW83" s="463"/>
      <c r="EX83" s="596" t="s">
        <v>344</v>
      </c>
      <c r="EY83" s="502" t="s">
        <v>345</v>
      </c>
      <c r="EZ83" s="503" t="s">
        <v>239</v>
      </c>
      <c r="FA83" s="513">
        <v>2</v>
      </c>
      <c r="FB83" s="565">
        <v>98000</v>
      </c>
      <c r="FC83" s="562">
        <f t="shared" si="49"/>
        <v>196000</v>
      </c>
      <c r="FD83" s="928"/>
    </row>
    <row r="84" spans="2:160" ht="33" x14ac:dyDescent="0.25">
      <c r="B84" s="559" t="s">
        <v>346</v>
      </c>
      <c r="C84" s="502" t="s">
        <v>347</v>
      </c>
      <c r="D84" s="450" t="s">
        <v>239</v>
      </c>
      <c r="E84" s="513">
        <v>2</v>
      </c>
      <c r="F84" s="565">
        <v>0</v>
      </c>
      <c r="G84" s="562">
        <f t="shared" si="7"/>
        <v>0</v>
      </c>
      <c r="H84" s="928"/>
      <c r="I84" s="463" t="b">
        <f t="shared" si="104"/>
        <v>1</v>
      </c>
      <c r="J84" s="463" t="b">
        <f t="shared" si="105"/>
        <v>1</v>
      </c>
      <c r="K84" s="463" t="b">
        <f t="shared" si="106"/>
        <v>1</v>
      </c>
      <c r="L84" s="463"/>
      <c r="M84" s="501" t="s">
        <v>346</v>
      </c>
      <c r="N84" s="502" t="s">
        <v>347</v>
      </c>
      <c r="O84" s="503" t="s">
        <v>239</v>
      </c>
      <c r="P84" s="513">
        <v>2</v>
      </c>
      <c r="Q84" s="510">
        <v>84000</v>
      </c>
      <c r="R84" s="506">
        <f t="shared" si="0"/>
        <v>168000</v>
      </c>
      <c r="S84" s="928"/>
      <c r="T84" s="463" t="b">
        <f t="shared" si="91"/>
        <v>1</v>
      </c>
      <c r="U84" s="463" t="b">
        <f t="shared" si="92"/>
        <v>1</v>
      </c>
      <c r="V84" s="463" t="b">
        <f t="shared" si="93"/>
        <v>1</v>
      </c>
      <c r="W84" s="463"/>
      <c r="X84" s="596" t="s">
        <v>346</v>
      </c>
      <c r="Y84" s="502" t="s">
        <v>347</v>
      </c>
      <c r="Z84" s="503" t="s">
        <v>239</v>
      </c>
      <c r="AA84" s="513">
        <v>2</v>
      </c>
      <c r="AB84" s="565">
        <v>75000</v>
      </c>
      <c r="AC84" s="562">
        <f t="shared" si="1"/>
        <v>150000</v>
      </c>
      <c r="AD84" s="928"/>
      <c r="AE84" s="463" t="b">
        <f t="shared" si="107"/>
        <v>1</v>
      </c>
      <c r="AF84" s="463" t="b">
        <f t="shared" si="108"/>
        <v>1</v>
      </c>
      <c r="AG84" s="463" t="b">
        <f t="shared" si="109"/>
        <v>1</v>
      </c>
      <c r="AH84" s="463"/>
      <c r="AI84" s="596" t="s">
        <v>346</v>
      </c>
      <c r="AJ84" s="502" t="s">
        <v>347</v>
      </c>
      <c r="AK84" s="614" t="s">
        <v>239</v>
      </c>
      <c r="AL84" s="623">
        <v>2</v>
      </c>
      <c r="AM84" s="621">
        <v>90000</v>
      </c>
      <c r="AN84" s="618">
        <f t="shared" si="14"/>
        <v>180000</v>
      </c>
      <c r="AO84" s="980"/>
      <c r="AP84" s="463" t="b">
        <f t="shared" si="135"/>
        <v>1</v>
      </c>
      <c r="AQ84" s="463" t="b">
        <f t="shared" si="136"/>
        <v>1</v>
      </c>
      <c r="AR84" s="463" t="b">
        <f t="shared" si="137"/>
        <v>1</v>
      </c>
      <c r="AS84" s="463"/>
      <c r="AT84" s="596" t="s">
        <v>346</v>
      </c>
      <c r="AU84" s="502" t="s">
        <v>347</v>
      </c>
      <c r="AV84" s="503" t="s">
        <v>239</v>
      </c>
      <c r="AW84" s="513">
        <v>2</v>
      </c>
      <c r="AX84" s="653">
        <v>108640.00000000001</v>
      </c>
      <c r="AY84" s="651">
        <f t="shared" si="15"/>
        <v>217280</v>
      </c>
      <c r="AZ84" s="928"/>
      <c r="BA84" s="463" t="b">
        <f t="shared" si="59"/>
        <v>1</v>
      </c>
      <c r="BB84" s="463" t="b">
        <f t="shared" si="60"/>
        <v>1</v>
      </c>
      <c r="BC84" s="463" t="b">
        <f t="shared" si="61"/>
        <v>1</v>
      </c>
      <c r="BD84" s="596" t="s">
        <v>346</v>
      </c>
      <c r="BE84" s="502" t="s">
        <v>347</v>
      </c>
      <c r="BF84" s="503" t="s">
        <v>239</v>
      </c>
      <c r="BG84" s="513">
        <v>2</v>
      </c>
      <c r="BH84" s="565">
        <v>204750</v>
      </c>
      <c r="BI84" s="562">
        <f t="shared" si="101"/>
        <v>409500</v>
      </c>
      <c r="BJ84" s="928"/>
      <c r="BK84" s="463" t="b">
        <f t="shared" si="110"/>
        <v>1</v>
      </c>
      <c r="BL84" s="463" t="b">
        <f t="shared" si="111"/>
        <v>1</v>
      </c>
      <c r="BM84" s="463" t="b">
        <f t="shared" si="112"/>
        <v>1</v>
      </c>
      <c r="BN84" s="463"/>
      <c r="BO84" s="596" t="s">
        <v>346</v>
      </c>
      <c r="BP84" s="502" t="s">
        <v>347</v>
      </c>
      <c r="BQ84" s="503" t="s">
        <v>239</v>
      </c>
      <c r="BR84" s="513">
        <v>2</v>
      </c>
      <c r="BS84" s="653">
        <v>202500</v>
      </c>
      <c r="BT84" s="562">
        <f t="shared" si="102"/>
        <v>405000</v>
      </c>
      <c r="BU84" s="928"/>
      <c r="BV84" s="463" t="b">
        <f t="shared" si="113"/>
        <v>1</v>
      </c>
      <c r="BW84" s="463" t="b">
        <f t="shared" si="114"/>
        <v>1</v>
      </c>
      <c r="BX84" s="463" t="b">
        <f t="shared" si="115"/>
        <v>1</v>
      </c>
      <c r="BY84" s="463"/>
      <c r="BZ84" s="596" t="s">
        <v>346</v>
      </c>
      <c r="CA84" s="502" t="s">
        <v>347</v>
      </c>
      <c r="CB84" s="503" t="s">
        <v>239</v>
      </c>
      <c r="CC84" s="513">
        <v>2</v>
      </c>
      <c r="CD84" s="565">
        <v>67000</v>
      </c>
      <c r="CE84" s="562">
        <f t="shared" si="25"/>
        <v>134000</v>
      </c>
      <c r="CF84" s="928"/>
      <c r="CG84" s="463" t="b">
        <f t="shared" si="138"/>
        <v>1</v>
      </c>
      <c r="CH84" s="463" t="b">
        <f t="shared" si="139"/>
        <v>1</v>
      </c>
      <c r="CI84" s="463" t="b">
        <f t="shared" si="140"/>
        <v>1</v>
      </c>
      <c r="CJ84" s="463"/>
      <c r="CK84" s="596" t="s">
        <v>346</v>
      </c>
      <c r="CL84" s="502" t="s">
        <v>347</v>
      </c>
      <c r="CM84" s="503" t="s">
        <v>239</v>
      </c>
      <c r="CN84" s="513">
        <v>2</v>
      </c>
      <c r="CO84" s="565">
        <v>70000</v>
      </c>
      <c r="CP84" s="562">
        <f t="shared" si="26"/>
        <v>140000</v>
      </c>
      <c r="CQ84" s="928"/>
      <c r="CR84" s="463" t="b">
        <f t="shared" si="116"/>
        <v>1</v>
      </c>
      <c r="CS84" s="463" t="b">
        <f t="shared" si="117"/>
        <v>1</v>
      </c>
      <c r="CT84" s="463" t="b">
        <f t="shared" si="118"/>
        <v>1</v>
      </c>
      <c r="CU84" s="463"/>
      <c r="CV84" s="596" t="s">
        <v>346</v>
      </c>
      <c r="CW84" s="693" t="s">
        <v>465</v>
      </c>
      <c r="CX84" s="614" t="s">
        <v>239</v>
      </c>
      <c r="CY84" s="623">
        <v>2</v>
      </c>
      <c r="CZ84" s="621">
        <v>131197</v>
      </c>
      <c r="DA84" s="696">
        <f t="shared" si="30"/>
        <v>262394</v>
      </c>
      <c r="DB84" s="980"/>
      <c r="DC84" s="463" t="b">
        <f t="shared" si="119"/>
        <v>1</v>
      </c>
      <c r="DD84" s="463" t="b">
        <f t="shared" si="120"/>
        <v>1</v>
      </c>
      <c r="DE84" s="463" t="b">
        <f t="shared" si="121"/>
        <v>1</v>
      </c>
      <c r="DF84" s="596" t="s">
        <v>346</v>
      </c>
      <c r="DG84" s="502" t="s">
        <v>347</v>
      </c>
      <c r="DH84" s="503" t="s">
        <v>239</v>
      </c>
      <c r="DI84" s="513">
        <v>2</v>
      </c>
      <c r="DJ84" s="565">
        <v>60000</v>
      </c>
      <c r="DK84" s="562">
        <f t="shared" si="34"/>
        <v>120000</v>
      </c>
      <c r="DL84" s="928"/>
      <c r="DM84" s="463" t="b">
        <f t="shared" si="122"/>
        <v>1</v>
      </c>
      <c r="DN84" s="463" t="b">
        <f t="shared" si="123"/>
        <v>1</v>
      </c>
      <c r="DO84" s="463" t="b">
        <f t="shared" si="124"/>
        <v>1</v>
      </c>
      <c r="DP84" s="463"/>
      <c r="DQ84" s="728" t="s">
        <v>346</v>
      </c>
      <c r="DR84" s="729" t="s">
        <v>546</v>
      </c>
      <c r="DS84" s="730" t="s">
        <v>239</v>
      </c>
      <c r="DT84" s="743">
        <v>2</v>
      </c>
      <c r="DU84" s="740">
        <v>198000</v>
      </c>
      <c r="DV84" s="740">
        <f t="shared" si="103"/>
        <v>396000</v>
      </c>
      <c r="DW84" s="1097"/>
      <c r="DX84" s="463" t="b">
        <f t="shared" si="125"/>
        <v>1</v>
      </c>
      <c r="DY84" s="463" t="b">
        <f t="shared" si="126"/>
        <v>1</v>
      </c>
      <c r="DZ84" s="463" t="b">
        <f t="shared" si="127"/>
        <v>1</v>
      </c>
      <c r="EA84" s="463"/>
      <c r="EB84" s="596" t="s">
        <v>346</v>
      </c>
      <c r="EC84" s="502" t="s">
        <v>347</v>
      </c>
      <c r="ED84" s="503" t="s">
        <v>239</v>
      </c>
      <c r="EE84" s="513">
        <v>2</v>
      </c>
      <c r="EF84" s="801">
        <v>89700</v>
      </c>
      <c r="EG84" s="802">
        <f t="shared" si="128"/>
        <v>179400</v>
      </c>
      <c r="EH84" s="928"/>
      <c r="EI84" s="463" t="b">
        <f t="shared" si="129"/>
        <v>1</v>
      </c>
      <c r="EJ84" s="463" t="b">
        <f t="shared" si="130"/>
        <v>1</v>
      </c>
      <c r="EK84" s="463" t="b">
        <f t="shared" si="131"/>
        <v>1</v>
      </c>
      <c r="EL84" s="463"/>
      <c r="EM84" s="596" t="s">
        <v>346</v>
      </c>
      <c r="EN84" s="502" t="s">
        <v>347</v>
      </c>
      <c r="EO84" s="503" t="s">
        <v>239</v>
      </c>
      <c r="EP84" s="513">
        <v>2</v>
      </c>
      <c r="EQ84" s="565">
        <v>76500</v>
      </c>
      <c r="ER84" s="562">
        <f t="shared" si="45"/>
        <v>153000</v>
      </c>
      <c r="ES84" s="1110"/>
      <c r="ET84" s="463" t="b">
        <f t="shared" si="132"/>
        <v>1</v>
      </c>
      <c r="EU84" s="463" t="b">
        <f t="shared" si="133"/>
        <v>1</v>
      </c>
      <c r="EV84" s="463" t="b">
        <f t="shared" si="134"/>
        <v>1</v>
      </c>
      <c r="EW84" s="463"/>
      <c r="EX84" s="596" t="s">
        <v>346</v>
      </c>
      <c r="EY84" s="502" t="s">
        <v>347</v>
      </c>
      <c r="EZ84" s="503" t="s">
        <v>239</v>
      </c>
      <c r="FA84" s="513">
        <v>2</v>
      </c>
      <c r="FB84" s="565">
        <v>102000</v>
      </c>
      <c r="FC84" s="562">
        <f t="shared" si="49"/>
        <v>204000</v>
      </c>
      <c r="FD84" s="928"/>
    </row>
    <row r="85" spans="2:160" ht="33" x14ac:dyDescent="0.25">
      <c r="B85" s="559" t="s">
        <v>348</v>
      </c>
      <c r="C85" s="502" t="s">
        <v>349</v>
      </c>
      <c r="D85" s="450" t="s">
        <v>239</v>
      </c>
      <c r="E85" s="513">
        <v>18</v>
      </c>
      <c r="F85" s="565">
        <v>0</v>
      </c>
      <c r="G85" s="562">
        <f t="shared" si="7"/>
        <v>0</v>
      </c>
      <c r="H85" s="928"/>
      <c r="I85" s="463" t="b">
        <f t="shared" si="104"/>
        <v>1</v>
      </c>
      <c r="J85" s="463" t="b">
        <f t="shared" si="105"/>
        <v>1</v>
      </c>
      <c r="K85" s="463" t="b">
        <f t="shared" si="106"/>
        <v>1</v>
      </c>
      <c r="L85" s="463"/>
      <c r="M85" s="501" t="s">
        <v>348</v>
      </c>
      <c r="N85" s="502" t="s">
        <v>349</v>
      </c>
      <c r="O85" s="503" t="s">
        <v>239</v>
      </c>
      <c r="P85" s="513">
        <v>18</v>
      </c>
      <c r="Q85" s="510">
        <v>24000</v>
      </c>
      <c r="R85" s="506">
        <f t="shared" si="0"/>
        <v>432000</v>
      </c>
      <c r="S85" s="928"/>
      <c r="T85" s="463" t="b">
        <f t="shared" si="91"/>
        <v>1</v>
      </c>
      <c r="U85" s="463" t="b">
        <f t="shared" si="92"/>
        <v>1</v>
      </c>
      <c r="V85" s="463" t="b">
        <f t="shared" si="93"/>
        <v>1</v>
      </c>
      <c r="W85" s="463"/>
      <c r="X85" s="596" t="s">
        <v>348</v>
      </c>
      <c r="Y85" s="502" t="s">
        <v>349</v>
      </c>
      <c r="Z85" s="503" t="s">
        <v>239</v>
      </c>
      <c r="AA85" s="513">
        <v>18</v>
      </c>
      <c r="AB85" s="565">
        <v>22000</v>
      </c>
      <c r="AC85" s="562">
        <f t="shared" si="1"/>
        <v>396000</v>
      </c>
      <c r="AD85" s="928"/>
      <c r="AE85" s="463" t="b">
        <f t="shared" si="107"/>
        <v>1</v>
      </c>
      <c r="AF85" s="463" t="b">
        <f t="shared" si="108"/>
        <v>1</v>
      </c>
      <c r="AG85" s="463" t="b">
        <f t="shared" si="109"/>
        <v>1</v>
      </c>
      <c r="AH85" s="463"/>
      <c r="AI85" s="596" t="s">
        <v>348</v>
      </c>
      <c r="AJ85" s="502" t="s">
        <v>349</v>
      </c>
      <c r="AK85" s="614" t="s">
        <v>239</v>
      </c>
      <c r="AL85" s="623">
        <v>18</v>
      </c>
      <c r="AM85" s="621">
        <v>9000</v>
      </c>
      <c r="AN85" s="618">
        <f t="shared" si="14"/>
        <v>162000</v>
      </c>
      <c r="AO85" s="980"/>
      <c r="AP85" s="463" t="b">
        <f t="shared" si="135"/>
        <v>1</v>
      </c>
      <c r="AQ85" s="463" t="b">
        <f t="shared" si="136"/>
        <v>1</v>
      </c>
      <c r="AR85" s="463" t="b">
        <f t="shared" si="137"/>
        <v>1</v>
      </c>
      <c r="AS85" s="463"/>
      <c r="AT85" s="596" t="s">
        <v>348</v>
      </c>
      <c r="AU85" s="502" t="s">
        <v>349</v>
      </c>
      <c r="AV85" s="503" t="s">
        <v>239</v>
      </c>
      <c r="AW85" s="513">
        <v>18</v>
      </c>
      <c r="AX85" s="653">
        <v>6496.0000000000009</v>
      </c>
      <c r="AY85" s="651">
        <f t="shared" si="15"/>
        <v>116928</v>
      </c>
      <c r="AZ85" s="928"/>
      <c r="BA85" s="463" t="b">
        <f t="shared" si="59"/>
        <v>1</v>
      </c>
      <c r="BB85" s="463" t="b">
        <f t="shared" si="60"/>
        <v>1</v>
      </c>
      <c r="BC85" s="463" t="b">
        <f t="shared" si="61"/>
        <v>1</v>
      </c>
      <c r="BD85" s="596" t="s">
        <v>348</v>
      </c>
      <c r="BE85" s="502" t="s">
        <v>349</v>
      </c>
      <c r="BF85" s="503" t="s">
        <v>239</v>
      </c>
      <c r="BG85" s="513">
        <v>18</v>
      </c>
      <c r="BH85" s="565">
        <v>12740</v>
      </c>
      <c r="BI85" s="562">
        <f t="shared" si="101"/>
        <v>229320</v>
      </c>
      <c r="BJ85" s="928"/>
      <c r="BK85" s="463" t="b">
        <f t="shared" si="110"/>
        <v>1</v>
      </c>
      <c r="BL85" s="463" t="b">
        <f t="shared" si="111"/>
        <v>1</v>
      </c>
      <c r="BM85" s="463" t="b">
        <f t="shared" si="112"/>
        <v>1</v>
      </c>
      <c r="BN85" s="463"/>
      <c r="BO85" s="596" t="s">
        <v>348</v>
      </c>
      <c r="BP85" s="502" t="s">
        <v>349</v>
      </c>
      <c r="BQ85" s="503" t="s">
        <v>239</v>
      </c>
      <c r="BR85" s="513">
        <v>18</v>
      </c>
      <c r="BS85" s="653">
        <v>12600</v>
      </c>
      <c r="BT85" s="562">
        <f t="shared" si="102"/>
        <v>226800</v>
      </c>
      <c r="BU85" s="928"/>
      <c r="BV85" s="463" t="b">
        <f t="shared" si="113"/>
        <v>1</v>
      </c>
      <c r="BW85" s="463" t="b">
        <f t="shared" si="114"/>
        <v>1</v>
      </c>
      <c r="BX85" s="463" t="b">
        <f t="shared" si="115"/>
        <v>1</v>
      </c>
      <c r="BY85" s="463"/>
      <c r="BZ85" s="596" t="s">
        <v>348</v>
      </c>
      <c r="CA85" s="502" t="s">
        <v>349</v>
      </c>
      <c r="CB85" s="503" t="s">
        <v>239</v>
      </c>
      <c r="CC85" s="513">
        <v>18</v>
      </c>
      <c r="CD85" s="565">
        <v>17000</v>
      </c>
      <c r="CE85" s="562">
        <f t="shared" si="25"/>
        <v>306000</v>
      </c>
      <c r="CF85" s="928"/>
      <c r="CG85" s="463" t="b">
        <f t="shared" si="138"/>
        <v>1</v>
      </c>
      <c r="CH85" s="463" t="b">
        <f t="shared" si="139"/>
        <v>1</v>
      </c>
      <c r="CI85" s="463" t="b">
        <f t="shared" si="140"/>
        <v>1</v>
      </c>
      <c r="CJ85" s="463"/>
      <c r="CK85" s="596" t="s">
        <v>348</v>
      </c>
      <c r="CL85" s="502" t="s">
        <v>349</v>
      </c>
      <c r="CM85" s="503" t="s">
        <v>239</v>
      </c>
      <c r="CN85" s="513">
        <v>18</v>
      </c>
      <c r="CO85" s="565">
        <v>20000</v>
      </c>
      <c r="CP85" s="562">
        <f t="shared" si="26"/>
        <v>360000</v>
      </c>
      <c r="CQ85" s="928"/>
      <c r="CR85" s="463" t="b">
        <f t="shared" si="116"/>
        <v>1</v>
      </c>
      <c r="CS85" s="463" t="b">
        <f t="shared" si="117"/>
        <v>1</v>
      </c>
      <c r="CT85" s="463" t="b">
        <f t="shared" si="118"/>
        <v>1</v>
      </c>
      <c r="CU85" s="463"/>
      <c r="CV85" s="596" t="s">
        <v>348</v>
      </c>
      <c r="CW85" s="693" t="s">
        <v>466</v>
      </c>
      <c r="CX85" s="614" t="s">
        <v>239</v>
      </c>
      <c r="CY85" s="623">
        <v>18</v>
      </c>
      <c r="CZ85" s="621">
        <v>16239</v>
      </c>
      <c r="DA85" s="696">
        <f t="shared" si="30"/>
        <v>292302</v>
      </c>
      <c r="DB85" s="980"/>
      <c r="DC85" s="463" t="b">
        <f t="shared" si="119"/>
        <v>1</v>
      </c>
      <c r="DD85" s="463" t="b">
        <f t="shared" si="120"/>
        <v>1</v>
      </c>
      <c r="DE85" s="463" t="b">
        <f t="shared" si="121"/>
        <v>1</v>
      </c>
      <c r="DF85" s="596" t="s">
        <v>348</v>
      </c>
      <c r="DG85" s="502" t="s">
        <v>349</v>
      </c>
      <c r="DH85" s="503" t="s">
        <v>239</v>
      </c>
      <c r="DI85" s="513">
        <v>18</v>
      </c>
      <c r="DJ85" s="565">
        <v>8000</v>
      </c>
      <c r="DK85" s="562">
        <f t="shared" si="34"/>
        <v>144000</v>
      </c>
      <c r="DL85" s="928"/>
      <c r="DM85" s="463" t="b">
        <f t="shared" si="122"/>
        <v>1</v>
      </c>
      <c r="DN85" s="463" t="b">
        <f t="shared" si="123"/>
        <v>1</v>
      </c>
      <c r="DO85" s="463" t="b">
        <f t="shared" si="124"/>
        <v>1</v>
      </c>
      <c r="DP85" s="463"/>
      <c r="DQ85" s="728" t="s">
        <v>348</v>
      </c>
      <c r="DR85" s="729" t="s">
        <v>547</v>
      </c>
      <c r="DS85" s="730" t="s">
        <v>239</v>
      </c>
      <c r="DT85" s="743">
        <v>18</v>
      </c>
      <c r="DU85" s="740">
        <v>12320</v>
      </c>
      <c r="DV85" s="740">
        <f t="shared" si="103"/>
        <v>221760</v>
      </c>
      <c r="DW85" s="1097"/>
      <c r="DX85" s="463" t="b">
        <f t="shared" si="125"/>
        <v>1</v>
      </c>
      <c r="DY85" s="463" t="b">
        <f t="shared" si="126"/>
        <v>1</v>
      </c>
      <c r="DZ85" s="463" t="b">
        <f t="shared" si="127"/>
        <v>1</v>
      </c>
      <c r="EA85" s="463"/>
      <c r="EB85" s="596" t="s">
        <v>348</v>
      </c>
      <c r="EC85" s="502" t="s">
        <v>349</v>
      </c>
      <c r="ED85" s="503" t="s">
        <v>239</v>
      </c>
      <c r="EE85" s="513">
        <v>18</v>
      </c>
      <c r="EF85" s="801">
        <v>9321</v>
      </c>
      <c r="EG85" s="802">
        <f t="shared" si="128"/>
        <v>167778</v>
      </c>
      <c r="EH85" s="928"/>
      <c r="EI85" s="463" t="b">
        <f t="shared" si="129"/>
        <v>1</v>
      </c>
      <c r="EJ85" s="463" t="b">
        <f t="shared" si="130"/>
        <v>1</v>
      </c>
      <c r="EK85" s="463" t="b">
        <f t="shared" si="131"/>
        <v>1</v>
      </c>
      <c r="EL85" s="463"/>
      <c r="EM85" s="596" t="s">
        <v>348</v>
      </c>
      <c r="EN85" s="502" t="s">
        <v>349</v>
      </c>
      <c r="EO85" s="503" t="s">
        <v>239</v>
      </c>
      <c r="EP85" s="513">
        <v>18</v>
      </c>
      <c r="EQ85" s="565">
        <v>54000</v>
      </c>
      <c r="ER85" s="562">
        <f t="shared" si="45"/>
        <v>972000</v>
      </c>
      <c r="ES85" s="1110"/>
      <c r="ET85" s="463" t="b">
        <f t="shared" si="132"/>
        <v>1</v>
      </c>
      <c r="EU85" s="463" t="b">
        <f t="shared" si="133"/>
        <v>1</v>
      </c>
      <c r="EV85" s="463" t="b">
        <f t="shared" si="134"/>
        <v>1</v>
      </c>
      <c r="EW85" s="463"/>
      <c r="EX85" s="596" t="s">
        <v>348</v>
      </c>
      <c r="EY85" s="502" t="s">
        <v>349</v>
      </c>
      <c r="EZ85" s="503" t="s">
        <v>239</v>
      </c>
      <c r="FA85" s="513">
        <v>18</v>
      </c>
      <c r="FB85" s="565">
        <v>76000</v>
      </c>
      <c r="FC85" s="562">
        <f t="shared" si="49"/>
        <v>1368000</v>
      </c>
      <c r="FD85" s="928"/>
    </row>
    <row r="86" spans="2:160" ht="16.5" x14ac:dyDescent="0.25">
      <c r="B86" s="559" t="s">
        <v>350</v>
      </c>
      <c r="C86" s="502" t="s">
        <v>351</v>
      </c>
      <c r="D86" s="450" t="s">
        <v>239</v>
      </c>
      <c r="E86" s="513">
        <v>2</v>
      </c>
      <c r="F86" s="565">
        <v>0</v>
      </c>
      <c r="G86" s="562">
        <f t="shared" si="7"/>
        <v>0</v>
      </c>
      <c r="H86" s="928"/>
      <c r="I86" s="463" t="b">
        <f t="shared" si="104"/>
        <v>1</v>
      </c>
      <c r="J86" s="463" t="b">
        <f t="shared" si="105"/>
        <v>1</v>
      </c>
      <c r="K86" s="463" t="b">
        <f t="shared" si="106"/>
        <v>1</v>
      </c>
      <c r="L86" s="463"/>
      <c r="M86" s="501" t="s">
        <v>350</v>
      </c>
      <c r="N86" s="502" t="s">
        <v>351</v>
      </c>
      <c r="O86" s="503" t="s">
        <v>239</v>
      </c>
      <c r="P86" s="513">
        <v>2</v>
      </c>
      <c r="Q86" s="510">
        <v>12000</v>
      </c>
      <c r="R86" s="506">
        <f t="shared" si="0"/>
        <v>24000</v>
      </c>
      <c r="S86" s="928"/>
      <c r="T86" s="463" t="b">
        <f t="shared" si="91"/>
        <v>1</v>
      </c>
      <c r="U86" s="463" t="b">
        <f t="shared" si="92"/>
        <v>1</v>
      </c>
      <c r="V86" s="463" t="b">
        <f t="shared" si="93"/>
        <v>1</v>
      </c>
      <c r="W86" s="463"/>
      <c r="X86" s="596" t="s">
        <v>350</v>
      </c>
      <c r="Y86" s="502" t="s">
        <v>351</v>
      </c>
      <c r="Z86" s="503" t="s">
        <v>239</v>
      </c>
      <c r="AA86" s="513">
        <v>2</v>
      </c>
      <c r="AB86" s="565">
        <v>10000</v>
      </c>
      <c r="AC86" s="562">
        <f t="shared" si="1"/>
        <v>20000</v>
      </c>
      <c r="AD86" s="928"/>
      <c r="AE86" s="463" t="b">
        <f t="shared" si="107"/>
        <v>1</v>
      </c>
      <c r="AF86" s="463" t="b">
        <f t="shared" si="108"/>
        <v>1</v>
      </c>
      <c r="AG86" s="463" t="b">
        <f t="shared" si="109"/>
        <v>1</v>
      </c>
      <c r="AH86" s="463"/>
      <c r="AI86" s="596" t="s">
        <v>350</v>
      </c>
      <c r="AJ86" s="502" t="s">
        <v>351</v>
      </c>
      <c r="AK86" s="614" t="s">
        <v>239</v>
      </c>
      <c r="AL86" s="623">
        <v>2</v>
      </c>
      <c r="AM86" s="621">
        <v>7000</v>
      </c>
      <c r="AN86" s="618">
        <f t="shared" si="14"/>
        <v>14000</v>
      </c>
      <c r="AO86" s="980"/>
      <c r="AP86" s="463" t="b">
        <f t="shared" si="135"/>
        <v>1</v>
      </c>
      <c r="AQ86" s="463" t="b">
        <f t="shared" si="136"/>
        <v>1</v>
      </c>
      <c r="AR86" s="463" t="b">
        <f t="shared" si="137"/>
        <v>1</v>
      </c>
      <c r="AS86" s="463"/>
      <c r="AT86" s="596" t="s">
        <v>350</v>
      </c>
      <c r="AU86" s="502" t="s">
        <v>351</v>
      </c>
      <c r="AV86" s="503" t="s">
        <v>239</v>
      </c>
      <c r="AW86" s="513">
        <v>2</v>
      </c>
      <c r="AX86" s="653">
        <v>43948.800000000003</v>
      </c>
      <c r="AY86" s="651">
        <f t="shared" si="15"/>
        <v>87898</v>
      </c>
      <c r="AZ86" s="928"/>
      <c r="BA86" s="463" t="b">
        <f t="shared" si="59"/>
        <v>1</v>
      </c>
      <c r="BB86" s="463" t="b">
        <f t="shared" si="60"/>
        <v>1</v>
      </c>
      <c r="BC86" s="463" t="b">
        <f t="shared" si="61"/>
        <v>1</v>
      </c>
      <c r="BD86" s="596" t="s">
        <v>350</v>
      </c>
      <c r="BE86" s="502" t="s">
        <v>351</v>
      </c>
      <c r="BF86" s="503" t="s">
        <v>239</v>
      </c>
      <c r="BG86" s="513">
        <v>2</v>
      </c>
      <c r="BH86" s="565">
        <v>77350</v>
      </c>
      <c r="BI86" s="562">
        <f t="shared" si="101"/>
        <v>154700</v>
      </c>
      <c r="BJ86" s="928"/>
      <c r="BK86" s="463" t="b">
        <f t="shared" si="110"/>
        <v>1</v>
      </c>
      <c r="BL86" s="463" t="b">
        <f t="shared" si="111"/>
        <v>1</v>
      </c>
      <c r="BM86" s="463" t="b">
        <f t="shared" si="112"/>
        <v>1</v>
      </c>
      <c r="BN86" s="463"/>
      <c r="BO86" s="596" t="s">
        <v>350</v>
      </c>
      <c r="BP86" s="502" t="s">
        <v>351</v>
      </c>
      <c r="BQ86" s="503" t="s">
        <v>239</v>
      </c>
      <c r="BR86" s="513">
        <v>2</v>
      </c>
      <c r="BS86" s="653">
        <v>76500</v>
      </c>
      <c r="BT86" s="562">
        <f t="shared" si="102"/>
        <v>153000</v>
      </c>
      <c r="BU86" s="928"/>
      <c r="BV86" s="463" t="b">
        <f t="shared" si="113"/>
        <v>1</v>
      </c>
      <c r="BW86" s="463" t="b">
        <f t="shared" si="114"/>
        <v>1</v>
      </c>
      <c r="BX86" s="463" t="b">
        <f t="shared" si="115"/>
        <v>1</v>
      </c>
      <c r="BY86" s="463"/>
      <c r="BZ86" s="596" t="s">
        <v>350</v>
      </c>
      <c r="CA86" s="502" t="s">
        <v>351</v>
      </c>
      <c r="CB86" s="503" t="s">
        <v>239</v>
      </c>
      <c r="CC86" s="513">
        <v>2</v>
      </c>
      <c r="CD86" s="565">
        <v>17000</v>
      </c>
      <c r="CE86" s="562">
        <f t="shared" si="25"/>
        <v>34000</v>
      </c>
      <c r="CF86" s="928"/>
      <c r="CG86" s="463" t="b">
        <f t="shared" si="138"/>
        <v>1</v>
      </c>
      <c r="CH86" s="463" t="b">
        <f t="shared" si="139"/>
        <v>1</v>
      </c>
      <c r="CI86" s="463" t="b">
        <f t="shared" si="140"/>
        <v>1</v>
      </c>
      <c r="CJ86" s="463"/>
      <c r="CK86" s="596" t="s">
        <v>350</v>
      </c>
      <c r="CL86" s="502" t="s">
        <v>351</v>
      </c>
      <c r="CM86" s="503" t="s">
        <v>239</v>
      </c>
      <c r="CN86" s="513">
        <v>2</v>
      </c>
      <c r="CO86" s="565">
        <v>20000</v>
      </c>
      <c r="CP86" s="562">
        <f t="shared" si="26"/>
        <v>40000</v>
      </c>
      <c r="CQ86" s="928"/>
      <c r="CR86" s="463" t="b">
        <f t="shared" si="116"/>
        <v>1</v>
      </c>
      <c r="CS86" s="463" t="b">
        <f t="shared" si="117"/>
        <v>1</v>
      </c>
      <c r="CT86" s="463" t="b">
        <f t="shared" si="118"/>
        <v>1</v>
      </c>
      <c r="CU86" s="463"/>
      <c r="CV86" s="596" t="s">
        <v>350</v>
      </c>
      <c r="CW86" s="693" t="s">
        <v>351</v>
      </c>
      <c r="CX86" s="614" t="s">
        <v>239</v>
      </c>
      <c r="CY86" s="623">
        <v>2</v>
      </c>
      <c r="CZ86" s="621">
        <v>19658</v>
      </c>
      <c r="DA86" s="696">
        <f t="shared" si="30"/>
        <v>39316</v>
      </c>
      <c r="DB86" s="980"/>
      <c r="DC86" s="463" t="b">
        <f t="shared" si="119"/>
        <v>1</v>
      </c>
      <c r="DD86" s="463" t="b">
        <f t="shared" si="120"/>
        <v>1</v>
      </c>
      <c r="DE86" s="463" t="b">
        <f t="shared" si="121"/>
        <v>1</v>
      </c>
      <c r="DF86" s="596" t="s">
        <v>350</v>
      </c>
      <c r="DG86" s="502" t="s">
        <v>351</v>
      </c>
      <c r="DH86" s="503" t="s">
        <v>239</v>
      </c>
      <c r="DI86" s="513">
        <v>2</v>
      </c>
      <c r="DJ86" s="565">
        <v>12000</v>
      </c>
      <c r="DK86" s="562">
        <f t="shared" si="34"/>
        <v>24000</v>
      </c>
      <c r="DL86" s="928"/>
      <c r="DM86" s="463" t="b">
        <f t="shared" si="122"/>
        <v>1</v>
      </c>
      <c r="DN86" s="463" t="b">
        <f t="shared" si="123"/>
        <v>1</v>
      </c>
      <c r="DO86" s="463" t="b">
        <f t="shared" si="124"/>
        <v>1</v>
      </c>
      <c r="DP86" s="463"/>
      <c r="DQ86" s="728" t="s">
        <v>350</v>
      </c>
      <c r="DR86" s="729" t="s">
        <v>351</v>
      </c>
      <c r="DS86" s="730" t="s">
        <v>239</v>
      </c>
      <c r="DT86" s="743">
        <v>2</v>
      </c>
      <c r="DU86" s="740">
        <v>74800</v>
      </c>
      <c r="DV86" s="740">
        <f t="shared" si="103"/>
        <v>149600</v>
      </c>
      <c r="DW86" s="1097"/>
      <c r="DX86" s="463" t="b">
        <f t="shared" si="125"/>
        <v>1</v>
      </c>
      <c r="DY86" s="463" t="b">
        <f t="shared" si="126"/>
        <v>1</v>
      </c>
      <c r="DZ86" s="463" t="b">
        <f t="shared" si="127"/>
        <v>1</v>
      </c>
      <c r="EA86" s="463"/>
      <c r="EB86" s="596" t="s">
        <v>350</v>
      </c>
      <c r="EC86" s="502" t="s">
        <v>351</v>
      </c>
      <c r="ED86" s="503" t="s">
        <v>239</v>
      </c>
      <c r="EE86" s="513">
        <v>2</v>
      </c>
      <c r="EF86" s="801">
        <v>11907</v>
      </c>
      <c r="EG86" s="802">
        <f t="shared" si="128"/>
        <v>23814</v>
      </c>
      <c r="EH86" s="928"/>
      <c r="EI86" s="463" t="b">
        <f t="shared" si="129"/>
        <v>1</v>
      </c>
      <c r="EJ86" s="463" t="b">
        <f t="shared" si="130"/>
        <v>1</v>
      </c>
      <c r="EK86" s="463" t="b">
        <f t="shared" si="131"/>
        <v>1</v>
      </c>
      <c r="EL86" s="463"/>
      <c r="EM86" s="596" t="s">
        <v>350</v>
      </c>
      <c r="EN86" s="502" t="s">
        <v>351</v>
      </c>
      <c r="EO86" s="503" t="s">
        <v>239</v>
      </c>
      <c r="EP86" s="513">
        <v>2</v>
      </c>
      <c r="EQ86" s="565">
        <v>40000</v>
      </c>
      <c r="ER86" s="562">
        <f t="shared" si="45"/>
        <v>80000</v>
      </c>
      <c r="ES86" s="1110"/>
      <c r="ET86" s="463" t="b">
        <f t="shared" si="132"/>
        <v>1</v>
      </c>
      <c r="EU86" s="463" t="b">
        <f t="shared" si="133"/>
        <v>1</v>
      </c>
      <c r="EV86" s="463" t="b">
        <f t="shared" si="134"/>
        <v>1</v>
      </c>
      <c r="EW86" s="463"/>
      <c r="EX86" s="596" t="s">
        <v>350</v>
      </c>
      <c r="EY86" s="502" t="s">
        <v>351</v>
      </c>
      <c r="EZ86" s="503" t="s">
        <v>239</v>
      </c>
      <c r="FA86" s="513">
        <v>2</v>
      </c>
      <c r="FB86" s="565">
        <v>25000</v>
      </c>
      <c r="FC86" s="562">
        <f t="shared" si="49"/>
        <v>50000</v>
      </c>
      <c r="FD86" s="928"/>
    </row>
    <row r="87" spans="2:160" ht="17.25" thickBot="1" x14ac:dyDescent="0.3">
      <c r="B87" s="559" t="s">
        <v>352</v>
      </c>
      <c r="C87" s="502" t="s">
        <v>353</v>
      </c>
      <c r="D87" s="450" t="s">
        <v>239</v>
      </c>
      <c r="E87" s="513">
        <v>2</v>
      </c>
      <c r="F87" s="565">
        <v>0</v>
      </c>
      <c r="G87" s="562">
        <f>ROUND((E87*F87),0)</f>
        <v>0</v>
      </c>
      <c r="H87" s="929"/>
      <c r="I87" s="463" t="b">
        <f t="shared" si="104"/>
        <v>1</v>
      </c>
      <c r="J87" s="463" t="b">
        <f t="shared" si="105"/>
        <v>1</v>
      </c>
      <c r="K87" s="463" t="b">
        <f t="shared" si="106"/>
        <v>1</v>
      </c>
      <c r="L87" s="463"/>
      <c r="M87" s="501" t="s">
        <v>352</v>
      </c>
      <c r="N87" s="502" t="s">
        <v>353</v>
      </c>
      <c r="O87" s="503" t="s">
        <v>239</v>
      </c>
      <c r="P87" s="513">
        <v>2</v>
      </c>
      <c r="Q87" s="510">
        <v>15000</v>
      </c>
      <c r="R87" s="506">
        <f>ROUND((P87*Q87),0)</f>
        <v>30000</v>
      </c>
      <c r="S87" s="929"/>
      <c r="T87" s="463" t="b">
        <f t="shared" si="91"/>
        <v>1</v>
      </c>
      <c r="U87" s="463" t="b">
        <f t="shared" si="92"/>
        <v>1</v>
      </c>
      <c r="V87" s="463" t="b">
        <f t="shared" si="93"/>
        <v>1</v>
      </c>
      <c r="W87" s="463"/>
      <c r="X87" s="596" t="s">
        <v>352</v>
      </c>
      <c r="Y87" s="502" t="s">
        <v>353</v>
      </c>
      <c r="Z87" s="503" t="s">
        <v>239</v>
      </c>
      <c r="AA87" s="513">
        <v>2</v>
      </c>
      <c r="AB87" s="565">
        <v>12000</v>
      </c>
      <c r="AC87" s="562">
        <f>ROUND((AA87*AB87),0)</f>
        <v>24000</v>
      </c>
      <c r="AD87" s="929"/>
      <c r="AE87" s="463" t="b">
        <f t="shared" si="107"/>
        <v>1</v>
      </c>
      <c r="AF87" s="463" t="b">
        <f t="shared" si="108"/>
        <v>1</v>
      </c>
      <c r="AG87" s="463" t="b">
        <f t="shared" si="109"/>
        <v>1</v>
      </c>
      <c r="AH87" s="463"/>
      <c r="AI87" s="596" t="s">
        <v>352</v>
      </c>
      <c r="AJ87" s="502" t="s">
        <v>353</v>
      </c>
      <c r="AK87" s="614" t="s">
        <v>239</v>
      </c>
      <c r="AL87" s="623">
        <v>2</v>
      </c>
      <c r="AM87" s="621">
        <v>14000</v>
      </c>
      <c r="AN87" s="618">
        <f>ROUND((AL87*AM87),0)</f>
        <v>28000</v>
      </c>
      <c r="AO87" s="981"/>
      <c r="AP87" s="463" t="b">
        <f t="shared" si="135"/>
        <v>1</v>
      </c>
      <c r="AQ87" s="463" t="b">
        <f t="shared" si="136"/>
        <v>1</v>
      </c>
      <c r="AR87" s="463" t="b">
        <f t="shared" si="137"/>
        <v>1</v>
      </c>
      <c r="AS87" s="463"/>
      <c r="AT87" s="596" t="s">
        <v>352</v>
      </c>
      <c r="AU87" s="502" t="s">
        <v>353</v>
      </c>
      <c r="AV87" s="503" t="s">
        <v>239</v>
      </c>
      <c r="AW87" s="513">
        <v>2</v>
      </c>
      <c r="AX87" s="653">
        <v>49459.200000000004</v>
      </c>
      <c r="AY87" s="651">
        <f>ROUND((AW87*AX87),0)</f>
        <v>98918</v>
      </c>
      <c r="AZ87" s="929"/>
      <c r="BA87" s="463" t="b">
        <f t="shared" ref="BA87:BA114" si="141">+EXACT(C87,BE87)</f>
        <v>1</v>
      </c>
      <c r="BB87" s="463" t="b">
        <f t="shared" ref="BB87:BB114" si="142">+EXACT(D87,BF87)</f>
        <v>1</v>
      </c>
      <c r="BC87" s="463" t="b">
        <f t="shared" ref="BC87:BC114" si="143">+EXACT(E87,BG87)</f>
        <v>1</v>
      </c>
      <c r="BD87" s="596" t="s">
        <v>352</v>
      </c>
      <c r="BE87" s="502" t="s">
        <v>353</v>
      </c>
      <c r="BF87" s="503" t="s">
        <v>239</v>
      </c>
      <c r="BG87" s="513">
        <v>2</v>
      </c>
      <c r="BH87" s="565">
        <v>77350</v>
      </c>
      <c r="BI87" s="562">
        <f t="shared" si="101"/>
        <v>154700</v>
      </c>
      <c r="BJ87" s="929"/>
      <c r="BK87" s="463" t="b">
        <f t="shared" si="110"/>
        <v>1</v>
      </c>
      <c r="BL87" s="463" t="b">
        <f t="shared" si="111"/>
        <v>1</v>
      </c>
      <c r="BM87" s="463" t="b">
        <f t="shared" si="112"/>
        <v>1</v>
      </c>
      <c r="BN87" s="463"/>
      <c r="BO87" s="596" t="s">
        <v>352</v>
      </c>
      <c r="BP87" s="502" t="s">
        <v>353</v>
      </c>
      <c r="BQ87" s="503" t="s">
        <v>239</v>
      </c>
      <c r="BR87" s="513">
        <v>2</v>
      </c>
      <c r="BS87" s="653">
        <v>76500</v>
      </c>
      <c r="BT87" s="562">
        <f t="shared" si="102"/>
        <v>153000</v>
      </c>
      <c r="BU87" s="929"/>
      <c r="BV87" s="463" t="b">
        <f t="shared" si="113"/>
        <v>1</v>
      </c>
      <c r="BW87" s="463" t="b">
        <f t="shared" si="114"/>
        <v>1</v>
      </c>
      <c r="BX87" s="463" t="b">
        <f t="shared" si="115"/>
        <v>1</v>
      </c>
      <c r="BY87" s="463"/>
      <c r="BZ87" s="596" t="s">
        <v>352</v>
      </c>
      <c r="CA87" s="502" t="s">
        <v>353</v>
      </c>
      <c r="CB87" s="503" t="s">
        <v>239</v>
      </c>
      <c r="CC87" s="513">
        <v>2</v>
      </c>
      <c r="CD87" s="565">
        <v>27000</v>
      </c>
      <c r="CE87" s="562">
        <f>ROUND((CC87*CD87),0)</f>
        <v>54000</v>
      </c>
      <c r="CF87" s="929"/>
      <c r="CG87" s="463" t="b">
        <f t="shared" si="138"/>
        <v>1</v>
      </c>
      <c r="CH87" s="463" t="b">
        <f t="shared" si="139"/>
        <v>1</v>
      </c>
      <c r="CI87" s="463" t="b">
        <f t="shared" si="140"/>
        <v>1</v>
      </c>
      <c r="CJ87" s="463"/>
      <c r="CK87" s="596" t="s">
        <v>352</v>
      </c>
      <c r="CL87" s="502" t="s">
        <v>353</v>
      </c>
      <c r="CM87" s="503" t="s">
        <v>239</v>
      </c>
      <c r="CN87" s="513">
        <v>2</v>
      </c>
      <c r="CO87" s="565">
        <v>30000</v>
      </c>
      <c r="CP87" s="562">
        <f>ROUND((CN87*CO87),0)</f>
        <v>60000</v>
      </c>
      <c r="CQ87" s="929"/>
      <c r="CR87" s="463" t="b">
        <f t="shared" si="116"/>
        <v>1</v>
      </c>
      <c r="CS87" s="463" t="b">
        <f t="shared" si="117"/>
        <v>1</v>
      </c>
      <c r="CT87" s="463" t="b">
        <f t="shared" si="118"/>
        <v>1</v>
      </c>
      <c r="CU87" s="463"/>
      <c r="CV87" s="596" t="s">
        <v>352</v>
      </c>
      <c r="CW87" s="693" t="s">
        <v>353</v>
      </c>
      <c r="CX87" s="614" t="s">
        <v>239</v>
      </c>
      <c r="CY87" s="623">
        <v>2</v>
      </c>
      <c r="CZ87" s="621">
        <v>19658</v>
      </c>
      <c r="DA87" s="696">
        <f>ROUND((CY87*CZ87),0)</f>
        <v>39316</v>
      </c>
      <c r="DB87" s="981"/>
      <c r="DC87" s="463" t="b">
        <f t="shared" si="119"/>
        <v>1</v>
      </c>
      <c r="DD87" s="463" t="b">
        <f t="shared" si="120"/>
        <v>1</v>
      </c>
      <c r="DE87" s="463" t="b">
        <f t="shared" si="121"/>
        <v>1</v>
      </c>
      <c r="DF87" s="596" t="s">
        <v>352</v>
      </c>
      <c r="DG87" s="502" t="s">
        <v>353</v>
      </c>
      <c r="DH87" s="503" t="s">
        <v>239</v>
      </c>
      <c r="DI87" s="513">
        <v>2</v>
      </c>
      <c r="DJ87" s="565">
        <v>12000</v>
      </c>
      <c r="DK87" s="562">
        <f>ROUND((DI87*DJ87),0)</f>
        <v>24000</v>
      </c>
      <c r="DL87" s="929"/>
      <c r="DM87" s="463" t="b">
        <f t="shared" si="122"/>
        <v>1</v>
      </c>
      <c r="DN87" s="463" t="b">
        <f t="shared" si="123"/>
        <v>1</v>
      </c>
      <c r="DO87" s="463" t="b">
        <f t="shared" si="124"/>
        <v>1</v>
      </c>
      <c r="DP87" s="463"/>
      <c r="DQ87" s="728" t="s">
        <v>352</v>
      </c>
      <c r="DR87" s="729" t="s">
        <v>353</v>
      </c>
      <c r="DS87" s="730" t="s">
        <v>239</v>
      </c>
      <c r="DT87" s="743">
        <v>2</v>
      </c>
      <c r="DU87" s="740">
        <v>74800</v>
      </c>
      <c r="DV87" s="740">
        <f t="shared" si="103"/>
        <v>149600</v>
      </c>
      <c r="DW87" s="1098"/>
      <c r="DX87" s="463" t="b">
        <f t="shared" si="125"/>
        <v>1</v>
      </c>
      <c r="DY87" s="463" t="b">
        <f t="shared" si="126"/>
        <v>1</v>
      </c>
      <c r="DZ87" s="463" t="b">
        <f t="shared" si="127"/>
        <v>1</v>
      </c>
      <c r="EA87" s="463"/>
      <c r="EB87" s="596" t="s">
        <v>352</v>
      </c>
      <c r="EC87" s="502" t="s">
        <v>353</v>
      </c>
      <c r="ED87" s="503" t="s">
        <v>239</v>
      </c>
      <c r="EE87" s="513">
        <v>2</v>
      </c>
      <c r="EF87" s="801">
        <v>11907</v>
      </c>
      <c r="EG87" s="802">
        <f t="shared" si="128"/>
        <v>23814</v>
      </c>
      <c r="EH87" s="929"/>
      <c r="EI87" s="463" t="b">
        <f t="shared" si="129"/>
        <v>1</v>
      </c>
      <c r="EJ87" s="463" t="b">
        <f t="shared" si="130"/>
        <v>1</v>
      </c>
      <c r="EK87" s="463" t="b">
        <f t="shared" si="131"/>
        <v>1</v>
      </c>
      <c r="EL87" s="463"/>
      <c r="EM87" s="596" t="s">
        <v>352</v>
      </c>
      <c r="EN87" s="502" t="s">
        <v>353</v>
      </c>
      <c r="EO87" s="503" t="s">
        <v>239</v>
      </c>
      <c r="EP87" s="513">
        <v>2</v>
      </c>
      <c r="EQ87" s="565">
        <v>50000</v>
      </c>
      <c r="ER87" s="562">
        <f>ROUND((EP87*EQ87),0)</f>
        <v>100000</v>
      </c>
      <c r="ES87" s="1111"/>
      <c r="ET87" s="463" t="b">
        <f t="shared" si="132"/>
        <v>1</v>
      </c>
      <c r="EU87" s="463" t="b">
        <f t="shared" si="133"/>
        <v>1</v>
      </c>
      <c r="EV87" s="463" t="b">
        <f t="shared" si="134"/>
        <v>1</v>
      </c>
      <c r="EW87" s="463"/>
      <c r="EX87" s="596" t="s">
        <v>352</v>
      </c>
      <c r="EY87" s="502" t="s">
        <v>353</v>
      </c>
      <c r="EZ87" s="503" t="s">
        <v>239</v>
      </c>
      <c r="FA87" s="513">
        <v>2</v>
      </c>
      <c r="FB87" s="565">
        <v>30000</v>
      </c>
      <c r="FC87" s="562">
        <f>ROUND((FA87*FB87),0)</f>
        <v>60000</v>
      </c>
      <c r="FD87" s="929"/>
    </row>
    <row r="88" spans="2:160" ht="18.75" thickTop="1" thickBot="1" x14ac:dyDescent="0.25">
      <c r="B88" s="554" t="s">
        <v>216</v>
      </c>
      <c r="C88" s="555" t="s">
        <v>354</v>
      </c>
      <c r="D88" s="449"/>
      <c r="E88" s="375"/>
      <c r="F88" s="556"/>
      <c r="G88" s="567"/>
      <c r="H88" s="558">
        <f>SUM(G89:G95)</f>
        <v>0</v>
      </c>
      <c r="I88" s="463" t="b">
        <f t="shared" si="104"/>
        <v>1</v>
      </c>
      <c r="J88" s="463" t="b">
        <f t="shared" si="105"/>
        <v>1</v>
      </c>
      <c r="K88" s="463" t="b">
        <f t="shared" si="106"/>
        <v>1</v>
      </c>
      <c r="L88" s="463"/>
      <c r="M88" s="494" t="s">
        <v>216</v>
      </c>
      <c r="N88" s="495" t="s">
        <v>354</v>
      </c>
      <c r="O88" s="496"/>
      <c r="P88" s="497"/>
      <c r="Q88" s="498"/>
      <c r="R88" s="512"/>
      <c r="S88" s="500">
        <f>SUM(R89:R95)</f>
        <v>3635000</v>
      </c>
      <c r="T88" s="463" t="b">
        <f t="shared" si="91"/>
        <v>1</v>
      </c>
      <c r="U88" s="463" t="b">
        <f t="shared" si="92"/>
        <v>1</v>
      </c>
      <c r="V88" s="463" t="b">
        <f t="shared" si="93"/>
        <v>1</v>
      </c>
      <c r="W88" s="463"/>
      <c r="X88" s="554" t="s">
        <v>216</v>
      </c>
      <c r="Y88" s="555" t="s">
        <v>354</v>
      </c>
      <c r="Z88" s="449"/>
      <c r="AA88" s="375"/>
      <c r="AB88" s="556"/>
      <c r="AC88" s="567"/>
      <c r="AD88" s="558">
        <f>SUM(AC89:AC95)</f>
        <v>3506100</v>
      </c>
      <c r="AE88" s="463" t="b">
        <f t="shared" si="107"/>
        <v>1</v>
      </c>
      <c r="AF88" s="463" t="b">
        <f t="shared" si="108"/>
        <v>1</v>
      </c>
      <c r="AG88" s="463" t="b">
        <f t="shared" si="109"/>
        <v>1</v>
      </c>
      <c r="AH88" s="463"/>
      <c r="AI88" s="554" t="s">
        <v>216</v>
      </c>
      <c r="AJ88" s="555" t="s">
        <v>354</v>
      </c>
      <c r="AK88" s="609"/>
      <c r="AL88" s="610"/>
      <c r="AM88" s="611"/>
      <c r="AN88" s="622"/>
      <c r="AO88" s="613">
        <f>SUM(AN89:AN95)</f>
        <v>1737000</v>
      </c>
      <c r="AP88" s="463" t="b">
        <f t="shared" si="135"/>
        <v>1</v>
      </c>
      <c r="AQ88" s="463" t="b">
        <f t="shared" si="136"/>
        <v>1</v>
      </c>
      <c r="AR88" s="463" t="b">
        <f t="shared" si="137"/>
        <v>1</v>
      </c>
      <c r="AS88" s="463"/>
      <c r="AT88" s="554" t="s">
        <v>216</v>
      </c>
      <c r="AU88" s="555" t="s">
        <v>354</v>
      </c>
      <c r="AV88" s="449"/>
      <c r="AW88" s="375"/>
      <c r="AX88" s="556"/>
      <c r="AY88" s="567"/>
      <c r="AZ88" s="558">
        <f>SUM(AY89:AY95)</f>
        <v>2501728</v>
      </c>
      <c r="BA88" s="463" t="b">
        <f t="shared" si="141"/>
        <v>1</v>
      </c>
      <c r="BB88" s="463" t="b">
        <f t="shared" si="142"/>
        <v>1</v>
      </c>
      <c r="BC88" s="463" t="b">
        <f t="shared" si="143"/>
        <v>1</v>
      </c>
      <c r="BD88" s="554" t="s">
        <v>216</v>
      </c>
      <c r="BE88" s="555" t="s">
        <v>354</v>
      </c>
      <c r="BF88" s="449"/>
      <c r="BG88" s="375"/>
      <c r="BH88" s="556">
        <v>0</v>
      </c>
      <c r="BI88" s="567"/>
      <c r="BJ88" s="558">
        <f>SUM(BI89:BI95)</f>
        <v>1668030</v>
      </c>
      <c r="BK88" s="463" t="b">
        <f t="shared" si="110"/>
        <v>1</v>
      </c>
      <c r="BL88" s="463" t="b">
        <f t="shared" si="111"/>
        <v>1</v>
      </c>
      <c r="BM88" s="463" t="b">
        <f t="shared" si="112"/>
        <v>1</v>
      </c>
      <c r="BN88" s="463"/>
      <c r="BO88" s="554" t="s">
        <v>216</v>
      </c>
      <c r="BP88" s="555" t="s">
        <v>354</v>
      </c>
      <c r="BQ88" s="449"/>
      <c r="BR88" s="375"/>
      <c r="BS88" s="556">
        <v>0</v>
      </c>
      <c r="BT88" s="567"/>
      <c r="BU88" s="558">
        <f>SUM(BT89:BT95)</f>
        <v>1649700</v>
      </c>
      <c r="BV88" s="463" t="b">
        <f t="shared" si="113"/>
        <v>1</v>
      </c>
      <c r="BW88" s="463" t="b">
        <f t="shared" si="114"/>
        <v>1</v>
      </c>
      <c r="BX88" s="463" t="b">
        <f t="shared" si="115"/>
        <v>1</v>
      </c>
      <c r="BY88" s="463"/>
      <c r="BZ88" s="554" t="s">
        <v>216</v>
      </c>
      <c r="CA88" s="555" t="s">
        <v>354</v>
      </c>
      <c r="CB88" s="449"/>
      <c r="CC88" s="375"/>
      <c r="CD88" s="556"/>
      <c r="CE88" s="567"/>
      <c r="CF88" s="558">
        <f>SUM(CE89:CE95)</f>
        <v>3602000</v>
      </c>
      <c r="CG88" s="463" t="b">
        <f t="shared" si="138"/>
        <v>1</v>
      </c>
      <c r="CH88" s="463" t="b">
        <f t="shared" si="139"/>
        <v>1</v>
      </c>
      <c r="CI88" s="463" t="b">
        <f t="shared" si="140"/>
        <v>1</v>
      </c>
      <c r="CJ88" s="463"/>
      <c r="CK88" s="554" t="s">
        <v>216</v>
      </c>
      <c r="CL88" s="555" t="s">
        <v>354</v>
      </c>
      <c r="CM88" s="449"/>
      <c r="CN88" s="375"/>
      <c r="CO88" s="556"/>
      <c r="CP88" s="567"/>
      <c r="CQ88" s="558">
        <f>SUM(CP89:CP95)</f>
        <v>3530000</v>
      </c>
      <c r="CR88" s="463" t="b">
        <f t="shared" si="116"/>
        <v>1</v>
      </c>
      <c r="CS88" s="463" t="b">
        <f t="shared" si="117"/>
        <v>1</v>
      </c>
      <c r="CT88" s="463" t="b">
        <f t="shared" si="118"/>
        <v>1</v>
      </c>
      <c r="CU88" s="463"/>
      <c r="CV88" s="691" t="s">
        <v>216</v>
      </c>
      <c r="CW88" s="692" t="s">
        <v>354</v>
      </c>
      <c r="CX88" s="609"/>
      <c r="CY88" s="610"/>
      <c r="CZ88" s="611"/>
      <c r="DA88" s="622"/>
      <c r="DB88" s="613">
        <f>SUM(DA89:DA95)</f>
        <v>2969458</v>
      </c>
      <c r="DC88" s="463" t="b">
        <f t="shared" si="119"/>
        <v>1</v>
      </c>
      <c r="DD88" s="463" t="b">
        <f t="shared" si="120"/>
        <v>1</v>
      </c>
      <c r="DE88" s="463" t="b">
        <f t="shared" si="121"/>
        <v>1</v>
      </c>
      <c r="DF88" s="554" t="s">
        <v>216</v>
      </c>
      <c r="DG88" s="555" t="s">
        <v>354</v>
      </c>
      <c r="DH88" s="449"/>
      <c r="DI88" s="375"/>
      <c r="DJ88" s="556"/>
      <c r="DK88" s="567"/>
      <c r="DL88" s="558">
        <f>SUM(DK89:DK95)</f>
        <v>1432000</v>
      </c>
      <c r="DM88" s="463" t="b">
        <f t="shared" si="122"/>
        <v>1</v>
      </c>
      <c r="DN88" s="463" t="b">
        <f t="shared" si="123"/>
        <v>1</v>
      </c>
      <c r="DO88" s="463" t="b">
        <f t="shared" si="124"/>
        <v>1</v>
      </c>
      <c r="DP88" s="463"/>
      <c r="DQ88" s="734" t="s">
        <v>216</v>
      </c>
      <c r="DR88" s="735" t="s">
        <v>354</v>
      </c>
      <c r="DS88" s="736"/>
      <c r="DT88" s="737"/>
      <c r="DU88" s="738">
        <v>0</v>
      </c>
      <c r="DV88" s="738"/>
      <c r="DW88" s="739">
        <f>SUM(DV89:DV95)</f>
        <v>1613040</v>
      </c>
      <c r="DX88" s="463" t="b">
        <f t="shared" si="125"/>
        <v>1</v>
      </c>
      <c r="DY88" s="463" t="b">
        <f t="shared" si="126"/>
        <v>1</v>
      </c>
      <c r="DZ88" s="463" t="b">
        <f t="shared" si="127"/>
        <v>1</v>
      </c>
      <c r="EA88" s="463"/>
      <c r="EB88" s="554" t="s">
        <v>216</v>
      </c>
      <c r="EC88" s="555" t="s">
        <v>354</v>
      </c>
      <c r="ED88" s="449"/>
      <c r="EE88" s="375"/>
      <c r="EF88" s="567"/>
      <c r="EG88" s="567"/>
      <c r="EH88" s="558">
        <f>SUM(EG89:EG95)</f>
        <v>4242948</v>
      </c>
      <c r="EI88" s="463" t="b">
        <f t="shared" si="129"/>
        <v>1</v>
      </c>
      <c r="EJ88" s="463" t="b">
        <f t="shared" si="130"/>
        <v>1</v>
      </c>
      <c r="EK88" s="463" t="b">
        <f t="shared" si="131"/>
        <v>1</v>
      </c>
      <c r="EL88" s="463"/>
      <c r="EM88" s="822" t="s">
        <v>216</v>
      </c>
      <c r="EN88" s="555" t="s">
        <v>354</v>
      </c>
      <c r="EO88" s="449"/>
      <c r="EP88" s="375"/>
      <c r="EQ88" s="556"/>
      <c r="ER88" s="567"/>
      <c r="ES88" s="558">
        <f>SUM(ER89:ER95)</f>
        <v>4494400</v>
      </c>
      <c r="ET88" s="463" t="b">
        <f t="shared" si="132"/>
        <v>1</v>
      </c>
      <c r="EU88" s="463" t="b">
        <f t="shared" si="133"/>
        <v>1</v>
      </c>
      <c r="EV88" s="463" t="b">
        <f t="shared" si="134"/>
        <v>1</v>
      </c>
      <c r="EW88" s="463"/>
      <c r="EX88" s="554" t="s">
        <v>216</v>
      </c>
      <c r="EY88" s="555" t="s">
        <v>354</v>
      </c>
      <c r="EZ88" s="449"/>
      <c r="FA88" s="375"/>
      <c r="FB88" s="556"/>
      <c r="FC88" s="567"/>
      <c r="FD88" s="558">
        <f>SUM(FC89:FC95)</f>
        <v>4022800</v>
      </c>
    </row>
    <row r="89" spans="2:160" ht="33.75" thickTop="1" x14ac:dyDescent="0.25">
      <c r="B89" s="559" t="s">
        <v>355</v>
      </c>
      <c r="C89" s="502" t="s">
        <v>356</v>
      </c>
      <c r="D89" s="450" t="s">
        <v>239</v>
      </c>
      <c r="E89" s="513">
        <v>2</v>
      </c>
      <c r="F89" s="565">
        <v>0</v>
      </c>
      <c r="G89" s="562">
        <f t="shared" ref="G89:G95" si="144">ROUND((E89*F89),0)</f>
        <v>0</v>
      </c>
      <c r="H89" s="985" t="e">
        <f>+H88/G114</f>
        <v>#DIV/0!</v>
      </c>
      <c r="I89" s="463" t="b">
        <f t="shared" si="104"/>
        <v>1</v>
      </c>
      <c r="J89" s="463" t="b">
        <f t="shared" si="105"/>
        <v>1</v>
      </c>
      <c r="K89" s="463" t="b">
        <f t="shared" si="106"/>
        <v>1</v>
      </c>
      <c r="L89" s="463"/>
      <c r="M89" s="501" t="s">
        <v>355</v>
      </c>
      <c r="N89" s="502" t="s">
        <v>356</v>
      </c>
      <c r="O89" s="503" t="s">
        <v>239</v>
      </c>
      <c r="P89" s="513">
        <v>2</v>
      </c>
      <c r="Q89" s="510">
        <v>100000</v>
      </c>
      <c r="R89" s="506">
        <f t="shared" ref="R89:R95" si="145">ROUND((P89*Q89),0)</f>
        <v>200000</v>
      </c>
      <c r="S89" s="985">
        <f>+S88/R114</f>
        <v>3.8215272147406026E-2</v>
      </c>
      <c r="T89" s="463" t="b">
        <f t="shared" si="91"/>
        <v>1</v>
      </c>
      <c r="U89" s="463" t="b">
        <f t="shared" si="92"/>
        <v>1</v>
      </c>
      <c r="V89" s="463" t="b">
        <f t="shared" si="93"/>
        <v>1</v>
      </c>
      <c r="W89" s="463"/>
      <c r="X89" s="596" t="s">
        <v>355</v>
      </c>
      <c r="Y89" s="502" t="s">
        <v>356</v>
      </c>
      <c r="Z89" s="503" t="s">
        <v>239</v>
      </c>
      <c r="AA89" s="513">
        <v>2</v>
      </c>
      <c r="AB89" s="565">
        <v>90000</v>
      </c>
      <c r="AC89" s="562">
        <f t="shared" ref="AC89:AC95" si="146">ROUND((AA89*AB89),0)</f>
        <v>180000</v>
      </c>
      <c r="AD89" s="985">
        <f>+AD88/AC114</f>
        <v>3.6780773330944296E-2</v>
      </c>
      <c r="AE89" s="463" t="b">
        <f t="shared" si="107"/>
        <v>1</v>
      </c>
      <c r="AF89" s="463" t="b">
        <f t="shared" si="108"/>
        <v>1</v>
      </c>
      <c r="AG89" s="463" t="b">
        <f t="shared" si="109"/>
        <v>1</v>
      </c>
      <c r="AH89" s="463"/>
      <c r="AI89" s="596" t="s">
        <v>355</v>
      </c>
      <c r="AJ89" s="502" t="s">
        <v>356</v>
      </c>
      <c r="AK89" s="614" t="s">
        <v>239</v>
      </c>
      <c r="AL89" s="623">
        <v>2</v>
      </c>
      <c r="AM89" s="621">
        <v>50000</v>
      </c>
      <c r="AN89" s="618">
        <f t="shared" ref="AN89:AN95" si="147">ROUND((AL89*AM89),0)</f>
        <v>100000</v>
      </c>
      <c r="AO89" s="988">
        <f>+AO88/AN114</f>
        <v>1.8558584547334007E-2</v>
      </c>
      <c r="AP89" s="463" t="b">
        <f t="shared" si="135"/>
        <v>1</v>
      </c>
      <c r="AQ89" s="463" t="b">
        <f t="shared" si="136"/>
        <v>1</v>
      </c>
      <c r="AR89" s="463" t="b">
        <f t="shared" si="137"/>
        <v>1</v>
      </c>
      <c r="AS89" s="463"/>
      <c r="AT89" s="596" t="s">
        <v>355</v>
      </c>
      <c r="AU89" s="502" t="s">
        <v>356</v>
      </c>
      <c r="AV89" s="503" t="s">
        <v>239</v>
      </c>
      <c r="AW89" s="513">
        <v>2</v>
      </c>
      <c r="AX89" s="653">
        <v>56000.000000000007</v>
      </c>
      <c r="AY89" s="651">
        <f t="shared" ref="AY89:AY95" si="148">ROUND((AW89*AX89),0)</f>
        <v>112000</v>
      </c>
      <c r="AZ89" s="985">
        <f>+AZ88/AY114</f>
        <v>2.7930836310797274E-2</v>
      </c>
      <c r="BA89" s="463" t="b">
        <f t="shared" si="141"/>
        <v>1</v>
      </c>
      <c r="BB89" s="463" t="b">
        <f t="shared" si="142"/>
        <v>1</v>
      </c>
      <c r="BC89" s="463" t="b">
        <f t="shared" si="143"/>
        <v>1</v>
      </c>
      <c r="BD89" s="596" t="s">
        <v>355</v>
      </c>
      <c r="BE89" s="502" t="s">
        <v>356</v>
      </c>
      <c r="BF89" s="503" t="s">
        <v>239</v>
      </c>
      <c r="BG89" s="513">
        <v>2</v>
      </c>
      <c r="BH89" s="565">
        <v>22750</v>
      </c>
      <c r="BI89" s="562">
        <f t="shared" ref="BI89:BI95" si="149">ROUND((BG89*BH89),0)</f>
        <v>45500</v>
      </c>
      <c r="BJ89" s="985">
        <f>+BJ88/BI114</f>
        <v>1.6366366896733615E-2</v>
      </c>
      <c r="BK89" s="463" t="b">
        <f t="shared" si="110"/>
        <v>1</v>
      </c>
      <c r="BL89" s="463" t="b">
        <f t="shared" si="111"/>
        <v>1</v>
      </c>
      <c r="BM89" s="463" t="b">
        <f t="shared" si="112"/>
        <v>1</v>
      </c>
      <c r="BN89" s="463"/>
      <c r="BO89" s="596" t="s">
        <v>355</v>
      </c>
      <c r="BP89" s="502" t="s">
        <v>356</v>
      </c>
      <c r="BQ89" s="503" t="s">
        <v>239</v>
      </c>
      <c r="BR89" s="513">
        <v>2</v>
      </c>
      <c r="BS89" s="653">
        <v>22500</v>
      </c>
      <c r="BT89" s="562">
        <f t="shared" ref="BT89:BT95" si="150">ROUND((BR89*BS89),0)</f>
        <v>45000</v>
      </c>
      <c r="BU89" s="985">
        <f>+BU88/BT114</f>
        <v>1.6366367094786505E-2</v>
      </c>
      <c r="BV89" s="463" t="b">
        <f t="shared" si="113"/>
        <v>1</v>
      </c>
      <c r="BW89" s="463" t="b">
        <f t="shared" si="114"/>
        <v>1</v>
      </c>
      <c r="BX89" s="463" t="b">
        <f t="shared" si="115"/>
        <v>1</v>
      </c>
      <c r="BY89" s="463"/>
      <c r="BZ89" s="596" t="s">
        <v>355</v>
      </c>
      <c r="CA89" s="502" t="s">
        <v>356</v>
      </c>
      <c r="CB89" s="503" t="s">
        <v>239</v>
      </c>
      <c r="CC89" s="513">
        <v>2</v>
      </c>
      <c r="CD89" s="565">
        <v>42000</v>
      </c>
      <c r="CE89" s="562">
        <f t="shared" ref="CE89:CE95" si="151">ROUND((CC89*CD89),0)</f>
        <v>84000</v>
      </c>
      <c r="CF89" s="985">
        <f>+CF88/CE114</f>
        <v>3.8892864195987212E-2</v>
      </c>
      <c r="CG89" s="463" t="b">
        <f t="shared" si="138"/>
        <v>1</v>
      </c>
      <c r="CH89" s="463" t="b">
        <f t="shared" si="139"/>
        <v>1</v>
      </c>
      <c r="CI89" s="463" t="b">
        <f t="shared" si="140"/>
        <v>1</v>
      </c>
      <c r="CJ89" s="463"/>
      <c r="CK89" s="596" t="s">
        <v>355</v>
      </c>
      <c r="CL89" s="502" t="s">
        <v>356</v>
      </c>
      <c r="CM89" s="503" t="s">
        <v>239</v>
      </c>
      <c r="CN89" s="513">
        <v>2</v>
      </c>
      <c r="CO89" s="565">
        <v>40000</v>
      </c>
      <c r="CP89" s="562">
        <f t="shared" ref="CP89:CP95" si="152">ROUND((CN89*CO89),0)</f>
        <v>80000</v>
      </c>
      <c r="CQ89" s="985">
        <f>+CQ88/CP114</f>
        <v>3.7663738568841955E-2</v>
      </c>
      <c r="CR89" s="463" t="b">
        <f t="shared" si="116"/>
        <v>1</v>
      </c>
      <c r="CS89" s="463" t="b">
        <f t="shared" si="117"/>
        <v>1</v>
      </c>
      <c r="CT89" s="463" t="b">
        <f t="shared" si="118"/>
        <v>1</v>
      </c>
      <c r="CU89" s="463"/>
      <c r="CV89" s="596" t="s">
        <v>355</v>
      </c>
      <c r="CW89" s="693" t="s">
        <v>467</v>
      </c>
      <c r="CX89" s="614" t="s">
        <v>239</v>
      </c>
      <c r="CY89" s="623">
        <v>2</v>
      </c>
      <c r="CZ89" s="621">
        <v>29915</v>
      </c>
      <c r="DA89" s="696">
        <f t="shared" ref="DA89:DA95" si="153">ROUND((CY89*CZ89),0)</f>
        <v>59830</v>
      </c>
      <c r="DB89" s="988">
        <f>+DB88/DA114</f>
        <v>2.9899525700926487E-2</v>
      </c>
      <c r="DC89" s="463" t="b">
        <f t="shared" si="119"/>
        <v>1</v>
      </c>
      <c r="DD89" s="463" t="b">
        <f t="shared" si="120"/>
        <v>1</v>
      </c>
      <c r="DE89" s="463" t="b">
        <f t="shared" si="121"/>
        <v>1</v>
      </c>
      <c r="DF89" s="596" t="s">
        <v>355</v>
      </c>
      <c r="DG89" s="502" t="s">
        <v>356</v>
      </c>
      <c r="DH89" s="503" t="s">
        <v>239</v>
      </c>
      <c r="DI89" s="513">
        <v>2</v>
      </c>
      <c r="DJ89" s="565">
        <v>30000</v>
      </c>
      <c r="DK89" s="562">
        <f t="shared" ref="DK89:DK95" si="154">ROUND((DI89*DJ89),0)</f>
        <v>60000</v>
      </c>
      <c r="DL89" s="985">
        <f>+DL88/DK114</f>
        <v>2.2421033183755396E-2</v>
      </c>
      <c r="DM89" s="463" t="b">
        <f t="shared" si="122"/>
        <v>1</v>
      </c>
      <c r="DN89" s="463" t="b">
        <f t="shared" si="123"/>
        <v>1</v>
      </c>
      <c r="DO89" s="463" t="b">
        <f t="shared" si="124"/>
        <v>1</v>
      </c>
      <c r="DP89" s="463"/>
      <c r="DQ89" s="728" t="s">
        <v>355</v>
      </c>
      <c r="DR89" s="729" t="s">
        <v>548</v>
      </c>
      <c r="DS89" s="730" t="s">
        <v>239</v>
      </c>
      <c r="DT89" s="743">
        <v>2</v>
      </c>
      <c r="DU89" s="740">
        <v>22000</v>
      </c>
      <c r="DV89" s="740">
        <f t="shared" ref="DV89:DV95" si="155">ROUND((DT89*DU89),0)</f>
        <v>44000</v>
      </c>
      <c r="DW89" s="1096">
        <f>+DW88/DV114</f>
        <v>1.6366366508048749E-2</v>
      </c>
      <c r="DX89" s="463" t="b">
        <f t="shared" si="125"/>
        <v>1</v>
      </c>
      <c r="DY89" s="463" t="b">
        <f t="shared" si="126"/>
        <v>1</v>
      </c>
      <c r="DZ89" s="463" t="b">
        <f t="shared" si="127"/>
        <v>1</v>
      </c>
      <c r="EA89" s="463"/>
      <c r="EB89" s="596" t="s">
        <v>355</v>
      </c>
      <c r="EC89" s="502" t="s">
        <v>356</v>
      </c>
      <c r="ED89" s="503" t="s">
        <v>239</v>
      </c>
      <c r="EE89" s="513">
        <v>2</v>
      </c>
      <c r="EF89" s="801">
        <v>16368</v>
      </c>
      <c r="EG89" s="802">
        <f>ROUND((EE89*EF89),0)</f>
        <v>32736</v>
      </c>
      <c r="EH89" s="985">
        <f>+EH88/EG114</f>
        <v>4.6477060791897104E-2</v>
      </c>
      <c r="EI89" s="463" t="b">
        <f t="shared" si="129"/>
        <v>1</v>
      </c>
      <c r="EJ89" s="463" t="b">
        <f t="shared" si="130"/>
        <v>1</v>
      </c>
      <c r="EK89" s="463" t="b">
        <f t="shared" si="131"/>
        <v>1</v>
      </c>
      <c r="EL89" s="463"/>
      <c r="EM89" s="596" t="s">
        <v>355</v>
      </c>
      <c r="EN89" s="502" t="s">
        <v>356</v>
      </c>
      <c r="EO89" s="503" t="s">
        <v>239</v>
      </c>
      <c r="EP89" s="513">
        <v>2</v>
      </c>
      <c r="EQ89" s="565">
        <v>5100</v>
      </c>
      <c r="ER89" s="562">
        <f t="shared" ref="ER89:ER95" si="156">ROUND((EP89*EQ89),0)</f>
        <v>10200</v>
      </c>
      <c r="ES89" s="1114">
        <f>+ES88/ER114</f>
        <v>4.9329512008373197E-2</v>
      </c>
      <c r="ET89" s="463" t="b">
        <f t="shared" si="132"/>
        <v>1</v>
      </c>
      <c r="EU89" s="463" t="b">
        <f t="shared" si="133"/>
        <v>1</v>
      </c>
      <c r="EV89" s="463" t="b">
        <f t="shared" si="134"/>
        <v>1</v>
      </c>
      <c r="EW89" s="463"/>
      <c r="EX89" s="596" t="s">
        <v>355</v>
      </c>
      <c r="EY89" s="502" t="s">
        <v>356</v>
      </c>
      <c r="EZ89" s="503" t="s">
        <v>239</v>
      </c>
      <c r="FA89" s="513">
        <v>2</v>
      </c>
      <c r="FB89" s="565">
        <v>12000</v>
      </c>
      <c r="FC89" s="562">
        <f t="shared" ref="FC89:FC95" si="157">ROUND((FA89*FB89),0)</f>
        <v>24000</v>
      </c>
      <c r="FD89" s="985">
        <f>+FD88/FC114</f>
        <v>4.4180689928237017E-2</v>
      </c>
    </row>
    <row r="90" spans="2:160" ht="16.5" x14ac:dyDescent="0.25">
      <c r="B90" s="559" t="s">
        <v>357</v>
      </c>
      <c r="C90" s="502" t="s">
        <v>358</v>
      </c>
      <c r="D90" s="450" t="s">
        <v>154</v>
      </c>
      <c r="E90" s="513">
        <v>6</v>
      </c>
      <c r="F90" s="565">
        <v>0</v>
      </c>
      <c r="G90" s="562">
        <f t="shared" si="144"/>
        <v>0</v>
      </c>
      <c r="H90" s="928"/>
      <c r="I90" s="463" t="b">
        <f t="shared" si="104"/>
        <v>1</v>
      </c>
      <c r="J90" s="463" t="b">
        <f t="shared" si="105"/>
        <v>1</v>
      </c>
      <c r="K90" s="463" t="b">
        <f t="shared" si="106"/>
        <v>1</v>
      </c>
      <c r="L90" s="463"/>
      <c r="M90" s="501" t="s">
        <v>357</v>
      </c>
      <c r="N90" s="502" t="s">
        <v>358</v>
      </c>
      <c r="O90" s="503" t="s">
        <v>154</v>
      </c>
      <c r="P90" s="513">
        <v>6</v>
      </c>
      <c r="Q90" s="510">
        <v>20000</v>
      </c>
      <c r="R90" s="506">
        <f t="shared" si="145"/>
        <v>120000</v>
      </c>
      <c r="S90" s="928"/>
      <c r="T90" s="463" t="b">
        <f t="shared" si="91"/>
        <v>1</v>
      </c>
      <c r="U90" s="463" t="b">
        <f t="shared" si="92"/>
        <v>1</v>
      </c>
      <c r="V90" s="463" t="b">
        <f t="shared" si="93"/>
        <v>1</v>
      </c>
      <c r="W90" s="463"/>
      <c r="X90" s="596" t="s">
        <v>357</v>
      </c>
      <c r="Y90" s="502" t="s">
        <v>358</v>
      </c>
      <c r="Z90" s="503" t="s">
        <v>154</v>
      </c>
      <c r="AA90" s="513">
        <v>6</v>
      </c>
      <c r="AB90" s="565">
        <v>22000</v>
      </c>
      <c r="AC90" s="562">
        <f t="shared" si="146"/>
        <v>132000</v>
      </c>
      <c r="AD90" s="928"/>
      <c r="AE90" s="463" t="b">
        <f t="shared" si="107"/>
        <v>1</v>
      </c>
      <c r="AF90" s="463" t="b">
        <f t="shared" si="108"/>
        <v>1</v>
      </c>
      <c r="AG90" s="463" t="b">
        <f t="shared" si="109"/>
        <v>1</v>
      </c>
      <c r="AH90" s="463"/>
      <c r="AI90" s="596" t="s">
        <v>357</v>
      </c>
      <c r="AJ90" s="502" t="s">
        <v>358</v>
      </c>
      <c r="AK90" s="614" t="s">
        <v>154</v>
      </c>
      <c r="AL90" s="623">
        <v>6</v>
      </c>
      <c r="AM90" s="621">
        <v>5000</v>
      </c>
      <c r="AN90" s="618">
        <f t="shared" si="147"/>
        <v>30000</v>
      </c>
      <c r="AO90" s="980"/>
      <c r="AP90" s="463" t="b">
        <f t="shared" si="135"/>
        <v>1</v>
      </c>
      <c r="AQ90" s="463" t="b">
        <f t="shared" si="136"/>
        <v>1</v>
      </c>
      <c r="AR90" s="463" t="b">
        <f t="shared" si="137"/>
        <v>1</v>
      </c>
      <c r="AS90" s="463"/>
      <c r="AT90" s="596" t="s">
        <v>357</v>
      </c>
      <c r="AU90" s="502" t="s">
        <v>358</v>
      </c>
      <c r="AV90" s="503" t="s">
        <v>154</v>
      </c>
      <c r="AW90" s="513">
        <v>6</v>
      </c>
      <c r="AX90" s="653">
        <v>20160.000000000004</v>
      </c>
      <c r="AY90" s="651">
        <f t="shared" si="148"/>
        <v>120960</v>
      </c>
      <c r="AZ90" s="928"/>
      <c r="BA90" s="463" t="b">
        <f t="shared" si="141"/>
        <v>1</v>
      </c>
      <c r="BB90" s="463" t="b">
        <f t="shared" si="142"/>
        <v>1</v>
      </c>
      <c r="BC90" s="463" t="b">
        <f t="shared" si="143"/>
        <v>1</v>
      </c>
      <c r="BD90" s="596" t="s">
        <v>357</v>
      </c>
      <c r="BE90" s="502" t="s">
        <v>358</v>
      </c>
      <c r="BF90" s="503" t="s">
        <v>154</v>
      </c>
      <c r="BG90" s="513">
        <v>6</v>
      </c>
      <c r="BH90" s="565">
        <v>2730</v>
      </c>
      <c r="BI90" s="562">
        <f t="shared" si="149"/>
        <v>16380</v>
      </c>
      <c r="BJ90" s="928"/>
      <c r="BK90" s="463" t="b">
        <f t="shared" si="110"/>
        <v>1</v>
      </c>
      <c r="BL90" s="463" t="b">
        <f t="shared" si="111"/>
        <v>1</v>
      </c>
      <c r="BM90" s="463" t="b">
        <f t="shared" si="112"/>
        <v>1</v>
      </c>
      <c r="BN90" s="463"/>
      <c r="BO90" s="596" t="s">
        <v>357</v>
      </c>
      <c r="BP90" s="502" t="s">
        <v>358</v>
      </c>
      <c r="BQ90" s="503" t="s">
        <v>154</v>
      </c>
      <c r="BR90" s="513">
        <v>6</v>
      </c>
      <c r="BS90" s="653">
        <v>2700</v>
      </c>
      <c r="BT90" s="562">
        <f t="shared" si="150"/>
        <v>16200</v>
      </c>
      <c r="BU90" s="928"/>
      <c r="BV90" s="463" t="b">
        <f t="shared" si="113"/>
        <v>1</v>
      </c>
      <c r="BW90" s="463" t="b">
        <f t="shared" si="114"/>
        <v>1</v>
      </c>
      <c r="BX90" s="463" t="b">
        <f t="shared" si="115"/>
        <v>1</v>
      </c>
      <c r="BY90" s="463"/>
      <c r="BZ90" s="596" t="s">
        <v>357</v>
      </c>
      <c r="CA90" s="502" t="s">
        <v>358</v>
      </c>
      <c r="CB90" s="503" t="s">
        <v>154</v>
      </c>
      <c r="CC90" s="513">
        <v>6</v>
      </c>
      <c r="CD90" s="565">
        <v>32000</v>
      </c>
      <c r="CE90" s="562">
        <f t="shared" si="151"/>
        <v>192000</v>
      </c>
      <c r="CF90" s="928"/>
      <c r="CG90" s="463" t="b">
        <f t="shared" si="138"/>
        <v>1</v>
      </c>
      <c r="CH90" s="463" t="b">
        <f t="shared" si="139"/>
        <v>1</v>
      </c>
      <c r="CI90" s="463" t="b">
        <f t="shared" si="140"/>
        <v>1</v>
      </c>
      <c r="CJ90" s="463"/>
      <c r="CK90" s="596" t="s">
        <v>357</v>
      </c>
      <c r="CL90" s="502" t="s">
        <v>358</v>
      </c>
      <c r="CM90" s="503" t="s">
        <v>154</v>
      </c>
      <c r="CN90" s="513">
        <v>6</v>
      </c>
      <c r="CO90" s="565">
        <v>30000</v>
      </c>
      <c r="CP90" s="562">
        <f t="shared" si="152"/>
        <v>180000</v>
      </c>
      <c r="CQ90" s="928"/>
      <c r="CR90" s="463" t="b">
        <f t="shared" si="116"/>
        <v>1</v>
      </c>
      <c r="CS90" s="463" t="b">
        <f t="shared" si="117"/>
        <v>1</v>
      </c>
      <c r="CT90" s="463" t="b">
        <f t="shared" si="118"/>
        <v>1</v>
      </c>
      <c r="CU90" s="463"/>
      <c r="CV90" s="596" t="s">
        <v>357</v>
      </c>
      <c r="CW90" s="693" t="s">
        <v>358</v>
      </c>
      <c r="CX90" s="614" t="s">
        <v>154</v>
      </c>
      <c r="CY90" s="623">
        <v>6</v>
      </c>
      <c r="CZ90" s="621">
        <v>12821</v>
      </c>
      <c r="DA90" s="696">
        <f t="shared" si="153"/>
        <v>76926</v>
      </c>
      <c r="DB90" s="980"/>
      <c r="DC90" s="463" t="b">
        <f t="shared" si="119"/>
        <v>1</v>
      </c>
      <c r="DD90" s="463" t="b">
        <f t="shared" si="120"/>
        <v>1</v>
      </c>
      <c r="DE90" s="463" t="b">
        <f t="shared" si="121"/>
        <v>1</v>
      </c>
      <c r="DF90" s="596" t="s">
        <v>357</v>
      </c>
      <c r="DG90" s="502" t="s">
        <v>358</v>
      </c>
      <c r="DH90" s="503" t="s">
        <v>154</v>
      </c>
      <c r="DI90" s="513">
        <v>6</v>
      </c>
      <c r="DJ90" s="565">
        <v>8000</v>
      </c>
      <c r="DK90" s="562">
        <f t="shared" si="154"/>
        <v>48000</v>
      </c>
      <c r="DL90" s="928"/>
      <c r="DM90" s="463" t="b">
        <f t="shared" si="122"/>
        <v>1</v>
      </c>
      <c r="DN90" s="463" t="b">
        <f t="shared" si="123"/>
        <v>1</v>
      </c>
      <c r="DO90" s="463" t="b">
        <f t="shared" si="124"/>
        <v>1</v>
      </c>
      <c r="DP90" s="463"/>
      <c r="DQ90" s="728" t="s">
        <v>357</v>
      </c>
      <c r="DR90" s="729" t="s">
        <v>358</v>
      </c>
      <c r="DS90" s="730" t="s">
        <v>154</v>
      </c>
      <c r="DT90" s="743">
        <v>6</v>
      </c>
      <c r="DU90" s="740">
        <v>2640</v>
      </c>
      <c r="DV90" s="740">
        <f t="shared" si="155"/>
        <v>15840</v>
      </c>
      <c r="DW90" s="1097"/>
      <c r="DX90" s="463" t="b">
        <f t="shared" si="125"/>
        <v>1</v>
      </c>
      <c r="DY90" s="463" t="b">
        <f t="shared" si="126"/>
        <v>1</v>
      </c>
      <c r="DZ90" s="463" t="b">
        <f t="shared" si="127"/>
        <v>1</v>
      </c>
      <c r="EA90" s="463"/>
      <c r="EB90" s="596" t="s">
        <v>357</v>
      </c>
      <c r="EC90" s="502" t="s">
        <v>358</v>
      </c>
      <c r="ED90" s="503" t="s">
        <v>154</v>
      </c>
      <c r="EE90" s="513">
        <v>6</v>
      </c>
      <c r="EF90" s="801">
        <v>3000</v>
      </c>
      <c r="EG90" s="802">
        <f t="shared" ref="EG90:EG95" si="158">ROUND((EE90*EF90),0)</f>
        <v>18000</v>
      </c>
      <c r="EH90" s="928"/>
      <c r="EI90" s="463" t="b">
        <f t="shared" si="129"/>
        <v>1</v>
      </c>
      <c r="EJ90" s="463" t="b">
        <f t="shared" si="130"/>
        <v>1</v>
      </c>
      <c r="EK90" s="463" t="b">
        <f t="shared" si="131"/>
        <v>1</v>
      </c>
      <c r="EL90" s="463"/>
      <c r="EM90" s="596" t="s">
        <v>357</v>
      </c>
      <c r="EN90" s="502" t="s">
        <v>358</v>
      </c>
      <c r="EO90" s="503" t="s">
        <v>154</v>
      </c>
      <c r="EP90" s="513">
        <v>6</v>
      </c>
      <c r="EQ90" s="565">
        <v>54000</v>
      </c>
      <c r="ER90" s="562">
        <f t="shared" si="156"/>
        <v>324000</v>
      </c>
      <c r="ES90" s="1110"/>
      <c r="ET90" s="463" t="b">
        <f t="shared" si="132"/>
        <v>1</v>
      </c>
      <c r="EU90" s="463" t="b">
        <f t="shared" si="133"/>
        <v>1</v>
      </c>
      <c r="EV90" s="463" t="b">
        <f t="shared" si="134"/>
        <v>1</v>
      </c>
      <c r="EW90" s="463"/>
      <c r="EX90" s="596" t="s">
        <v>357</v>
      </c>
      <c r="EY90" s="502" t="s">
        <v>358</v>
      </c>
      <c r="EZ90" s="503" t="s">
        <v>154</v>
      </c>
      <c r="FA90" s="513">
        <v>6</v>
      </c>
      <c r="FB90" s="565">
        <v>65000</v>
      </c>
      <c r="FC90" s="562">
        <f t="shared" si="157"/>
        <v>390000</v>
      </c>
      <c r="FD90" s="928"/>
    </row>
    <row r="91" spans="2:160" ht="49.5" x14ac:dyDescent="0.25">
      <c r="B91" s="559" t="s">
        <v>359</v>
      </c>
      <c r="C91" s="502" t="s">
        <v>360</v>
      </c>
      <c r="D91" s="450" t="s">
        <v>239</v>
      </c>
      <c r="E91" s="513">
        <v>2</v>
      </c>
      <c r="F91" s="565">
        <v>0</v>
      </c>
      <c r="G91" s="562">
        <f t="shared" si="144"/>
        <v>0</v>
      </c>
      <c r="H91" s="928"/>
      <c r="I91" s="463" t="b">
        <f t="shared" si="104"/>
        <v>1</v>
      </c>
      <c r="J91" s="463" t="b">
        <f t="shared" si="105"/>
        <v>1</v>
      </c>
      <c r="K91" s="463" t="b">
        <f t="shared" si="106"/>
        <v>1</v>
      </c>
      <c r="L91" s="463"/>
      <c r="M91" s="501" t="s">
        <v>359</v>
      </c>
      <c r="N91" s="502" t="s">
        <v>360</v>
      </c>
      <c r="O91" s="503" t="s">
        <v>239</v>
      </c>
      <c r="P91" s="513">
        <v>2</v>
      </c>
      <c r="Q91" s="510">
        <v>15000</v>
      </c>
      <c r="R91" s="506">
        <f t="shared" si="145"/>
        <v>30000</v>
      </c>
      <c r="S91" s="928"/>
      <c r="T91" s="463" t="b">
        <f t="shared" si="91"/>
        <v>1</v>
      </c>
      <c r="U91" s="463" t="b">
        <f t="shared" si="92"/>
        <v>1</v>
      </c>
      <c r="V91" s="463" t="b">
        <f t="shared" si="93"/>
        <v>1</v>
      </c>
      <c r="W91" s="463"/>
      <c r="X91" s="596" t="s">
        <v>359</v>
      </c>
      <c r="Y91" s="502" t="s">
        <v>360</v>
      </c>
      <c r="Z91" s="503" t="s">
        <v>239</v>
      </c>
      <c r="AA91" s="513">
        <v>2</v>
      </c>
      <c r="AB91" s="565">
        <v>15400</v>
      </c>
      <c r="AC91" s="562">
        <f t="shared" si="146"/>
        <v>30800</v>
      </c>
      <c r="AD91" s="928"/>
      <c r="AE91" s="463" t="b">
        <f t="shared" si="107"/>
        <v>1</v>
      </c>
      <c r="AF91" s="463" t="b">
        <f t="shared" si="108"/>
        <v>1</v>
      </c>
      <c r="AG91" s="463" t="b">
        <f t="shared" si="109"/>
        <v>1</v>
      </c>
      <c r="AH91" s="463"/>
      <c r="AI91" s="596" t="s">
        <v>359</v>
      </c>
      <c r="AJ91" s="502" t="s">
        <v>360</v>
      </c>
      <c r="AK91" s="614" t="s">
        <v>239</v>
      </c>
      <c r="AL91" s="623">
        <v>2</v>
      </c>
      <c r="AM91" s="621">
        <v>12000</v>
      </c>
      <c r="AN91" s="618">
        <f t="shared" si="147"/>
        <v>24000</v>
      </c>
      <c r="AO91" s="980"/>
      <c r="AP91" s="463" t="b">
        <f t="shared" si="135"/>
        <v>1</v>
      </c>
      <c r="AQ91" s="463" t="b">
        <f t="shared" si="136"/>
        <v>1</v>
      </c>
      <c r="AR91" s="463" t="b">
        <f t="shared" si="137"/>
        <v>1</v>
      </c>
      <c r="AS91" s="463"/>
      <c r="AT91" s="596" t="s">
        <v>359</v>
      </c>
      <c r="AU91" s="502" t="s">
        <v>360</v>
      </c>
      <c r="AV91" s="503" t="s">
        <v>239</v>
      </c>
      <c r="AW91" s="513">
        <v>2</v>
      </c>
      <c r="AX91" s="653">
        <v>24640.000000000004</v>
      </c>
      <c r="AY91" s="651">
        <f t="shared" si="148"/>
        <v>49280</v>
      </c>
      <c r="AZ91" s="928"/>
      <c r="BA91" s="463" t="b">
        <f t="shared" si="141"/>
        <v>1</v>
      </c>
      <c r="BB91" s="463" t="b">
        <f t="shared" si="142"/>
        <v>1</v>
      </c>
      <c r="BC91" s="463" t="b">
        <f t="shared" si="143"/>
        <v>1</v>
      </c>
      <c r="BD91" s="596" t="s">
        <v>359</v>
      </c>
      <c r="BE91" s="502" t="s">
        <v>360</v>
      </c>
      <c r="BF91" s="503" t="s">
        <v>239</v>
      </c>
      <c r="BG91" s="513">
        <v>2</v>
      </c>
      <c r="BH91" s="565">
        <v>31850</v>
      </c>
      <c r="BI91" s="562">
        <f t="shared" si="149"/>
        <v>63700</v>
      </c>
      <c r="BJ91" s="928"/>
      <c r="BK91" s="463" t="b">
        <f t="shared" si="110"/>
        <v>1</v>
      </c>
      <c r="BL91" s="463" t="b">
        <f t="shared" si="111"/>
        <v>1</v>
      </c>
      <c r="BM91" s="463" t="b">
        <f t="shared" si="112"/>
        <v>1</v>
      </c>
      <c r="BN91" s="463"/>
      <c r="BO91" s="596" t="s">
        <v>359</v>
      </c>
      <c r="BP91" s="502" t="s">
        <v>360</v>
      </c>
      <c r="BQ91" s="503" t="s">
        <v>239</v>
      </c>
      <c r="BR91" s="513">
        <v>2</v>
      </c>
      <c r="BS91" s="653">
        <v>31500</v>
      </c>
      <c r="BT91" s="562">
        <f t="shared" si="150"/>
        <v>63000</v>
      </c>
      <c r="BU91" s="928"/>
      <c r="BV91" s="463" t="b">
        <f t="shared" si="113"/>
        <v>1</v>
      </c>
      <c r="BW91" s="463" t="b">
        <f t="shared" si="114"/>
        <v>1</v>
      </c>
      <c r="BX91" s="463" t="b">
        <f t="shared" si="115"/>
        <v>1</v>
      </c>
      <c r="BY91" s="463"/>
      <c r="BZ91" s="596" t="s">
        <v>359</v>
      </c>
      <c r="CA91" s="502" t="s">
        <v>360</v>
      </c>
      <c r="CB91" s="503" t="s">
        <v>239</v>
      </c>
      <c r="CC91" s="513">
        <v>2</v>
      </c>
      <c r="CD91" s="565">
        <v>42000</v>
      </c>
      <c r="CE91" s="562">
        <f t="shared" si="151"/>
        <v>84000</v>
      </c>
      <c r="CF91" s="928"/>
      <c r="CG91" s="463" t="b">
        <f t="shared" si="138"/>
        <v>1</v>
      </c>
      <c r="CH91" s="463" t="b">
        <f t="shared" si="139"/>
        <v>1</v>
      </c>
      <c r="CI91" s="463" t="b">
        <f t="shared" si="140"/>
        <v>1</v>
      </c>
      <c r="CJ91" s="463"/>
      <c r="CK91" s="596" t="s">
        <v>359</v>
      </c>
      <c r="CL91" s="502" t="s">
        <v>360</v>
      </c>
      <c r="CM91" s="503" t="s">
        <v>239</v>
      </c>
      <c r="CN91" s="513">
        <v>2</v>
      </c>
      <c r="CO91" s="565">
        <v>40000</v>
      </c>
      <c r="CP91" s="562">
        <f t="shared" si="152"/>
        <v>80000</v>
      </c>
      <c r="CQ91" s="928"/>
      <c r="CR91" s="463" t="b">
        <f t="shared" si="116"/>
        <v>1</v>
      </c>
      <c r="CS91" s="463" t="b">
        <f t="shared" si="117"/>
        <v>1</v>
      </c>
      <c r="CT91" s="463" t="b">
        <f t="shared" si="118"/>
        <v>1</v>
      </c>
      <c r="CU91" s="463"/>
      <c r="CV91" s="596" t="s">
        <v>359</v>
      </c>
      <c r="CW91" s="693" t="s">
        <v>468</v>
      </c>
      <c r="CX91" s="614" t="s">
        <v>239</v>
      </c>
      <c r="CY91" s="623">
        <v>2</v>
      </c>
      <c r="CZ91" s="621">
        <v>10735</v>
      </c>
      <c r="DA91" s="696">
        <f t="shared" si="153"/>
        <v>21470</v>
      </c>
      <c r="DB91" s="980"/>
      <c r="DC91" s="463" t="b">
        <f t="shared" si="119"/>
        <v>1</v>
      </c>
      <c r="DD91" s="463" t="b">
        <f t="shared" si="120"/>
        <v>1</v>
      </c>
      <c r="DE91" s="463" t="b">
        <f t="shared" si="121"/>
        <v>1</v>
      </c>
      <c r="DF91" s="596" t="s">
        <v>359</v>
      </c>
      <c r="DG91" s="502" t="s">
        <v>360</v>
      </c>
      <c r="DH91" s="503" t="s">
        <v>239</v>
      </c>
      <c r="DI91" s="513">
        <v>2</v>
      </c>
      <c r="DJ91" s="565">
        <v>10000</v>
      </c>
      <c r="DK91" s="562">
        <f t="shared" si="154"/>
        <v>20000</v>
      </c>
      <c r="DL91" s="928"/>
      <c r="DM91" s="463" t="b">
        <f t="shared" si="122"/>
        <v>1</v>
      </c>
      <c r="DN91" s="463" t="b">
        <f t="shared" si="123"/>
        <v>1</v>
      </c>
      <c r="DO91" s="463" t="b">
        <f t="shared" si="124"/>
        <v>1</v>
      </c>
      <c r="DP91" s="463"/>
      <c r="DQ91" s="728" t="s">
        <v>359</v>
      </c>
      <c r="DR91" s="729" t="s">
        <v>549</v>
      </c>
      <c r="DS91" s="730" t="s">
        <v>239</v>
      </c>
      <c r="DT91" s="743">
        <v>2</v>
      </c>
      <c r="DU91" s="740">
        <v>30800</v>
      </c>
      <c r="DV91" s="740">
        <f t="shared" si="155"/>
        <v>61600</v>
      </c>
      <c r="DW91" s="1097"/>
      <c r="DX91" s="463" t="b">
        <f t="shared" si="125"/>
        <v>1</v>
      </c>
      <c r="DY91" s="463" t="b">
        <f t="shared" si="126"/>
        <v>1</v>
      </c>
      <c r="DZ91" s="463" t="b">
        <f t="shared" si="127"/>
        <v>1</v>
      </c>
      <c r="EA91" s="463"/>
      <c r="EB91" s="596" t="s">
        <v>359</v>
      </c>
      <c r="EC91" s="502" t="s">
        <v>360</v>
      </c>
      <c r="ED91" s="503" t="s">
        <v>239</v>
      </c>
      <c r="EE91" s="513">
        <v>2</v>
      </c>
      <c r="EF91" s="801">
        <v>19247</v>
      </c>
      <c r="EG91" s="802">
        <f t="shared" si="158"/>
        <v>38494</v>
      </c>
      <c r="EH91" s="928"/>
      <c r="EI91" s="463" t="b">
        <f t="shared" si="129"/>
        <v>1</v>
      </c>
      <c r="EJ91" s="463" t="b">
        <f t="shared" si="130"/>
        <v>1</v>
      </c>
      <c r="EK91" s="463" t="b">
        <f t="shared" si="131"/>
        <v>1</v>
      </c>
      <c r="EL91" s="463"/>
      <c r="EM91" s="596" t="s">
        <v>359</v>
      </c>
      <c r="EN91" s="502" t="s">
        <v>360</v>
      </c>
      <c r="EO91" s="503" t="s">
        <v>239</v>
      </c>
      <c r="EP91" s="513">
        <v>2</v>
      </c>
      <c r="EQ91" s="565">
        <v>43200</v>
      </c>
      <c r="ER91" s="562">
        <f t="shared" si="156"/>
        <v>86400</v>
      </c>
      <c r="ES91" s="1110"/>
      <c r="ET91" s="463" t="b">
        <f t="shared" si="132"/>
        <v>1</v>
      </c>
      <c r="EU91" s="463" t="b">
        <f t="shared" si="133"/>
        <v>1</v>
      </c>
      <c r="EV91" s="463" t="b">
        <f t="shared" si="134"/>
        <v>1</v>
      </c>
      <c r="EW91" s="463"/>
      <c r="EX91" s="596" t="s">
        <v>359</v>
      </c>
      <c r="EY91" s="502" t="s">
        <v>360</v>
      </c>
      <c r="EZ91" s="503" t="s">
        <v>239</v>
      </c>
      <c r="FA91" s="513">
        <v>2</v>
      </c>
      <c r="FB91" s="565">
        <v>32000</v>
      </c>
      <c r="FC91" s="562">
        <f t="shared" si="157"/>
        <v>64000</v>
      </c>
      <c r="FD91" s="928"/>
    </row>
    <row r="92" spans="2:160" ht="81.75" customHeight="1" x14ac:dyDescent="0.25">
      <c r="B92" s="559" t="s">
        <v>361</v>
      </c>
      <c r="C92" s="502" t="s">
        <v>362</v>
      </c>
      <c r="D92" s="450" t="s">
        <v>239</v>
      </c>
      <c r="E92" s="513">
        <v>20</v>
      </c>
      <c r="F92" s="565">
        <v>0</v>
      </c>
      <c r="G92" s="562">
        <f t="shared" si="144"/>
        <v>0</v>
      </c>
      <c r="H92" s="928"/>
      <c r="I92" s="463" t="b">
        <f t="shared" si="104"/>
        <v>1</v>
      </c>
      <c r="J92" s="463" t="b">
        <f t="shared" si="105"/>
        <v>1</v>
      </c>
      <c r="K92" s="463" t="b">
        <f t="shared" si="106"/>
        <v>1</v>
      </c>
      <c r="L92" s="463"/>
      <c r="M92" s="501" t="s">
        <v>361</v>
      </c>
      <c r="N92" s="502" t="s">
        <v>362</v>
      </c>
      <c r="O92" s="503" t="s">
        <v>239</v>
      </c>
      <c r="P92" s="513">
        <v>20</v>
      </c>
      <c r="Q92" s="510">
        <v>130000</v>
      </c>
      <c r="R92" s="506">
        <f t="shared" si="145"/>
        <v>2600000</v>
      </c>
      <c r="S92" s="928"/>
      <c r="T92" s="463" t="b">
        <f t="shared" si="91"/>
        <v>1</v>
      </c>
      <c r="U92" s="463" t="b">
        <f t="shared" si="92"/>
        <v>1</v>
      </c>
      <c r="V92" s="463" t="b">
        <f t="shared" si="93"/>
        <v>1</v>
      </c>
      <c r="W92" s="463"/>
      <c r="X92" s="596" t="s">
        <v>361</v>
      </c>
      <c r="Y92" s="502" t="s">
        <v>362</v>
      </c>
      <c r="Z92" s="503" t="s">
        <v>239</v>
      </c>
      <c r="AA92" s="513">
        <v>20</v>
      </c>
      <c r="AB92" s="565">
        <v>125600</v>
      </c>
      <c r="AC92" s="562">
        <f t="shared" si="146"/>
        <v>2512000</v>
      </c>
      <c r="AD92" s="928"/>
      <c r="AE92" s="463" t="b">
        <f t="shared" si="107"/>
        <v>1</v>
      </c>
      <c r="AF92" s="463" t="b">
        <f t="shared" si="108"/>
        <v>1</v>
      </c>
      <c r="AG92" s="463" t="b">
        <f t="shared" si="109"/>
        <v>1</v>
      </c>
      <c r="AH92" s="463"/>
      <c r="AI92" s="596" t="s">
        <v>361</v>
      </c>
      <c r="AJ92" s="502" t="s">
        <v>362</v>
      </c>
      <c r="AK92" s="614" t="s">
        <v>239</v>
      </c>
      <c r="AL92" s="623">
        <v>20</v>
      </c>
      <c r="AM92" s="621">
        <v>36000</v>
      </c>
      <c r="AN92" s="618">
        <f t="shared" si="147"/>
        <v>720000</v>
      </c>
      <c r="AO92" s="980"/>
      <c r="AP92" s="463" t="b">
        <f t="shared" si="135"/>
        <v>1</v>
      </c>
      <c r="AQ92" s="463" t="b">
        <f t="shared" si="136"/>
        <v>1</v>
      </c>
      <c r="AR92" s="463" t="b">
        <f t="shared" si="137"/>
        <v>1</v>
      </c>
      <c r="AS92" s="463"/>
      <c r="AT92" s="596" t="s">
        <v>361</v>
      </c>
      <c r="AU92" s="502" t="s">
        <v>362</v>
      </c>
      <c r="AV92" s="503" t="s">
        <v>239</v>
      </c>
      <c r="AW92" s="513">
        <v>20</v>
      </c>
      <c r="AX92" s="653">
        <v>70800</v>
      </c>
      <c r="AY92" s="651">
        <f t="shared" si="148"/>
        <v>1416000</v>
      </c>
      <c r="AZ92" s="928"/>
      <c r="BA92" s="463" t="b">
        <f t="shared" si="141"/>
        <v>1</v>
      </c>
      <c r="BB92" s="463" t="b">
        <f t="shared" si="142"/>
        <v>1</v>
      </c>
      <c r="BC92" s="463" t="b">
        <f t="shared" si="143"/>
        <v>1</v>
      </c>
      <c r="BD92" s="596" t="s">
        <v>361</v>
      </c>
      <c r="BE92" s="502" t="s">
        <v>362</v>
      </c>
      <c r="BF92" s="503" t="s">
        <v>239</v>
      </c>
      <c r="BG92" s="513">
        <v>20</v>
      </c>
      <c r="BH92" s="565">
        <v>40950</v>
      </c>
      <c r="BI92" s="562">
        <f t="shared" si="149"/>
        <v>819000</v>
      </c>
      <c r="BJ92" s="928"/>
      <c r="BK92" s="463" t="b">
        <f t="shared" si="110"/>
        <v>1</v>
      </c>
      <c r="BL92" s="463" t="b">
        <f t="shared" si="111"/>
        <v>1</v>
      </c>
      <c r="BM92" s="463" t="b">
        <f t="shared" si="112"/>
        <v>1</v>
      </c>
      <c r="BN92" s="463"/>
      <c r="BO92" s="596" t="s">
        <v>361</v>
      </c>
      <c r="BP92" s="502" t="s">
        <v>362</v>
      </c>
      <c r="BQ92" s="503" t="s">
        <v>239</v>
      </c>
      <c r="BR92" s="513">
        <v>20</v>
      </c>
      <c r="BS92" s="653">
        <v>40500</v>
      </c>
      <c r="BT92" s="562">
        <f t="shared" si="150"/>
        <v>810000</v>
      </c>
      <c r="BU92" s="928"/>
      <c r="BV92" s="463" t="b">
        <f t="shared" si="113"/>
        <v>1</v>
      </c>
      <c r="BW92" s="463" t="b">
        <f t="shared" si="114"/>
        <v>1</v>
      </c>
      <c r="BX92" s="463" t="b">
        <f t="shared" si="115"/>
        <v>1</v>
      </c>
      <c r="BY92" s="463"/>
      <c r="BZ92" s="596" t="s">
        <v>361</v>
      </c>
      <c r="CA92" s="502" t="s">
        <v>362</v>
      </c>
      <c r="CB92" s="503" t="s">
        <v>239</v>
      </c>
      <c r="CC92" s="513">
        <v>20</v>
      </c>
      <c r="CD92" s="565">
        <v>102000</v>
      </c>
      <c r="CE92" s="562">
        <f t="shared" si="151"/>
        <v>2040000</v>
      </c>
      <c r="CF92" s="928"/>
      <c r="CG92" s="463" t="b">
        <f t="shared" si="138"/>
        <v>1</v>
      </c>
      <c r="CH92" s="463" t="b">
        <f t="shared" si="139"/>
        <v>1</v>
      </c>
      <c r="CI92" s="463" t="b">
        <f t="shared" si="140"/>
        <v>1</v>
      </c>
      <c r="CJ92" s="463"/>
      <c r="CK92" s="596" t="s">
        <v>361</v>
      </c>
      <c r="CL92" s="502" t="s">
        <v>362</v>
      </c>
      <c r="CM92" s="503" t="s">
        <v>239</v>
      </c>
      <c r="CN92" s="513">
        <v>20</v>
      </c>
      <c r="CO92" s="565">
        <v>100000</v>
      </c>
      <c r="CP92" s="562">
        <f t="shared" si="152"/>
        <v>2000000</v>
      </c>
      <c r="CQ92" s="928"/>
      <c r="CR92" s="463" t="b">
        <f t="shared" si="116"/>
        <v>1</v>
      </c>
      <c r="CS92" s="463" t="b">
        <f t="shared" si="117"/>
        <v>1</v>
      </c>
      <c r="CT92" s="463" t="b">
        <f t="shared" si="118"/>
        <v>1</v>
      </c>
      <c r="CU92" s="463"/>
      <c r="CV92" s="596" t="s">
        <v>361</v>
      </c>
      <c r="CW92" s="693" t="s">
        <v>469</v>
      </c>
      <c r="CX92" s="614" t="s">
        <v>239</v>
      </c>
      <c r="CY92" s="623">
        <v>20</v>
      </c>
      <c r="CZ92" s="621">
        <v>98000</v>
      </c>
      <c r="DA92" s="696">
        <f t="shared" si="153"/>
        <v>1960000</v>
      </c>
      <c r="DB92" s="980"/>
      <c r="DC92" s="463" t="b">
        <f t="shared" si="119"/>
        <v>1</v>
      </c>
      <c r="DD92" s="463" t="b">
        <f t="shared" si="120"/>
        <v>1</v>
      </c>
      <c r="DE92" s="463" t="b">
        <f t="shared" si="121"/>
        <v>1</v>
      </c>
      <c r="DF92" s="596" t="s">
        <v>361</v>
      </c>
      <c r="DG92" s="502" t="s">
        <v>362</v>
      </c>
      <c r="DH92" s="503" t="s">
        <v>239</v>
      </c>
      <c r="DI92" s="513">
        <v>20</v>
      </c>
      <c r="DJ92" s="565">
        <v>35000</v>
      </c>
      <c r="DK92" s="562">
        <f t="shared" si="154"/>
        <v>700000</v>
      </c>
      <c r="DL92" s="928"/>
      <c r="DM92" s="463" t="b">
        <f t="shared" si="122"/>
        <v>1</v>
      </c>
      <c r="DN92" s="463" t="b">
        <f t="shared" si="123"/>
        <v>1</v>
      </c>
      <c r="DO92" s="463" t="b">
        <f t="shared" si="124"/>
        <v>1</v>
      </c>
      <c r="DP92" s="463"/>
      <c r="DQ92" s="728" t="s">
        <v>361</v>
      </c>
      <c r="DR92" s="729" t="s">
        <v>550</v>
      </c>
      <c r="DS92" s="730" t="s">
        <v>239</v>
      </c>
      <c r="DT92" s="743">
        <v>20</v>
      </c>
      <c r="DU92" s="740">
        <v>39600</v>
      </c>
      <c r="DV92" s="740">
        <f t="shared" si="155"/>
        <v>792000</v>
      </c>
      <c r="DW92" s="1097"/>
      <c r="DX92" s="463" t="b">
        <f t="shared" si="125"/>
        <v>1</v>
      </c>
      <c r="DY92" s="463" t="b">
        <f t="shared" si="126"/>
        <v>1</v>
      </c>
      <c r="DZ92" s="463" t="b">
        <f t="shared" si="127"/>
        <v>1</v>
      </c>
      <c r="EA92" s="463"/>
      <c r="EB92" s="596" t="s">
        <v>361</v>
      </c>
      <c r="EC92" s="502" t="s">
        <v>362</v>
      </c>
      <c r="ED92" s="503" t="s">
        <v>239</v>
      </c>
      <c r="EE92" s="513">
        <v>20</v>
      </c>
      <c r="EF92" s="801">
        <v>179510</v>
      </c>
      <c r="EG92" s="802">
        <f t="shared" si="158"/>
        <v>3590200</v>
      </c>
      <c r="EH92" s="928"/>
      <c r="EI92" s="463" t="b">
        <f t="shared" si="129"/>
        <v>1</v>
      </c>
      <c r="EJ92" s="463" t="b">
        <f t="shared" si="130"/>
        <v>1</v>
      </c>
      <c r="EK92" s="463" t="b">
        <f t="shared" si="131"/>
        <v>1</v>
      </c>
      <c r="EL92" s="463"/>
      <c r="EM92" s="596" t="s">
        <v>361</v>
      </c>
      <c r="EN92" s="502" t="s">
        <v>362</v>
      </c>
      <c r="EO92" s="503" t="s">
        <v>239</v>
      </c>
      <c r="EP92" s="513">
        <v>20</v>
      </c>
      <c r="EQ92" s="565">
        <v>150000</v>
      </c>
      <c r="ER92" s="562">
        <f t="shared" si="156"/>
        <v>3000000</v>
      </c>
      <c r="ES92" s="1110"/>
      <c r="ET92" s="463" t="b">
        <f t="shared" si="132"/>
        <v>1</v>
      </c>
      <c r="EU92" s="463" t="b">
        <f t="shared" si="133"/>
        <v>1</v>
      </c>
      <c r="EV92" s="463" t="b">
        <f t="shared" si="134"/>
        <v>1</v>
      </c>
      <c r="EW92" s="463"/>
      <c r="EX92" s="596" t="s">
        <v>361</v>
      </c>
      <c r="EY92" s="502" t="s">
        <v>362</v>
      </c>
      <c r="EZ92" s="503" t="s">
        <v>239</v>
      </c>
      <c r="FA92" s="513">
        <v>20</v>
      </c>
      <c r="FB92" s="565">
        <v>120000</v>
      </c>
      <c r="FC92" s="562">
        <f t="shared" si="157"/>
        <v>2400000</v>
      </c>
      <c r="FD92" s="928"/>
    </row>
    <row r="93" spans="2:160" ht="49.5" x14ac:dyDescent="0.25">
      <c r="B93" s="559" t="s">
        <v>363</v>
      </c>
      <c r="C93" s="502" t="s">
        <v>364</v>
      </c>
      <c r="D93" s="450" t="s">
        <v>239</v>
      </c>
      <c r="E93" s="513">
        <v>3</v>
      </c>
      <c r="F93" s="565">
        <v>0</v>
      </c>
      <c r="G93" s="562">
        <f t="shared" si="144"/>
        <v>0</v>
      </c>
      <c r="H93" s="928"/>
      <c r="I93" s="463" t="b">
        <f t="shared" si="104"/>
        <v>1</v>
      </c>
      <c r="J93" s="463" t="b">
        <f t="shared" si="105"/>
        <v>1</v>
      </c>
      <c r="K93" s="463" t="b">
        <f t="shared" si="106"/>
        <v>1</v>
      </c>
      <c r="L93" s="463"/>
      <c r="M93" s="501" t="s">
        <v>363</v>
      </c>
      <c r="N93" s="502" t="s">
        <v>364</v>
      </c>
      <c r="O93" s="503" t="s">
        <v>239</v>
      </c>
      <c r="P93" s="513">
        <v>3</v>
      </c>
      <c r="Q93" s="510">
        <v>25000</v>
      </c>
      <c r="R93" s="506">
        <f t="shared" si="145"/>
        <v>75000</v>
      </c>
      <c r="S93" s="928"/>
      <c r="T93" s="463" t="b">
        <f t="shared" si="91"/>
        <v>1</v>
      </c>
      <c r="U93" s="463" t="b">
        <f t="shared" si="92"/>
        <v>1</v>
      </c>
      <c r="V93" s="463" t="b">
        <f t="shared" si="93"/>
        <v>1</v>
      </c>
      <c r="W93" s="463"/>
      <c r="X93" s="596" t="s">
        <v>363</v>
      </c>
      <c r="Y93" s="502" t="s">
        <v>364</v>
      </c>
      <c r="Z93" s="503" t="s">
        <v>239</v>
      </c>
      <c r="AA93" s="513">
        <v>3</v>
      </c>
      <c r="AB93" s="565">
        <v>25200</v>
      </c>
      <c r="AC93" s="562">
        <f t="shared" si="146"/>
        <v>75600</v>
      </c>
      <c r="AD93" s="928"/>
      <c r="AE93" s="463" t="b">
        <f t="shared" si="107"/>
        <v>1</v>
      </c>
      <c r="AF93" s="463" t="b">
        <f t="shared" si="108"/>
        <v>1</v>
      </c>
      <c r="AG93" s="463" t="b">
        <f t="shared" si="109"/>
        <v>1</v>
      </c>
      <c r="AH93" s="463"/>
      <c r="AI93" s="596" t="s">
        <v>363</v>
      </c>
      <c r="AJ93" s="502" t="s">
        <v>364</v>
      </c>
      <c r="AK93" s="614" t="s">
        <v>239</v>
      </c>
      <c r="AL93" s="623">
        <v>3</v>
      </c>
      <c r="AM93" s="621">
        <v>21000</v>
      </c>
      <c r="AN93" s="618">
        <f t="shared" si="147"/>
        <v>63000</v>
      </c>
      <c r="AO93" s="980"/>
      <c r="AP93" s="463" t="b">
        <f t="shared" si="135"/>
        <v>1</v>
      </c>
      <c r="AQ93" s="463" t="b">
        <f t="shared" si="136"/>
        <v>1</v>
      </c>
      <c r="AR93" s="463" t="b">
        <f t="shared" si="137"/>
        <v>1</v>
      </c>
      <c r="AS93" s="463"/>
      <c r="AT93" s="596" t="s">
        <v>363</v>
      </c>
      <c r="AU93" s="502" t="s">
        <v>364</v>
      </c>
      <c r="AV93" s="503" t="s">
        <v>239</v>
      </c>
      <c r="AW93" s="513">
        <v>3</v>
      </c>
      <c r="AX93" s="653">
        <v>79296.000000000015</v>
      </c>
      <c r="AY93" s="651">
        <f t="shared" si="148"/>
        <v>237888</v>
      </c>
      <c r="AZ93" s="928"/>
      <c r="BA93" s="463" t="b">
        <f t="shared" si="141"/>
        <v>1</v>
      </c>
      <c r="BB93" s="463" t="b">
        <f t="shared" si="142"/>
        <v>1</v>
      </c>
      <c r="BC93" s="463" t="b">
        <f t="shared" si="143"/>
        <v>1</v>
      </c>
      <c r="BD93" s="596" t="s">
        <v>363</v>
      </c>
      <c r="BE93" s="502" t="s">
        <v>364</v>
      </c>
      <c r="BF93" s="503" t="s">
        <v>239</v>
      </c>
      <c r="BG93" s="513">
        <v>3</v>
      </c>
      <c r="BH93" s="565">
        <v>13650</v>
      </c>
      <c r="BI93" s="562">
        <f t="shared" si="149"/>
        <v>40950</v>
      </c>
      <c r="BJ93" s="928"/>
      <c r="BK93" s="463" t="b">
        <f t="shared" si="110"/>
        <v>1</v>
      </c>
      <c r="BL93" s="463" t="b">
        <f t="shared" si="111"/>
        <v>1</v>
      </c>
      <c r="BM93" s="463" t="b">
        <f t="shared" si="112"/>
        <v>1</v>
      </c>
      <c r="BN93" s="463"/>
      <c r="BO93" s="596" t="s">
        <v>363</v>
      </c>
      <c r="BP93" s="502" t="s">
        <v>364</v>
      </c>
      <c r="BQ93" s="503" t="s">
        <v>239</v>
      </c>
      <c r="BR93" s="513">
        <v>3</v>
      </c>
      <c r="BS93" s="653">
        <v>13500</v>
      </c>
      <c r="BT93" s="562">
        <f t="shared" si="150"/>
        <v>40500</v>
      </c>
      <c r="BU93" s="928"/>
      <c r="BV93" s="463" t="b">
        <f t="shared" si="113"/>
        <v>1</v>
      </c>
      <c r="BW93" s="463" t="b">
        <f t="shared" si="114"/>
        <v>1</v>
      </c>
      <c r="BX93" s="463" t="b">
        <f t="shared" si="115"/>
        <v>1</v>
      </c>
      <c r="BY93" s="463"/>
      <c r="BZ93" s="596" t="s">
        <v>363</v>
      </c>
      <c r="CA93" s="502" t="s">
        <v>364</v>
      </c>
      <c r="CB93" s="503" t="s">
        <v>239</v>
      </c>
      <c r="CC93" s="513">
        <v>3</v>
      </c>
      <c r="CD93" s="565">
        <v>32000</v>
      </c>
      <c r="CE93" s="562">
        <f t="shared" si="151"/>
        <v>96000</v>
      </c>
      <c r="CF93" s="928"/>
      <c r="CG93" s="463" t="b">
        <f t="shared" si="138"/>
        <v>1</v>
      </c>
      <c r="CH93" s="463" t="b">
        <f t="shared" si="139"/>
        <v>1</v>
      </c>
      <c r="CI93" s="463" t="b">
        <f t="shared" si="140"/>
        <v>1</v>
      </c>
      <c r="CJ93" s="463"/>
      <c r="CK93" s="596" t="s">
        <v>363</v>
      </c>
      <c r="CL93" s="502" t="s">
        <v>364</v>
      </c>
      <c r="CM93" s="503" t="s">
        <v>239</v>
      </c>
      <c r="CN93" s="513">
        <v>3</v>
      </c>
      <c r="CO93" s="565">
        <v>30000</v>
      </c>
      <c r="CP93" s="562">
        <f t="shared" si="152"/>
        <v>90000</v>
      </c>
      <c r="CQ93" s="928"/>
      <c r="CR93" s="463" t="b">
        <f t="shared" si="116"/>
        <v>1</v>
      </c>
      <c r="CS93" s="463" t="b">
        <f t="shared" si="117"/>
        <v>1</v>
      </c>
      <c r="CT93" s="463" t="b">
        <f t="shared" si="118"/>
        <v>1</v>
      </c>
      <c r="CU93" s="463"/>
      <c r="CV93" s="596" t="s">
        <v>363</v>
      </c>
      <c r="CW93" s="693" t="s">
        <v>470</v>
      </c>
      <c r="CX93" s="614" t="s">
        <v>239</v>
      </c>
      <c r="CY93" s="623">
        <v>3</v>
      </c>
      <c r="CZ93" s="621">
        <v>15368</v>
      </c>
      <c r="DA93" s="696">
        <f t="shared" si="153"/>
        <v>46104</v>
      </c>
      <c r="DB93" s="980"/>
      <c r="DC93" s="463" t="b">
        <f t="shared" si="119"/>
        <v>1</v>
      </c>
      <c r="DD93" s="463" t="b">
        <f t="shared" si="120"/>
        <v>1</v>
      </c>
      <c r="DE93" s="463" t="b">
        <f t="shared" si="121"/>
        <v>1</v>
      </c>
      <c r="DF93" s="596" t="s">
        <v>363</v>
      </c>
      <c r="DG93" s="502" t="s">
        <v>364</v>
      </c>
      <c r="DH93" s="503" t="s">
        <v>239</v>
      </c>
      <c r="DI93" s="513">
        <v>3</v>
      </c>
      <c r="DJ93" s="565">
        <v>18000</v>
      </c>
      <c r="DK93" s="562">
        <f t="shared" si="154"/>
        <v>54000</v>
      </c>
      <c r="DL93" s="928"/>
      <c r="DM93" s="463" t="b">
        <f t="shared" si="122"/>
        <v>1</v>
      </c>
      <c r="DN93" s="463" t="b">
        <f t="shared" si="123"/>
        <v>1</v>
      </c>
      <c r="DO93" s="463" t="b">
        <f t="shared" si="124"/>
        <v>1</v>
      </c>
      <c r="DP93" s="463"/>
      <c r="DQ93" s="728" t="s">
        <v>363</v>
      </c>
      <c r="DR93" s="729" t="s">
        <v>551</v>
      </c>
      <c r="DS93" s="730" t="s">
        <v>239</v>
      </c>
      <c r="DT93" s="743">
        <v>3</v>
      </c>
      <c r="DU93" s="740">
        <v>13200</v>
      </c>
      <c r="DV93" s="740">
        <f t="shared" si="155"/>
        <v>39600</v>
      </c>
      <c r="DW93" s="1097"/>
      <c r="DX93" s="463" t="b">
        <f t="shared" si="125"/>
        <v>1</v>
      </c>
      <c r="DY93" s="463" t="b">
        <f t="shared" si="126"/>
        <v>1</v>
      </c>
      <c r="DZ93" s="463" t="b">
        <f t="shared" si="127"/>
        <v>1</v>
      </c>
      <c r="EA93" s="463"/>
      <c r="EB93" s="596" t="s">
        <v>363</v>
      </c>
      <c r="EC93" s="502" t="s">
        <v>364</v>
      </c>
      <c r="ED93" s="503" t="s">
        <v>239</v>
      </c>
      <c r="EE93" s="513">
        <v>3</v>
      </c>
      <c r="EF93" s="801">
        <v>25300</v>
      </c>
      <c r="EG93" s="802">
        <f t="shared" si="158"/>
        <v>75900</v>
      </c>
      <c r="EH93" s="928"/>
      <c r="EI93" s="463" t="b">
        <f t="shared" si="129"/>
        <v>1</v>
      </c>
      <c r="EJ93" s="463" t="b">
        <f t="shared" si="130"/>
        <v>1</v>
      </c>
      <c r="EK93" s="463" t="b">
        <f t="shared" si="131"/>
        <v>1</v>
      </c>
      <c r="EL93" s="463"/>
      <c r="EM93" s="596" t="s">
        <v>363</v>
      </c>
      <c r="EN93" s="502" t="s">
        <v>364</v>
      </c>
      <c r="EO93" s="503" t="s">
        <v>239</v>
      </c>
      <c r="EP93" s="513">
        <v>3</v>
      </c>
      <c r="EQ93" s="565">
        <v>54600</v>
      </c>
      <c r="ER93" s="562">
        <f t="shared" si="156"/>
        <v>163800</v>
      </c>
      <c r="ES93" s="1110"/>
      <c r="ET93" s="463" t="b">
        <f t="shared" si="132"/>
        <v>1</v>
      </c>
      <c r="EU93" s="463" t="b">
        <f t="shared" si="133"/>
        <v>1</v>
      </c>
      <c r="EV93" s="463" t="b">
        <f t="shared" si="134"/>
        <v>1</v>
      </c>
      <c r="EW93" s="463"/>
      <c r="EX93" s="596" t="s">
        <v>363</v>
      </c>
      <c r="EY93" s="502" t="s">
        <v>364</v>
      </c>
      <c r="EZ93" s="503" t="s">
        <v>239</v>
      </c>
      <c r="FA93" s="513">
        <v>3</v>
      </c>
      <c r="FB93" s="565">
        <v>45600</v>
      </c>
      <c r="FC93" s="562">
        <f t="shared" si="157"/>
        <v>136800</v>
      </c>
      <c r="FD93" s="928"/>
    </row>
    <row r="94" spans="2:160" ht="66" x14ac:dyDescent="0.25">
      <c r="B94" s="559" t="s">
        <v>365</v>
      </c>
      <c r="C94" s="502" t="s">
        <v>366</v>
      </c>
      <c r="D94" s="450" t="s">
        <v>239</v>
      </c>
      <c r="E94" s="513">
        <v>1</v>
      </c>
      <c r="F94" s="565">
        <v>0</v>
      </c>
      <c r="G94" s="562">
        <f t="shared" si="144"/>
        <v>0</v>
      </c>
      <c r="H94" s="928"/>
      <c r="I94" s="463" t="b">
        <f t="shared" si="104"/>
        <v>1</v>
      </c>
      <c r="J94" s="463" t="b">
        <f t="shared" si="105"/>
        <v>1</v>
      </c>
      <c r="K94" s="463" t="b">
        <f t="shared" si="106"/>
        <v>1</v>
      </c>
      <c r="L94" s="463"/>
      <c r="M94" s="501" t="s">
        <v>365</v>
      </c>
      <c r="N94" s="502" t="s">
        <v>366</v>
      </c>
      <c r="O94" s="503" t="s">
        <v>239</v>
      </c>
      <c r="P94" s="513">
        <v>1</v>
      </c>
      <c r="Q94" s="510">
        <v>450000</v>
      </c>
      <c r="R94" s="506">
        <f t="shared" si="145"/>
        <v>450000</v>
      </c>
      <c r="S94" s="928"/>
      <c r="T94" s="463" t="b">
        <f t="shared" si="91"/>
        <v>1</v>
      </c>
      <c r="U94" s="463" t="b">
        <f t="shared" si="92"/>
        <v>1</v>
      </c>
      <c r="V94" s="463" t="b">
        <f t="shared" si="93"/>
        <v>1</v>
      </c>
      <c r="W94" s="463"/>
      <c r="X94" s="596" t="s">
        <v>365</v>
      </c>
      <c r="Y94" s="502" t="s">
        <v>366</v>
      </c>
      <c r="Z94" s="503" t="s">
        <v>239</v>
      </c>
      <c r="AA94" s="513">
        <v>1</v>
      </c>
      <c r="AB94" s="565">
        <v>445700</v>
      </c>
      <c r="AC94" s="562">
        <f t="shared" si="146"/>
        <v>445700</v>
      </c>
      <c r="AD94" s="928"/>
      <c r="AE94" s="463" t="b">
        <f t="shared" si="107"/>
        <v>1</v>
      </c>
      <c r="AF94" s="463" t="b">
        <f t="shared" si="108"/>
        <v>1</v>
      </c>
      <c r="AG94" s="463" t="b">
        <f t="shared" si="109"/>
        <v>1</v>
      </c>
      <c r="AH94" s="463"/>
      <c r="AI94" s="596" t="s">
        <v>365</v>
      </c>
      <c r="AJ94" s="502" t="s">
        <v>366</v>
      </c>
      <c r="AK94" s="614" t="s">
        <v>239</v>
      </c>
      <c r="AL94" s="623">
        <v>1</v>
      </c>
      <c r="AM94" s="621">
        <v>440000</v>
      </c>
      <c r="AN94" s="618">
        <f t="shared" si="147"/>
        <v>440000</v>
      </c>
      <c r="AO94" s="980"/>
      <c r="AP94" s="463" t="b">
        <f t="shared" si="135"/>
        <v>1</v>
      </c>
      <c r="AQ94" s="463" t="b">
        <f t="shared" si="136"/>
        <v>1</v>
      </c>
      <c r="AR94" s="463" t="b">
        <f t="shared" si="137"/>
        <v>1</v>
      </c>
      <c r="AS94" s="463"/>
      <c r="AT94" s="596" t="s">
        <v>365</v>
      </c>
      <c r="AU94" s="502" t="s">
        <v>366</v>
      </c>
      <c r="AV94" s="503" t="s">
        <v>239</v>
      </c>
      <c r="AW94" s="513">
        <v>1</v>
      </c>
      <c r="AX94" s="653">
        <v>431200.00000000006</v>
      </c>
      <c r="AY94" s="651">
        <f t="shared" si="148"/>
        <v>431200</v>
      </c>
      <c r="AZ94" s="928"/>
      <c r="BA94" s="463" t="b">
        <f t="shared" si="141"/>
        <v>1</v>
      </c>
      <c r="BB94" s="463" t="b">
        <f t="shared" si="142"/>
        <v>1</v>
      </c>
      <c r="BC94" s="463" t="b">
        <f t="shared" si="143"/>
        <v>1</v>
      </c>
      <c r="BD94" s="596" t="s">
        <v>365</v>
      </c>
      <c r="BE94" s="502" t="s">
        <v>366</v>
      </c>
      <c r="BF94" s="503" t="s">
        <v>239</v>
      </c>
      <c r="BG94" s="513">
        <v>1</v>
      </c>
      <c r="BH94" s="565">
        <v>546000</v>
      </c>
      <c r="BI94" s="562">
        <f t="shared" si="149"/>
        <v>546000</v>
      </c>
      <c r="BJ94" s="928"/>
      <c r="BK94" s="463" t="b">
        <f t="shared" si="110"/>
        <v>1</v>
      </c>
      <c r="BL94" s="463" t="b">
        <f t="shared" si="111"/>
        <v>1</v>
      </c>
      <c r="BM94" s="463" t="b">
        <f t="shared" si="112"/>
        <v>1</v>
      </c>
      <c r="BN94" s="463"/>
      <c r="BO94" s="596" t="s">
        <v>365</v>
      </c>
      <c r="BP94" s="502" t="s">
        <v>366</v>
      </c>
      <c r="BQ94" s="503" t="s">
        <v>239</v>
      </c>
      <c r="BR94" s="513">
        <v>1</v>
      </c>
      <c r="BS94" s="653">
        <v>540000</v>
      </c>
      <c r="BT94" s="562">
        <f t="shared" si="150"/>
        <v>540000</v>
      </c>
      <c r="BU94" s="928"/>
      <c r="BV94" s="463" t="b">
        <f t="shared" si="113"/>
        <v>1</v>
      </c>
      <c r="BW94" s="463" t="b">
        <f t="shared" si="114"/>
        <v>1</v>
      </c>
      <c r="BX94" s="463" t="b">
        <f t="shared" si="115"/>
        <v>1</v>
      </c>
      <c r="BY94" s="463"/>
      <c r="BZ94" s="596" t="s">
        <v>365</v>
      </c>
      <c r="CA94" s="502" t="s">
        <v>366</v>
      </c>
      <c r="CB94" s="503" t="s">
        <v>239</v>
      </c>
      <c r="CC94" s="513">
        <v>1</v>
      </c>
      <c r="CD94" s="565">
        <v>1002000</v>
      </c>
      <c r="CE94" s="562">
        <f t="shared" si="151"/>
        <v>1002000</v>
      </c>
      <c r="CF94" s="928"/>
      <c r="CG94" s="463" t="b">
        <f t="shared" si="138"/>
        <v>1</v>
      </c>
      <c r="CH94" s="463" t="b">
        <f t="shared" si="139"/>
        <v>1</v>
      </c>
      <c r="CI94" s="463" t="b">
        <f t="shared" si="140"/>
        <v>1</v>
      </c>
      <c r="CJ94" s="463"/>
      <c r="CK94" s="596" t="s">
        <v>365</v>
      </c>
      <c r="CL94" s="502" t="s">
        <v>366</v>
      </c>
      <c r="CM94" s="503" t="s">
        <v>239</v>
      </c>
      <c r="CN94" s="513">
        <v>1</v>
      </c>
      <c r="CO94" s="565">
        <v>1000000</v>
      </c>
      <c r="CP94" s="562">
        <f t="shared" si="152"/>
        <v>1000000</v>
      </c>
      <c r="CQ94" s="928"/>
      <c r="CR94" s="463" t="b">
        <f t="shared" si="116"/>
        <v>1</v>
      </c>
      <c r="CS94" s="463" t="b">
        <f t="shared" si="117"/>
        <v>1</v>
      </c>
      <c r="CT94" s="463" t="b">
        <f t="shared" si="118"/>
        <v>1</v>
      </c>
      <c r="CU94" s="463"/>
      <c r="CV94" s="596" t="s">
        <v>365</v>
      </c>
      <c r="CW94" s="693" t="s">
        <v>471</v>
      </c>
      <c r="CX94" s="614" t="s">
        <v>239</v>
      </c>
      <c r="CY94" s="623">
        <v>1</v>
      </c>
      <c r="CZ94" s="621">
        <v>692308</v>
      </c>
      <c r="DA94" s="696">
        <f t="shared" si="153"/>
        <v>692308</v>
      </c>
      <c r="DB94" s="980"/>
      <c r="DC94" s="463" t="b">
        <f t="shared" si="119"/>
        <v>1</v>
      </c>
      <c r="DD94" s="463" t="b">
        <f t="shared" si="120"/>
        <v>1</v>
      </c>
      <c r="DE94" s="463" t="b">
        <f t="shared" si="121"/>
        <v>1</v>
      </c>
      <c r="DF94" s="596" t="s">
        <v>365</v>
      </c>
      <c r="DG94" s="502" t="s">
        <v>366</v>
      </c>
      <c r="DH94" s="503" t="s">
        <v>239</v>
      </c>
      <c r="DI94" s="513">
        <v>1</v>
      </c>
      <c r="DJ94" s="565">
        <v>450000</v>
      </c>
      <c r="DK94" s="562">
        <f t="shared" si="154"/>
        <v>450000</v>
      </c>
      <c r="DL94" s="928"/>
      <c r="DM94" s="463" t="b">
        <f t="shared" si="122"/>
        <v>1</v>
      </c>
      <c r="DN94" s="463" t="b">
        <f t="shared" si="123"/>
        <v>1</v>
      </c>
      <c r="DO94" s="463" t="b">
        <f t="shared" si="124"/>
        <v>1</v>
      </c>
      <c r="DP94" s="463"/>
      <c r="DQ94" s="728" t="s">
        <v>365</v>
      </c>
      <c r="DR94" s="729" t="s">
        <v>552</v>
      </c>
      <c r="DS94" s="730" t="s">
        <v>239</v>
      </c>
      <c r="DT94" s="743">
        <v>1</v>
      </c>
      <c r="DU94" s="740">
        <v>528000</v>
      </c>
      <c r="DV94" s="740">
        <f t="shared" si="155"/>
        <v>528000</v>
      </c>
      <c r="DW94" s="1097"/>
      <c r="DX94" s="463" t="b">
        <f t="shared" si="125"/>
        <v>1</v>
      </c>
      <c r="DY94" s="463" t="b">
        <f t="shared" si="126"/>
        <v>1</v>
      </c>
      <c r="DZ94" s="463" t="b">
        <f t="shared" si="127"/>
        <v>1</v>
      </c>
      <c r="EA94" s="463"/>
      <c r="EB94" s="596" t="s">
        <v>365</v>
      </c>
      <c r="EC94" s="502" t="s">
        <v>366</v>
      </c>
      <c r="ED94" s="503" t="s">
        <v>239</v>
      </c>
      <c r="EE94" s="513">
        <v>1</v>
      </c>
      <c r="EF94" s="801">
        <v>440928</v>
      </c>
      <c r="EG94" s="802">
        <f t="shared" si="158"/>
        <v>440928</v>
      </c>
      <c r="EH94" s="928"/>
      <c r="EI94" s="463" t="b">
        <f t="shared" si="129"/>
        <v>1</v>
      </c>
      <c r="EJ94" s="463" t="b">
        <f t="shared" si="130"/>
        <v>1</v>
      </c>
      <c r="EK94" s="463" t="b">
        <f t="shared" si="131"/>
        <v>1</v>
      </c>
      <c r="EL94" s="463"/>
      <c r="EM94" s="596" t="s">
        <v>365</v>
      </c>
      <c r="EN94" s="502" t="s">
        <v>366</v>
      </c>
      <c r="EO94" s="503" t="s">
        <v>239</v>
      </c>
      <c r="EP94" s="513">
        <v>1</v>
      </c>
      <c r="EQ94" s="565">
        <v>780000</v>
      </c>
      <c r="ER94" s="562">
        <f t="shared" si="156"/>
        <v>780000</v>
      </c>
      <c r="ES94" s="1110"/>
      <c r="ET94" s="463" t="b">
        <f t="shared" si="132"/>
        <v>1</v>
      </c>
      <c r="EU94" s="463" t="b">
        <f t="shared" si="133"/>
        <v>1</v>
      </c>
      <c r="EV94" s="463" t="b">
        <f t="shared" si="134"/>
        <v>1</v>
      </c>
      <c r="EW94" s="463"/>
      <c r="EX94" s="596" t="s">
        <v>365</v>
      </c>
      <c r="EY94" s="502" t="s">
        <v>366</v>
      </c>
      <c r="EZ94" s="503" t="s">
        <v>239</v>
      </c>
      <c r="FA94" s="513">
        <v>1</v>
      </c>
      <c r="FB94" s="565">
        <v>900000</v>
      </c>
      <c r="FC94" s="562">
        <f t="shared" si="157"/>
        <v>900000</v>
      </c>
      <c r="FD94" s="928"/>
    </row>
    <row r="95" spans="2:160" ht="79.5" thickBot="1" x14ac:dyDescent="0.3">
      <c r="B95" s="559" t="s">
        <v>367</v>
      </c>
      <c r="C95" s="502" t="s">
        <v>368</v>
      </c>
      <c r="D95" s="450" t="s">
        <v>239</v>
      </c>
      <c r="E95" s="513">
        <v>2</v>
      </c>
      <c r="F95" s="565">
        <v>0</v>
      </c>
      <c r="G95" s="562">
        <f t="shared" si="144"/>
        <v>0</v>
      </c>
      <c r="H95" s="929"/>
      <c r="I95" s="463" t="b">
        <f t="shared" si="104"/>
        <v>1</v>
      </c>
      <c r="J95" s="463" t="b">
        <f t="shared" si="105"/>
        <v>1</v>
      </c>
      <c r="K95" s="463" t="b">
        <f t="shared" si="106"/>
        <v>1</v>
      </c>
      <c r="L95" s="463"/>
      <c r="M95" s="501" t="s">
        <v>367</v>
      </c>
      <c r="N95" s="502" t="s">
        <v>368</v>
      </c>
      <c r="O95" s="503" t="s">
        <v>239</v>
      </c>
      <c r="P95" s="513">
        <v>2</v>
      </c>
      <c r="Q95" s="510">
        <v>80000</v>
      </c>
      <c r="R95" s="506">
        <f t="shared" si="145"/>
        <v>160000</v>
      </c>
      <c r="S95" s="929"/>
      <c r="T95" s="463" t="b">
        <f t="shared" si="91"/>
        <v>1</v>
      </c>
      <c r="U95" s="463" t="b">
        <f t="shared" si="92"/>
        <v>1</v>
      </c>
      <c r="V95" s="463" t="b">
        <f t="shared" si="93"/>
        <v>1</v>
      </c>
      <c r="W95" s="463"/>
      <c r="X95" s="596" t="s">
        <v>367</v>
      </c>
      <c r="Y95" s="502" t="s">
        <v>368</v>
      </c>
      <c r="Z95" s="503" t="s">
        <v>239</v>
      </c>
      <c r="AA95" s="513">
        <v>2</v>
      </c>
      <c r="AB95" s="565">
        <v>65000</v>
      </c>
      <c r="AC95" s="562">
        <f t="shared" si="146"/>
        <v>130000</v>
      </c>
      <c r="AD95" s="929"/>
      <c r="AE95" s="463" t="b">
        <f t="shared" si="107"/>
        <v>1</v>
      </c>
      <c r="AF95" s="463" t="b">
        <f t="shared" si="108"/>
        <v>1</v>
      </c>
      <c r="AG95" s="463" t="b">
        <f t="shared" si="109"/>
        <v>1</v>
      </c>
      <c r="AH95" s="463"/>
      <c r="AI95" s="596" t="s">
        <v>367</v>
      </c>
      <c r="AJ95" s="502" t="s">
        <v>368</v>
      </c>
      <c r="AK95" s="614" t="s">
        <v>239</v>
      </c>
      <c r="AL95" s="623">
        <v>2</v>
      </c>
      <c r="AM95" s="621">
        <v>180000</v>
      </c>
      <c r="AN95" s="618">
        <f t="shared" si="147"/>
        <v>360000</v>
      </c>
      <c r="AO95" s="981"/>
      <c r="AP95" s="463" t="b">
        <f t="shared" si="135"/>
        <v>1</v>
      </c>
      <c r="AQ95" s="463" t="b">
        <f t="shared" si="136"/>
        <v>1</v>
      </c>
      <c r="AR95" s="463" t="b">
        <f t="shared" si="137"/>
        <v>1</v>
      </c>
      <c r="AS95" s="463"/>
      <c r="AT95" s="596" t="s">
        <v>367</v>
      </c>
      <c r="AU95" s="502" t="s">
        <v>368</v>
      </c>
      <c r="AV95" s="503" t="s">
        <v>239</v>
      </c>
      <c r="AW95" s="513">
        <v>2</v>
      </c>
      <c r="AX95" s="653">
        <v>67200</v>
      </c>
      <c r="AY95" s="651">
        <f t="shared" si="148"/>
        <v>134400</v>
      </c>
      <c r="AZ95" s="929"/>
      <c r="BA95" s="463" t="b">
        <f t="shared" si="141"/>
        <v>1</v>
      </c>
      <c r="BB95" s="463" t="b">
        <f t="shared" si="142"/>
        <v>1</v>
      </c>
      <c r="BC95" s="463" t="b">
        <f t="shared" si="143"/>
        <v>1</v>
      </c>
      <c r="BD95" s="596" t="s">
        <v>367</v>
      </c>
      <c r="BE95" s="502" t="s">
        <v>368</v>
      </c>
      <c r="BF95" s="503" t="s">
        <v>239</v>
      </c>
      <c r="BG95" s="513">
        <v>2</v>
      </c>
      <c r="BH95" s="565">
        <v>68250</v>
      </c>
      <c r="BI95" s="562">
        <f t="shared" si="149"/>
        <v>136500</v>
      </c>
      <c r="BJ95" s="929"/>
      <c r="BK95" s="463" t="b">
        <f t="shared" si="110"/>
        <v>1</v>
      </c>
      <c r="BL95" s="463" t="b">
        <f t="shared" si="111"/>
        <v>1</v>
      </c>
      <c r="BM95" s="463" t="b">
        <f t="shared" si="112"/>
        <v>1</v>
      </c>
      <c r="BN95" s="463"/>
      <c r="BO95" s="596" t="s">
        <v>367</v>
      </c>
      <c r="BP95" s="502" t="s">
        <v>368</v>
      </c>
      <c r="BQ95" s="503" t="s">
        <v>239</v>
      </c>
      <c r="BR95" s="513">
        <v>2</v>
      </c>
      <c r="BS95" s="653">
        <v>67500</v>
      </c>
      <c r="BT95" s="562">
        <f t="shared" si="150"/>
        <v>135000</v>
      </c>
      <c r="BU95" s="929"/>
      <c r="BV95" s="463" t="b">
        <f t="shared" si="113"/>
        <v>1</v>
      </c>
      <c r="BW95" s="463" t="b">
        <f t="shared" si="114"/>
        <v>1</v>
      </c>
      <c r="BX95" s="463" t="b">
        <f t="shared" si="115"/>
        <v>1</v>
      </c>
      <c r="BY95" s="463"/>
      <c r="BZ95" s="596" t="s">
        <v>367</v>
      </c>
      <c r="CA95" s="502" t="s">
        <v>368</v>
      </c>
      <c r="CB95" s="503" t="s">
        <v>239</v>
      </c>
      <c r="CC95" s="513">
        <v>2</v>
      </c>
      <c r="CD95" s="565">
        <v>52000</v>
      </c>
      <c r="CE95" s="562">
        <f t="shared" si="151"/>
        <v>104000</v>
      </c>
      <c r="CF95" s="929"/>
      <c r="CG95" s="463" t="b">
        <f t="shared" si="138"/>
        <v>1</v>
      </c>
      <c r="CH95" s="463" t="b">
        <f t="shared" si="139"/>
        <v>1</v>
      </c>
      <c r="CI95" s="463" t="b">
        <f t="shared" si="140"/>
        <v>1</v>
      </c>
      <c r="CJ95" s="463"/>
      <c r="CK95" s="596" t="s">
        <v>367</v>
      </c>
      <c r="CL95" s="502" t="s">
        <v>368</v>
      </c>
      <c r="CM95" s="503" t="s">
        <v>239</v>
      </c>
      <c r="CN95" s="513">
        <v>2</v>
      </c>
      <c r="CO95" s="565">
        <v>50000</v>
      </c>
      <c r="CP95" s="562">
        <f t="shared" si="152"/>
        <v>100000</v>
      </c>
      <c r="CQ95" s="929"/>
      <c r="CR95" s="463" t="b">
        <f t="shared" si="116"/>
        <v>1</v>
      </c>
      <c r="CS95" s="463" t="b">
        <f t="shared" si="117"/>
        <v>1</v>
      </c>
      <c r="CT95" s="463" t="b">
        <f t="shared" si="118"/>
        <v>1</v>
      </c>
      <c r="CU95" s="463"/>
      <c r="CV95" s="596" t="s">
        <v>367</v>
      </c>
      <c r="CW95" s="693" t="s">
        <v>472</v>
      </c>
      <c r="CX95" s="614" t="s">
        <v>239</v>
      </c>
      <c r="CY95" s="623">
        <v>2</v>
      </c>
      <c r="CZ95" s="621">
        <v>56410</v>
      </c>
      <c r="DA95" s="696">
        <f t="shared" si="153"/>
        <v>112820</v>
      </c>
      <c r="DB95" s="981"/>
      <c r="DC95" s="463" t="b">
        <f t="shared" si="119"/>
        <v>1</v>
      </c>
      <c r="DD95" s="463" t="b">
        <f t="shared" si="120"/>
        <v>1</v>
      </c>
      <c r="DE95" s="463" t="b">
        <f t="shared" si="121"/>
        <v>1</v>
      </c>
      <c r="DF95" s="596" t="s">
        <v>367</v>
      </c>
      <c r="DG95" s="502" t="s">
        <v>368</v>
      </c>
      <c r="DH95" s="503" t="s">
        <v>239</v>
      </c>
      <c r="DI95" s="513">
        <v>2</v>
      </c>
      <c r="DJ95" s="565">
        <v>50000</v>
      </c>
      <c r="DK95" s="562">
        <f t="shared" si="154"/>
        <v>100000</v>
      </c>
      <c r="DL95" s="929"/>
      <c r="DM95" s="463" t="b">
        <f t="shared" si="122"/>
        <v>1</v>
      </c>
      <c r="DN95" s="463" t="b">
        <f t="shared" si="123"/>
        <v>1</v>
      </c>
      <c r="DO95" s="463" t="b">
        <f t="shared" si="124"/>
        <v>1</v>
      </c>
      <c r="DP95" s="463"/>
      <c r="DQ95" s="728" t="s">
        <v>367</v>
      </c>
      <c r="DR95" s="729" t="s">
        <v>553</v>
      </c>
      <c r="DS95" s="730" t="s">
        <v>239</v>
      </c>
      <c r="DT95" s="743">
        <v>2</v>
      </c>
      <c r="DU95" s="740">
        <v>66000</v>
      </c>
      <c r="DV95" s="740">
        <f t="shared" si="155"/>
        <v>132000</v>
      </c>
      <c r="DW95" s="1098"/>
      <c r="DX95" s="463" t="b">
        <f t="shared" si="125"/>
        <v>1</v>
      </c>
      <c r="DY95" s="463" t="b">
        <f t="shared" si="126"/>
        <v>1</v>
      </c>
      <c r="DZ95" s="463" t="b">
        <f t="shared" si="127"/>
        <v>1</v>
      </c>
      <c r="EA95" s="463"/>
      <c r="EB95" s="596" t="s">
        <v>367</v>
      </c>
      <c r="EC95" s="502" t="s">
        <v>368</v>
      </c>
      <c r="ED95" s="503" t="s">
        <v>239</v>
      </c>
      <c r="EE95" s="513">
        <v>2</v>
      </c>
      <c r="EF95" s="801">
        <v>23345</v>
      </c>
      <c r="EG95" s="802">
        <f t="shared" si="158"/>
        <v>46690</v>
      </c>
      <c r="EH95" s="929"/>
      <c r="EI95" s="463" t="b">
        <f t="shared" si="129"/>
        <v>1</v>
      </c>
      <c r="EJ95" s="463" t="b">
        <f t="shared" si="130"/>
        <v>1</v>
      </c>
      <c r="EK95" s="463" t="b">
        <f t="shared" si="131"/>
        <v>1</v>
      </c>
      <c r="EL95" s="463"/>
      <c r="EM95" s="596" t="s">
        <v>367</v>
      </c>
      <c r="EN95" s="502" t="s">
        <v>368</v>
      </c>
      <c r="EO95" s="503" t="s">
        <v>239</v>
      </c>
      <c r="EP95" s="513">
        <v>2</v>
      </c>
      <c r="EQ95" s="565">
        <v>65000</v>
      </c>
      <c r="ER95" s="562">
        <f t="shared" si="156"/>
        <v>130000</v>
      </c>
      <c r="ES95" s="1111"/>
      <c r="ET95" s="463" t="b">
        <f t="shared" si="132"/>
        <v>1</v>
      </c>
      <c r="EU95" s="463" t="b">
        <f t="shared" si="133"/>
        <v>1</v>
      </c>
      <c r="EV95" s="463" t="b">
        <f t="shared" si="134"/>
        <v>1</v>
      </c>
      <c r="EW95" s="463"/>
      <c r="EX95" s="596" t="s">
        <v>367</v>
      </c>
      <c r="EY95" s="502" t="s">
        <v>368</v>
      </c>
      <c r="EZ95" s="503" t="s">
        <v>239</v>
      </c>
      <c r="FA95" s="513">
        <v>2</v>
      </c>
      <c r="FB95" s="565">
        <v>54000</v>
      </c>
      <c r="FC95" s="562">
        <f t="shared" si="157"/>
        <v>108000</v>
      </c>
      <c r="FD95" s="929"/>
    </row>
    <row r="96" spans="2:160" ht="18" thickTop="1" thickBot="1" x14ac:dyDescent="0.3">
      <c r="B96" s="573"/>
      <c r="C96" s="574" t="s">
        <v>369</v>
      </c>
      <c r="D96" s="575"/>
      <c r="E96" s="576"/>
      <c r="F96" s="577"/>
      <c r="G96" s="578"/>
      <c r="H96" s="579"/>
      <c r="I96" s="463" t="b">
        <f t="shared" si="104"/>
        <v>1</v>
      </c>
      <c r="J96" s="463" t="b">
        <f t="shared" si="105"/>
        <v>1</v>
      </c>
      <c r="K96" s="463" t="b">
        <f t="shared" si="106"/>
        <v>1</v>
      </c>
      <c r="L96" s="463"/>
      <c r="M96" s="520"/>
      <c r="N96" s="521" t="s">
        <v>369</v>
      </c>
      <c r="O96" s="522"/>
      <c r="P96" s="523"/>
      <c r="Q96" s="524"/>
      <c r="R96" s="525"/>
      <c r="S96" s="526"/>
      <c r="T96" s="463" t="b">
        <f t="shared" si="91"/>
        <v>1</v>
      </c>
      <c r="U96" s="463" t="b">
        <f t="shared" si="92"/>
        <v>1</v>
      </c>
      <c r="V96" s="463" t="b">
        <f t="shared" si="93"/>
        <v>1</v>
      </c>
      <c r="W96" s="463"/>
      <c r="X96" s="573"/>
      <c r="Y96" s="574" t="s">
        <v>369</v>
      </c>
      <c r="Z96" s="575"/>
      <c r="AA96" s="576"/>
      <c r="AB96" s="577"/>
      <c r="AC96" s="578"/>
      <c r="AD96" s="579"/>
      <c r="AE96" s="463" t="b">
        <f t="shared" si="107"/>
        <v>1</v>
      </c>
      <c r="AF96" s="463" t="b">
        <f t="shared" si="108"/>
        <v>1</v>
      </c>
      <c r="AG96" s="463" t="b">
        <f t="shared" si="109"/>
        <v>1</v>
      </c>
      <c r="AH96" s="463"/>
      <c r="AI96" s="573"/>
      <c r="AJ96" s="574" t="s">
        <v>369</v>
      </c>
      <c r="AK96" s="629"/>
      <c r="AL96" s="630"/>
      <c r="AM96" s="631"/>
      <c r="AN96" s="632"/>
      <c r="AO96" s="633"/>
      <c r="AP96" s="463" t="b">
        <f t="shared" si="135"/>
        <v>1</v>
      </c>
      <c r="AQ96" s="463" t="b">
        <f t="shared" si="136"/>
        <v>1</v>
      </c>
      <c r="AR96" s="463" t="b">
        <f t="shared" si="137"/>
        <v>1</v>
      </c>
      <c r="AS96" s="463"/>
      <c r="AT96" s="573"/>
      <c r="AU96" s="574" t="s">
        <v>369</v>
      </c>
      <c r="AV96" s="575"/>
      <c r="AW96" s="576"/>
      <c r="AX96" s="577"/>
      <c r="AY96" s="578"/>
      <c r="AZ96" s="579"/>
      <c r="BA96" s="463" t="b">
        <f t="shared" si="141"/>
        <v>1</v>
      </c>
      <c r="BB96" s="463" t="b">
        <f t="shared" si="142"/>
        <v>1</v>
      </c>
      <c r="BC96" s="463" t="b">
        <f t="shared" si="143"/>
        <v>1</v>
      </c>
      <c r="BD96" s="573"/>
      <c r="BE96" s="574" t="s">
        <v>369</v>
      </c>
      <c r="BF96" s="575"/>
      <c r="BG96" s="576"/>
      <c r="BH96" s="577">
        <v>0</v>
      </c>
      <c r="BI96" s="578"/>
      <c r="BJ96" s="579"/>
      <c r="BK96" s="463" t="b">
        <f t="shared" si="110"/>
        <v>1</v>
      </c>
      <c r="BL96" s="463" t="b">
        <f t="shared" si="111"/>
        <v>1</v>
      </c>
      <c r="BM96" s="463" t="b">
        <f t="shared" si="112"/>
        <v>1</v>
      </c>
      <c r="BN96" s="463"/>
      <c r="BO96" s="573"/>
      <c r="BP96" s="574" t="s">
        <v>369</v>
      </c>
      <c r="BQ96" s="575"/>
      <c r="BR96" s="576"/>
      <c r="BS96" s="577">
        <v>0</v>
      </c>
      <c r="BT96" s="578"/>
      <c r="BU96" s="579"/>
      <c r="BV96" s="463" t="b">
        <f t="shared" si="113"/>
        <v>1</v>
      </c>
      <c r="BW96" s="463" t="b">
        <f t="shared" si="114"/>
        <v>1</v>
      </c>
      <c r="BX96" s="463" t="b">
        <f t="shared" si="115"/>
        <v>1</v>
      </c>
      <c r="BY96" s="463"/>
      <c r="BZ96" s="573"/>
      <c r="CA96" s="574" t="s">
        <v>369</v>
      </c>
      <c r="CB96" s="575"/>
      <c r="CC96" s="576"/>
      <c r="CD96" s="577"/>
      <c r="CE96" s="578"/>
      <c r="CF96" s="579"/>
      <c r="CG96" s="463" t="b">
        <f t="shared" si="138"/>
        <v>1</v>
      </c>
      <c r="CH96" s="463" t="b">
        <f t="shared" si="139"/>
        <v>1</v>
      </c>
      <c r="CI96" s="463" t="b">
        <f t="shared" si="140"/>
        <v>1</v>
      </c>
      <c r="CJ96" s="463"/>
      <c r="CK96" s="573"/>
      <c r="CL96" s="574" t="s">
        <v>369</v>
      </c>
      <c r="CM96" s="575"/>
      <c r="CN96" s="576"/>
      <c r="CO96" s="577"/>
      <c r="CP96" s="578"/>
      <c r="CQ96" s="579"/>
      <c r="CR96" s="463" t="b">
        <f t="shared" si="116"/>
        <v>1</v>
      </c>
      <c r="CS96" s="463" t="b">
        <f t="shared" si="117"/>
        <v>1</v>
      </c>
      <c r="CT96" s="463" t="b">
        <f t="shared" si="118"/>
        <v>1</v>
      </c>
      <c r="CU96" s="463"/>
      <c r="CV96" s="701"/>
      <c r="CW96" s="574" t="s">
        <v>369</v>
      </c>
      <c r="CX96" s="629"/>
      <c r="CY96" s="630"/>
      <c r="CZ96" s="631"/>
      <c r="DA96" s="632"/>
      <c r="DB96" s="633"/>
      <c r="DC96" s="463" t="b">
        <f t="shared" si="119"/>
        <v>1</v>
      </c>
      <c r="DD96" s="463" t="b">
        <f t="shared" si="120"/>
        <v>1</v>
      </c>
      <c r="DE96" s="463" t="b">
        <f t="shared" si="121"/>
        <v>1</v>
      </c>
      <c r="DF96" s="573"/>
      <c r="DG96" s="574" t="s">
        <v>369</v>
      </c>
      <c r="DH96" s="575"/>
      <c r="DI96" s="576"/>
      <c r="DJ96" s="577"/>
      <c r="DK96" s="578"/>
      <c r="DL96" s="579"/>
      <c r="DM96" s="463" t="b">
        <f t="shared" si="122"/>
        <v>1</v>
      </c>
      <c r="DN96" s="463" t="b">
        <f t="shared" si="123"/>
        <v>1</v>
      </c>
      <c r="DO96" s="463" t="b">
        <f t="shared" si="124"/>
        <v>1</v>
      </c>
      <c r="DP96" s="463"/>
      <c r="DQ96" s="752"/>
      <c r="DR96" s="753" t="s">
        <v>369</v>
      </c>
      <c r="DS96" s="754"/>
      <c r="DT96" s="755"/>
      <c r="DU96" s="756">
        <v>0</v>
      </c>
      <c r="DV96" s="756"/>
      <c r="DW96" s="757"/>
      <c r="DX96" s="463" t="b">
        <f t="shared" si="125"/>
        <v>1</v>
      </c>
      <c r="DY96" s="463" t="b">
        <f t="shared" si="126"/>
        <v>1</v>
      </c>
      <c r="DZ96" s="463" t="b">
        <f t="shared" si="127"/>
        <v>1</v>
      </c>
      <c r="EA96" s="463"/>
      <c r="EB96" s="573"/>
      <c r="EC96" s="574" t="s">
        <v>369</v>
      </c>
      <c r="ED96" s="575"/>
      <c r="EE96" s="576"/>
      <c r="EF96" s="807"/>
      <c r="EG96" s="578"/>
      <c r="EH96" s="579"/>
      <c r="EI96" s="463" t="b">
        <f t="shared" si="129"/>
        <v>1</v>
      </c>
      <c r="EJ96" s="463" t="b">
        <f t="shared" si="130"/>
        <v>1</v>
      </c>
      <c r="EK96" s="463" t="b">
        <f t="shared" si="131"/>
        <v>1</v>
      </c>
      <c r="EL96" s="463"/>
      <c r="EM96" s="573"/>
      <c r="EN96" s="574" t="s">
        <v>369</v>
      </c>
      <c r="EO96" s="575"/>
      <c r="EP96" s="576"/>
      <c r="EQ96" s="577"/>
      <c r="ER96" s="578"/>
      <c r="ES96" s="579"/>
      <c r="ET96" s="463" t="b">
        <f t="shared" si="132"/>
        <v>1</v>
      </c>
      <c r="EU96" s="463" t="b">
        <f t="shared" si="133"/>
        <v>1</v>
      </c>
      <c r="EV96" s="463" t="b">
        <f t="shared" si="134"/>
        <v>1</v>
      </c>
      <c r="EW96" s="463"/>
      <c r="EX96" s="573"/>
      <c r="EY96" s="574" t="s">
        <v>369</v>
      </c>
      <c r="EZ96" s="575"/>
      <c r="FA96" s="576"/>
      <c r="FB96" s="577"/>
      <c r="FC96" s="578"/>
      <c r="FD96" s="579"/>
    </row>
    <row r="97" spans="2:160" ht="18.75" thickTop="1" thickBot="1" x14ac:dyDescent="0.35">
      <c r="B97" s="554" t="s">
        <v>370</v>
      </c>
      <c r="C97" s="555" t="s">
        <v>182</v>
      </c>
      <c r="D97" s="449"/>
      <c r="E97" s="375"/>
      <c r="F97" s="556"/>
      <c r="G97" s="567"/>
      <c r="H97" s="558">
        <f>SUM(G98:G106)</f>
        <v>0</v>
      </c>
      <c r="I97" s="463" t="b">
        <f t="shared" si="104"/>
        <v>1</v>
      </c>
      <c r="J97" s="463" t="b">
        <f t="shared" si="105"/>
        <v>1</v>
      </c>
      <c r="K97" s="463" t="b">
        <f t="shared" si="106"/>
        <v>1</v>
      </c>
      <c r="L97" s="463"/>
      <c r="M97" s="494" t="s">
        <v>370</v>
      </c>
      <c r="N97" s="495" t="s">
        <v>182</v>
      </c>
      <c r="O97" s="496"/>
      <c r="P97" s="497"/>
      <c r="Q97" s="498"/>
      <c r="R97" s="512"/>
      <c r="S97" s="500">
        <f>SUM(R98:R106)</f>
        <v>7053000</v>
      </c>
      <c r="T97" s="463" t="b">
        <f t="shared" si="91"/>
        <v>1</v>
      </c>
      <c r="U97" s="463" t="b">
        <f t="shared" si="92"/>
        <v>1</v>
      </c>
      <c r="V97" s="463" t="b">
        <f t="shared" si="93"/>
        <v>1</v>
      </c>
      <c r="W97" s="463"/>
      <c r="X97" s="554" t="s">
        <v>370</v>
      </c>
      <c r="Y97" s="555" t="s">
        <v>182</v>
      </c>
      <c r="Z97" s="449"/>
      <c r="AA97" s="375"/>
      <c r="AB97" s="556"/>
      <c r="AC97" s="567"/>
      <c r="AD97" s="558">
        <f>SUM(AC98:AC106)</f>
        <v>7344500</v>
      </c>
      <c r="AE97" s="463" t="b">
        <f t="shared" si="107"/>
        <v>1</v>
      </c>
      <c r="AF97" s="463" t="b">
        <f t="shared" si="108"/>
        <v>1</v>
      </c>
      <c r="AG97" s="463" t="b">
        <f t="shared" si="109"/>
        <v>1</v>
      </c>
      <c r="AH97" s="463"/>
      <c r="AI97" s="554" t="s">
        <v>370</v>
      </c>
      <c r="AJ97" s="555" t="s">
        <v>182</v>
      </c>
      <c r="AK97" s="609"/>
      <c r="AL97" s="610"/>
      <c r="AM97" s="611"/>
      <c r="AN97" s="622"/>
      <c r="AO97" s="613">
        <f>SUM(AN98:AN106)</f>
        <v>6095500</v>
      </c>
      <c r="AP97" s="463" t="b">
        <f t="shared" si="135"/>
        <v>1</v>
      </c>
      <c r="AQ97" s="463" t="b">
        <f t="shared" si="136"/>
        <v>1</v>
      </c>
      <c r="AR97" s="463" t="b">
        <f t="shared" si="137"/>
        <v>1</v>
      </c>
      <c r="AS97" s="463"/>
      <c r="AT97" s="554" t="s">
        <v>370</v>
      </c>
      <c r="AU97" s="555" t="s">
        <v>182</v>
      </c>
      <c r="AV97" s="449"/>
      <c r="AW97" s="375"/>
      <c r="AX97" s="556"/>
      <c r="AY97" s="567"/>
      <c r="AZ97" s="558">
        <f>SUM(AY98:AY106)</f>
        <v>6297504</v>
      </c>
      <c r="BA97" s="463" t="b">
        <f t="shared" si="141"/>
        <v>1</v>
      </c>
      <c r="BB97" s="463" t="b">
        <f t="shared" si="142"/>
        <v>1</v>
      </c>
      <c r="BC97" s="463" t="b">
        <f t="shared" si="143"/>
        <v>1</v>
      </c>
      <c r="BD97" s="554" t="s">
        <v>370</v>
      </c>
      <c r="BE97" s="555" t="s">
        <v>182</v>
      </c>
      <c r="BF97" s="449"/>
      <c r="BG97" s="375"/>
      <c r="BH97" s="556">
        <v>0</v>
      </c>
      <c r="BI97" s="567"/>
      <c r="BJ97" s="558">
        <f>SUM(BI98:BI106)</f>
        <v>11397204</v>
      </c>
      <c r="BK97" s="463" t="b">
        <f t="shared" si="110"/>
        <v>1</v>
      </c>
      <c r="BL97" s="463" t="b">
        <f t="shared" si="111"/>
        <v>1</v>
      </c>
      <c r="BM97" s="463" t="b">
        <f t="shared" si="112"/>
        <v>1</v>
      </c>
      <c r="BN97" s="463"/>
      <c r="BO97" s="554" t="s">
        <v>370</v>
      </c>
      <c r="BP97" s="555" t="s">
        <v>182</v>
      </c>
      <c r="BQ97" s="449"/>
      <c r="BR97" s="375"/>
      <c r="BS97" s="556">
        <v>0</v>
      </c>
      <c r="BT97" s="567"/>
      <c r="BU97" s="558">
        <f>SUM(BT98:BT106)</f>
        <v>11271960</v>
      </c>
      <c r="BV97" s="463" t="b">
        <f t="shared" si="113"/>
        <v>1</v>
      </c>
      <c r="BW97" s="463" t="b">
        <f t="shared" si="114"/>
        <v>1</v>
      </c>
      <c r="BX97" s="463" t="b">
        <f t="shared" si="115"/>
        <v>1</v>
      </c>
      <c r="BY97" s="463"/>
      <c r="BZ97" s="554" t="s">
        <v>370</v>
      </c>
      <c r="CA97" s="555" t="s">
        <v>182</v>
      </c>
      <c r="CB97" s="449"/>
      <c r="CC97" s="375"/>
      <c r="CD97" s="556"/>
      <c r="CE97" s="567"/>
      <c r="CF97" s="558">
        <f>SUM(CE98:CE106)</f>
        <v>10280800</v>
      </c>
      <c r="CG97" s="463" t="b">
        <f t="shared" si="138"/>
        <v>1</v>
      </c>
      <c r="CH97" s="463" t="b">
        <f t="shared" si="139"/>
        <v>1</v>
      </c>
      <c r="CI97" s="463" t="b">
        <f t="shared" si="140"/>
        <v>1</v>
      </c>
      <c r="CJ97" s="463"/>
      <c r="CK97" s="554" t="s">
        <v>370</v>
      </c>
      <c r="CL97" s="555" t="s">
        <v>182</v>
      </c>
      <c r="CM97" s="449"/>
      <c r="CN97" s="375"/>
      <c r="CO97" s="556"/>
      <c r="CP97" s="567"/>
      <c r="CQ97" s="558">
        <f>SUM(CP98:CP106)</f>
        <v>9715000</v>
      </c>
      <c r="CR97" s="463" t="b">
        <f t="shared" si="116"/>
        <v>1</v>
      </c>
      <c r="CS97" s="463" t="b">
        <f t="shared" si="117"/>
        <v>1</v>
      </c>
      <c r="CT97" s="463" t="b">
        <f t="shared" si="118"/>
        <v>1</v>
      </c>
      <c r="CU97" s="463"/>
      <c r="CV97" s="691" t="s">
        <v>370</v>
      </c>
      <c r="CW97" s="692" t="s">
        <v>182</v>
      </c>
      <c r="CX97" s="609"/>
      <c r="CY97" s="610"/>
      <c r="CZ97" s="611"/>
      <c r="DA97" s="622"/>
      <c r="DB97" s="613">
        <f>SUM(DA98:DA106)</f>
        <v>12475519</v>
      </c>
      <c r="DC97" s="463" t="b">
        <f t="shared" si="119"/>
        <v>1</v>
      </c>
      <c r="DD97" s="463" t="b">
        <f t="shared" si="120"/>
        <v>1</v>
      </c>
      <c r="DE97" s="463" t="b">
        <f t="shared" si="121"/>
        <v>1</v>
      </c>
      <c r="DF97" s="554" t="s">
        <v>370</v>
      </c>
      <c r="DG97" s="555" t="s">
        <v>182</v>
      </c>
      <c r="DH97" s="449"/>
      <c r="DI97" s="375"/>
      <c r="DJ97" s="556"/>
      <c r="DK97" s="567"/>
      <c r="DL97" s="558">
        <f>SUM(DK98:DK106)</f>
        <v>6430000</v>
      </c>
      <c r="DM97" s="463" t="b">
        <f t="shared" si="122"/>
        <v>1</v>
      </c>
      <c r="DN97" s="463" t="b">
        <f t="shared" si="123"/>
        <v>1</v>
      </c>
      <c r="DO97" s="463" t="b">
        <f t="shared" si="124"/>
        <v>1</v>
      </c>
      <c r="DP97" s="463"/>
      <c r="DQ97" s="734" t="s">
        <v>370</v>
      </c>
      <c r="DR97" s="735" t="s">
        <v>182</v>
      </c>
      <c r="DS97" s="736"/>
      <c r="DT97" s="737"/>
      <c r="DU97" s="738">
        <v>0</v>
      </c>
      <c r="DV97" s="738"/>
      <c r="DW97" s="739">
        <f>SUM(DV98:DV106)</f>
        <v>11021472</v>
      </c>
      <c r="DX97" s="463" t="b">
        <f t="shared" si="125"/>
        <v>1</v>
      </c>
      <c r="DY97" s="463" t="b">
        <f t="shared" si="126"/>
        <v>1</v>
      </c>
      <c r="DZ97" s="463" t="b">
        <f t="shared" si="127"/>
        <v>1</v>
      </c>
      <c r="EA97" s="463"/>
      <c r="EB97" s="554" t="s">
        <v>370</v>
      </c>
      <c r="EC97" s="555" t="s">
        <v>182</v>
      </c>
      <c r="ED97" s="449"/>
      <c r="EE97" s="375"/>
      <c r="EF97" s="793"/>
      <c r="EG97" s="567"/>
      <c r="EH97" s="558">
        <f>SUM(EG98:EG106)</f>
        <v>4276724</v>
      </c>
      <c r="EI97" s="463" t="b">
        <f t="shared" si="129"/>
        <v>1</v>
      </c>
      <c r="EJ97" s="463" t="b">
        <f t="shared" si="130"/>
        <v>1</v>
      </c>
      <c r="EK97" s="463" t="b">
        <f t="shared" si="131"/>
        <v>1</v>
      </c>
      <c r="EL97" s="463"/>
      <c r="EM97" s="822" t="s">
        <v>370</v>
      </c>
      <c r="EN97" s="555" t="s">
        <v>182</v>
      </c>
      <c r="EO97" s="449"/>
      <c r="EP97" s="375"/>
      <c r="EQ97" s="556"/>
      <c r="ER97" s="567"/>
      <c r="ES97" s="558">
        <f>SUM(ER98:ER106)</f>
        <v>6056000</v>
      </c>
      <c r="ET97" s="463" t="b">
        <f t="shared" si="132"/>
        <v>1</v>
      </c>
      <c r="EU97" s="463" t="b">
        <f t="shared" si="133"/>
        <v>1</v>
      </c>
      <c r="EV97" s="463" t="b">
        <f t="shared" si="134"/>
        <v>1</v>
      </c>
      <c r="EW97" s="463"/>
      <c r="EX97" s="554" t="s">
        <v>370</v>
      </c>
      <c r="EY97" s="555" t="s">
        <v>182</v>
      </c>
      <c r="EZ97" s="449"/>
      <c r="FA97" s="375"/>
      <c r="FB97" s="556"/>
      <c r="FC97" s="567"/>
      <c r="FD97" s="558">
        <f>SUM(FC98:FC106)</f>
        <v>6190500</v>
      </c>
    </row>
    <row r="98" spans="2:160" ht="83.25" thickTop="1" x14ac:dyDescent="0.25">
      <c r="B98" s="559" t="s">
        <v>371</v>
      </c>
      <c r="C98" s="502" t="s">
        <v>372</v>
      </c>
      <c r="D98" s="450" t="s">
        <v>239</v>
      </c>
      <c r="E98" s="513">
        <v>22</v>
      </c>
      <c r="F98" s="565">
        <v>0</v>
      </c>
      <c r="G98" s="562">
        <f t="shared" ref="G98:G106" si="159">ROUND((E98*F98),0)</f>
        <v>0</v>
      </c>
      <c r="H98" s="985" t="e">
        <f>+H97/G114</f>
        <v>#DIV/0!</v>
      </c>
      <c r="I98" s="463" t="b">
        <f t="shared" si="104"/>
        <v>1</v>
      </c>
      <c r="J98" s="463" t="b">
        <f t="shared" si="105"/>
        <v>1</v>
      </c>
      <c r="K98" s="463" t="b">
        <f t="shared" si="106"/>
        <v>1</v>
      </c>
      <c r="L98" s="463"/>
      <c r="M98" s="501" t="s">
        <v>371</v>
      </c>
      <c r="N98" s="502" t="s">
        <v>372</v>
      </c>
      <c r="O98" s="503" t="s">
        <v>239</v>
      </c>
      <c r="P98" s="513">
        <v>22</v>
      </c>
      <c r="Q98" s="510">
        <v>85000</v>
      </c>
      <c r="R98" s="506">
        <f t="shared" ref="R98:R106" si="160">ROUND((P98*Q98),0)</f>
        <v>1870000</v>
      </c>
      <c r="S98" s="985">
        <f>+S97/R114</f>
        <v>7.414919242246347E-2</v>
      </c>
      <c r="T98" s="463" t="b">
        <f t="shared" si="91"/>
        <v>1</v>
      </c>
      <c r="U98" s="463" t="b">
        <f t="shared" si="92"/>
        <v>1</v>
      </c>
      <c r="V98" s="463" t="b">
        <f t="shared" si="93"/>
        <v>1</v>
      </c>
      <c r="W98" s="463"/>
      <c r="X98" s="596" t="s">
        <v>371</v>
      </c>
      <c r="Y98" s="502" t="s">
        <v>372</v>
      </c>
      <c r="Z98" s="503" t="s">
        <v>239</v>
      </c>
      <c r="AA98" s="513">
        <v>22</v>
      </c>
      <c r="AB98" s="565">
        <v>90000</v>
      </c>
      <c r="AC98" s="562">
        <f t="shared" ref="AC98:AC106" si="161">ROUND((AA98*AB98),0)</f>
        <v>1980000</v>
      </c>
      <c r="AD98" s="985">
        <f>+AD97/AC114</f>
        <v>7.7047542776623706E-2</v>
      </c>
      <c r="AE98" s="463" t="b">
        <f t="shared" si="107"/>
        <v>1</v>
      </c>
      <c r="AF98" s="463" t="b">
        <f t="shared" si="108"/>
        <v>1</v>
      </c>
      <c r="AG98" s="463" t="b">
        <f t="shared" si="109"/>
        <v>1</v>
      </c>
      <c r="AH98" s="463"/>
      <c r="AI98" s="596" t="s">
        <v>371</v>
      </c>
      <c r="AJ98" s="502" t="s">
        <v>372</v>
      </c>
      <c r="AK98" s="614" t="s">
        <v>239</v>
      </c>
      <c r="AL98" s="623">
        <v>22</v>
      </c>
      <c r="AM98" s="621">
        <v>70000</v>
      </c>
      <c r="AN98" s="618">
        <f t="shared" ref="AN98:AN106" si="162">ROUND((AL98*AM98),0)</f>
        <v>1540000</v>
      </c>
      <c r="AO98" s="988">
        <f>+AO97/AN114</f>
        <v>6.5125994305281765E-2</v>
      </c>
      <c r="AP98" s="463" t="b">
        <f t="shared" si="135"/>
        <v>1</v>
      </c>
      <c r="AQ98" s="463" t="b">
        <f t="shared" si="136"/>
        <v>1</v>
      </c>
      <c r="AR98" s="463" t="b">
        <f t="shared" si="137"/>
        <v>1</v>
      </c>
      <c r="AS98" s="463"/>
      <c r="AT98" s="596" t="s">
        <v>371</v>
      </c>
      <c r="AU98" s="502" t="s">
        <v>372</v>
      </c>
      <c r="AV98" s="503" t="s">
        <v>239</v>
      </c>
      <c r="AW98" s="513">
        <v>22</v>
      </c>
      <c r="AX98" s="653">
        <v>75160</v>
      </c>
      <c r="AY98" s="651">
        <f t="shared" ref="AY98:AY106" si="163">ROUND((AW98*AX98),0)</f>
        <v>1653520</v>
      </c>
      <c r="AZ98" s="985">
        <f>+AZ97/AY114</f>
        <v>7.0309223620869679E-2</v>
      </c>
      <c r="BA98" s="463" t="b">
        <f t="shared" si="141"/>
        <v>1</v>
      </c>
      <c r="BB98" s="463" t="b">
        <f t="shared" si="142"/>
        <v>1</v>
      </c>
      <c r="BC98" s="463" t="b">
        <f t="shared" si="143"/>
        <v>1</v>
      </c>
      <c r="BD98" s="596" t="s">
        <v>371</v>
      </c>
      <c r="BE98" s="502" t="s">
        <v>372</v>
      </c>
      <c r="BF98" s="503" t="s">
        <v>239</v>
      </c>
      <c r="BG98" s="513">
        <v>22</v>
      </c>
      <c r="BH98" s="565">
        <v>77532</v>
      </c>
      <c r="BI98" s="562">
        <f t="shared" ref="BI98:BI106" si="164">ROUND((BG98*BH98),0)</f>
        <v>1705704</v>
      </c>
      <c r="BJ98" s="985">
        <f>+BJ97/BI114</f>
        <v>0.11182701885512847</v>
      </c>
      <c r="BK98" s="463" t="b">
        <f t="shared" si="110"/>
        <v>1</v>
      </c>
      <c r="BL98" s="463" t="b">
        <f t="shared" si="111"/>
        <v>1</v>
      </c>
      <c r="BM98" s="463" t="b">
        <f t="shared" si="112"/>
        <v>1</v>
      </c>
      <c r="BN98" s="463"/>
      <c r="BO98" s="596" t="s">
        <v>371</v>
      </c>
      <c r="BP98" s="502" t="s">
        <v>372</v>
      </c>
      <c r="BQ98" s="503" t="s">
        <v>239</v>
      </c>
      <c r="BR98" s="513">
        <v>22</v>
      </c>
      <c r="BS98" s="653">
        <v>76680</v>
      </c>
      <c r="BT98" s="562">
        <f t="shared" ref="BT98:BT106" si="165">ROUND((BR98*BS98),0)</f>
        <v>1686960</v>
      </c>
      <c r="BU98" s="985">
        <f>+BU97/BT114</f>
        <v>0.11182702020837103</v>
      </c>
      <c r="BV98" s="463" t="b">
        <f t="shared" si="113"/>
        <v>1</v>
      </c>
      <c r="BW98" s="463" t="b">
        <f t="shared" si="114"/>
        <v>1</v>
      </c>
      <c r="BX98" s="463" t="b">
        <f t="shared" si="115"/>
        <v>1</v>
      </c>
      <c r="BY98" s="463"/>
      <c r="BZ98" s="596" t="s">
        <v>371</v>
      </c>
      <c r="CA98" s="502" t="s">
        <v>372</v>
      </c>
      <c r="CB98" s="503" t="s">
        <v>239</v>
      </c>
      <c r="CC98" s="513">
        <v>22</v>
      </c>
      <c r="CD98" s="565">
        <v>47700</v>
      </c>
      <c r="CE98" s="562">
        <f t="shared" ref="CE98:CE106" si="166">ROUND((CC98*CD98),0)</f>
        <v>1049400</v>
      </c>
      <c r="CF98" s="985">
        <f>+CF97/CE114</f>
        <v>0.11100770633706422</v>
      </c>
      <c r="CG98" s="463" t="b">
        <f t="shared" si="138"/>
        <v>1</v>
      </c>
      <c r="CH98" s="463" t="b">
        <f t="shared" si="139"/>
        <v>1</v>
      </c>
      <c r="CI98" s="463" t="b">
        <f t="shared" si="140"/>
        <v>1</v>
      </c>
      <c r="CJ98" s="463"/>
      <c r="CK98" s="596" t="s">
        <v>371</v>
      </c>
      <c r="CL98" s="502" t="s">
        <v>372</v>
      </c>
      <c r="CM98" s="503" t="s">
        <v>239</v>
      </c>
      <c r="CN98" s="513">
        <v>22</v>
      </c>
      <c r="CO98" s="565">
        <v>50000</v>
      </c>
      <c r="CP98" s="562">
        <f t="shared" ref="CP98:CP106" si="167">ROUND((CN98*CO98),0)</f>
        <v>1100000</v>
      </c>
      <c r="CQ98" s="985">
        <f>+CQ97/CP114</f>
        <v>0.10365530317175625</v>
      </c>
      <c r="CR98" s="463" t="b">
        <f t="shared" si="116"/>
        <v>1</v>
      </c>
      <c r="CS98" s="463" t="b">
        <f t="shared" si="117"/>
        <v>1</v>
      </c>
      <c r="CT98" s="463" t="b">
        <f t="shared" si="118"/>
        <v>1</v>
      </c>
      <c r="CU98" s="463"/>
      <c r="CV98" s="596" t="s">
        <v>371</v>
      </c>
      <c r="CW98" s="693" t="s">
        <v>473</v>
      </c>
      <c r="CX98" s="614" t="s">
        <v>239</v>
      </c>
      <c r="CY98" s="623">
        <v>22</v>
      </c>
      <c r="CZ98" s="621">
        <v>73504</v>
      </c>
      <c r="DA98" s="696">
        <f t="shared" ref="DA98:DA106" si="168">ROUND((CY98*CZ98),0)</f>
        <v>1617088</v>
      </c>
      <c r="DB98" s="988">
        <f>+DB97/DA114</f>
        <v>0.12561622389435942</v>
      </c>
      <c r="DC98" s="463" t="b">
        <f t="shared" si="119"/>
        <v>1</v>
      </c>
      <c r="DD98" s="463" t="b">
        <f t="shared" si="120"/>
        <v>1</v>
      </c>
      <c r="DE98" s="463" t="b">
        <f t="shared" si="121"/>
        <v>1</v>
      </c>
      <c r="DF98" s="596" t="s">
        <v>371</v>
      </c>
      <c r="DG98" s="502" t="s">
        <v>372</v>
      </c>
      <c r="DH98" s="503" t="s">
        <v>239</v>
      </c>
      <c r="DI98" s="513">
        <v>22</v>
      </c>
      <c r="DJ98" s="565">
        <v>50000</v>
      </c>
      <c r="DK98" s="562">
        <f t="shared" ref="DK98:DK106" si="169">ROUND((DI98*DJ98),0)</f>
        <v>1100000</v>
      </c>
      <c r="DL98" s="985">
        <f>+DL97/DK114</f>
        <v>0.1006754492818067</v>
      </c>
      <c r="DM98" s="463" t="b">
        <f t="shared" si="122"/>
        <v>1</v>
      </c>
      <c r="DN98" s="463" t="b">
        <f t="shared" si="123"/>
        <v>1</v>
      </c>
      <c r="DO98" s="463" t="b">
        <f t="shared" si="124"/>
        <v>1</v>
      </c>
      <c r="DP98" s="463"/>
      <c r="DQ98" s="728" t="s">
        <v>371</v>
      </c>
      <c r="DR98" s="729" t="s">
        <v>554</v>
      </c>
      <c r="DS98" s="730" t="s">
        <v>239</v>
      </c>
      <c r="DT98" s="743">
        <v>22</v>
      </c>
      <c r="DU98" s="740">
        <v>74976</v>
      </c>
      <c r="DV98" s="740">
        <f t="shared" ref="DV98:DV106" si="170">ROUND((DT98*DU98),0)</f>
        <v>1649472</v>
      </c>
      <c r="DW98" s="1096">
        <f>+DW97/DV114</f>
        <v>0.11182701619934848</v>
      </c>
      <c r="DX98" s="463" t="b">
        <f t="shared" si="125"/>
        <v>1</v>
      </c>
      <c r="DY98" s="463" t="b">
        <f t="shared" si="126"/>
        <v>1</v>
      </c>
      <c r="DZ98" s="463" t="b">
        <f t="shared" si="127"/>
        <v>1</v>
      </c>
      <c r="EA98" s="463"/>
      <c r="EB98" s="596" t="s">
        <v>371</v>
      </c>
      <c r="EC98" s="502" t="s">
        <v>372</v>
      </c>
      <c r="ED98" s="503" t="s">
        <v>239</v>
      </c>
      <c r="EE98" s="513">
        <v>22</v>
      </c>
      <c r="EF98" s="808">
        <v>43978</v>
      </c>
      <c r="EG98" s="802">
        <f t="shared" ref="EG98:EG106" si="171">ROUND((EE98*EF98),0)</f>
        <v>967516</v>
      </c>
      <c r="EH98" s="985">
        <f>+EH97/EG114</f>
        <v>4.6847041570663925E-2</v>
      </c>
      <c r="EI98" s="463" t="b">
        <f t="shared" si="129"/>
        <v>1</v>
      </c>
      <c r="EJ98" s="463" t="b">
        <f t="shared" si="130"/>
        <v>1</v>
      </c>
      <c r="EK98" s="463" t="b">
        <f t="shared" si="131"/>
        <v>1</v>
      </c>
      <c r="EL98" s="463"/>
      <c r="EM98" s="596" t="s">
        <v>371</v>
      </c>
      <c r="EN98" s="502" t="s">
        <v>372</v>
      </c>
      <c r="EO98" s="503" t="s">
        <v>239</v>
      </c>
      <c r="EP98" s="513">
        <v>22</v>
      </c>
      <c r="EQ98" s="565">
        <v>35000</v>
      </c>
      <c r="ER98" s="562">
        <f t="shared" ref="ER98:ER106" si="172">ROUND((EP98*EQ98),0)</f>
        <v>770000</v>
      </c>
      <c r="ES98" s="1114">
        <f>+ES97/ER114</f>
        <v>6.6469278373689059E-2</v>
      </c>
      <c r="ET98" s="463" t="b">
        <f t="shared" si="132"/>
        <v>1</v>
      </c>
      <c r="EU98" s="463" t="b">
        <f t="shared" si="133"/>
        <v>1</v>
      </c>
      <c r="EV98" s="463" t="b">
        <f t="shared" si="134"/>
        <v>1</v>
      </c>
      <c r="EW98" s="463"/>
      <c r="EX98" s="596" t="s">
        <v>371</v>
      </c>
      <c r="EY98" s="502" t="s">
        <v>372</v>
      </c>
      <c r="EZ98" s="503" t="s">
        <v>239</v>
      </c>
      <c r="FA98" s="513">
        <v>22</v>
      </c>
      <c r="FB98" s="565">
        <v>32000</v>
      </c>
      <c r="FC98" s="562">
        <f t="shared" ref="FC98:FC106" si="173">ROUND((FA98*FB98),0)</f>
        <v>704000</v>
      </c>
      <c r="FD98" s="985">
        <f>+FD97/FC114</f>
        <v>6.798761086823886E-2</v>
      </c>
    </row>
    <row r="99" spans="2:160" ht="66" x14ac:dyDescent="0.25">
      <c r="B99" s="559" t="s">
        <v>373</v>
      </c>
      <c r="C99" s="502" t="s">
        <v>374</v>
      </c>
      <c r="D99" s="450" t="s">
        <v>239</v>
      </c>
      <c r="E99" s="513">
        <v>6</v>
      </c>
      <c r="F99" s="565">
        <v>0</v>
      </c>
      <c r="G99" s="562">
        <f t="shared" si="159"/>
        <v>0</v>
      </c>
      <c r="H99" s="928"/>
      <c r="I99" s="463" t="b">
        <f t="shared" si="104"/>
        <v>1</v>
      </c>
      <c r="J99" s="463" t="b">
        <f t="shared" si="105"/>
        <v>1</v>
      </c>
      <c r="K99" s="463" t="b">
        <f t="shared" si="106"/>
        <v>1</v>
      </c>
      <c r="L99" s="463"/>
      <c r="M99" s="501" t="s">
        <v>373</v>
      </c>
      <c r="N99" s="502" t="s">
        <v>374</v>
      </c>
      <c r="O99" s="503" t="s">
        <v>239</v>
      </c>
      <c r="P99" s="513">
        <v>6</v>
      </c>
      <c r="Q99" s="510">
        <v>85000</v>
      </c>
      <c r="R99" s="506">
        <f t="shared" si="160"/>
        <v>510000</v>
      </c>
      <c r="S99" s="928"/>
      <c r="T99" s="463" t="b">
        <f t="shared" si="91"/>
        <v>1</v>
      </c>
      <c r="U99" s="463" t="b">
        <f t="shared" si="92"/>
        <v>1</v>
      </c>
      <c r="V99" s="463" t="b">
        <f t="shared" si="93"/>
        <v>1</v>
      </c>
      <c r="W99" s="463"/>
      <c r="X99" s="596" t="s">
        <v>373</v>
      </c>
      <c r="Y99" s="502" t="s">
        <v>374</v>
      </c>
      <c r="Z99" s="503" t="s">
        <v>239</v>
      </c>
      <c r="AA99" s="513">
        <v>6</v>
      </c>
      <c r="AB99" s="565">
        <v>90000</v>
      </c>
      <c r="AC99" s="562">
        <f t="shared" si="161"/>
        <v>540000</v>
      </c>
      <c r="AD99" s="928"/>
      <c r="AE99" s="463" t="b">
        <f t="shared" si="107"/>
        <v>1</v>
      </c>
      <c r="AF99" s="463" t="b">
        <f t="shared" si="108"/>
        <v>1</v>
      </c>
      <c r="AG99" s="463" t="b">
        <f t="shared" si="109"/>
        <v>1</v>
      </c>
      <c r="AH99" s="463"/>
      <c r="AI99" s="596" t="s">
        <v>373</v>
      </c>
      <c r="AJ99" s="502" t="s">
        <v>374</v>
      </c>
      <c r="AK99" s="614" t="s">
        <v>239</v>
      </c>
      <c r="AL99" s="623">
        <v>6</v>
      </c>
      <c r="AM99" s="621">
        <v>70000</v>
      </c>
      <c r="AN99" s="618">
        <f t="shared" si="162"/>
        <v>420000</v>
      </c>
      <c r="AO99" s="980"/>
      <c r="AP99" s="463" t="b">
        <f t="shared" si="135"/>
        <v>1</v>
      </c>
      <c r="AQ99" s="463" t="b">
        <f t="shared" si="136"/>
        <v>1</v>
      </c>
      <c r="AR99" s="463" t="b">
        <f t="shared" si="137"/>
        <v>1</v>
      </c>
      <c r="AS99" s="463"/>
      <c r="AT99" s="596" t="s">
        <v>373</v>
      </c>
      <c r="AU99" s="502" t="s">
        <v>374</v>
      </c>
      <c r="AV99" s="503" t="s">
        <v>239</v>
      </c>
      <c r="AW99" s="513">
        <v>6</v>
      </c>
      <c r="AX99" s="653">
        <v>75160</v>
      </c>
      <c r="AY99" s="651">
        <f t="shared" si="163"/>
        <v>450960</v>
      </c>
      <c r="AZ99" s="928"/>
      <c r="BA99" s="463" t="b">
        <f t="shared" si="141"/>
        <v>1</v>
      </c>
      <c r="BB99" s="463" t="b">
        <f t="shared" si="142"/>
        <v>1</v>
      </c>
      <c r="BC99" s="463" t="b">
        <f t="shared" si="143"/>
        <v>1</v>
      </c>
      <c r="BD99" s="596" t="s">
        <v>373</v>
      </c>
      <c r="BE99" s="502" t="s">
        <v>374</v>
      </c>
      <c r="BF99" s="503" t="s">
        <v>239</v>
      </c>
      <c r="BG99" s="513">
        <v>6</v>
      </c>
      <c r="BH99" s="565">
        <v>77350</v>
      </c>
      <c r="BI99" s="562">
        <f t="shared" si="164"/>
        <v>464100</v>
      </c>
      <c r="BJ99" s="928"/>
      <c r="BK99" s="463" t="b">
        <f t="shared" si="110"/>
        <v>1</v>
      </c>
      <c r="BL99" s="463" t="b">
        <f t="shared" si="111"/>
        <v>1</v>
      </c>
      <c r="BM99" s="463" t="b">
        <f t="shared" si="112"/>
        <v>1</v>
      </c>
      <c r="BN99" s="463"/>
      <c r="BO99" s="596" t="s">
        <v>373</v>
      </c>
      <c r="BP99" s="502" t="s">
        <v>374</v>
      </c>
      <c r="BQ99" s="503" t="s">
        <v>239</v>
      </c>
      <c r="BR99" s="513">
        <v>6</v>
      </c>
      <c r="BS99" s="653">
        <v>76500</v>
      </c>
      <c r="BT99" s="562">
        <f t="shared" si="165"/>
        <v>459000</v>
      </c>
      <c r="BU99" s="928"/>
      <c r="BV99" s="463" t="b">
        <f t="shared" si="113"/>
        <v>1</v>
      </c>
      <c r="BW99" s="463" t="b">
        <f t="shared" si="114"/>
        <v>1</v>
      </c>
      <c r="BX99" s="463" t="b">
        <f t="shared" si="115"/>
        <v>1</v>
      </c>
      <c r="BY99" s="463"/>
      <c r="BZ99" s="596" t="s">
        <v>373</v>
      </c>
      <c r="CA99" s="502" t="s">
        <v>374</v>
      </c>
      <c r="CB99" s="503" t="s">
        <v>239</v>
      </c>
      <c r="CC99" s="513">
        <v>6</v>
      </c>
      <c r="CD99" s="565">
        <v>47700</v>
      </c>
      <c r="CE99" s="562">
        <f t="shared" si="166"/>
        <v>286200</v>
      </c>
      <c r="CF99" s="928"/>
      <c r="CG99" s="463" t="b">
        <f t="shared" si="138"/>
        <v>1</v>
      </c>
      <c r="CH99" s="463" t="b">
        <f t="shared" si="139"/>
        <v>1</v>
      </c>
      <c r="CI99" s="463" t="b">
        <f t="shared" si="140"/>
        <v>1</v>
      </c>
      <c r="CJ99" s="463"/>
      <c r="CK99" s="596" t="s">
        <v>373</v>
      </c>
      <c r="CL99" s="502" t="s">
        <v>374</v>
      </c>
      <c r="CM99" s="503" t="s">
        <v>239</v>
      </c>
      <c r="CN99" s="513">
        <v>6</v>
      </c>
      <c r="CO99" s="565">
        <v>50000</v>
      </c>
      <c r="CP99" s="562">
        <f t="shared" si="167"/>
        <v>300000</v>
      </c>
      <c r="CQ99" s="928"/>
      <c r="CR99" s="463" t="b">
        <f t="shared" si="116"/>
        <v>1</v>
      </c>
      <c r="CS99" s="463" t="b">
        <f t="shared" si="117"/>
        <v>1</v>
      </c>
      <c r="CT99" s="463" t="b">
        <f t="shared" si="118"/>
        <v>1</v>
      </c>
      <c r="CU99" s="463"/>
      <c r="CV99" s="596" t="s">
        <v>373</v>
      </c>
      <c r="CW99" s="693" t="s">
        <v>474</v>
      </c>
      <c r="CX99" s="614" t="s">
        <v>239</v>
      </c>
      <c r="CY99" s="623">
        <v>6</v>
      </c>
      <c r="CZ99" s="621">
        <v>78000</v>
      </c>
      <c r="DA99" s="696">
        <f t="shared" si="168"/>
        <v>468000</v>
      </c>
      <c r="DB99" s="980"/>
      <c r="DC99" s="463" t="b">
        <f t="shared" si="119"/>
        <v>1</v>
      </c>
      <c r="DD99" s="463" t="b">
        <f t="shared" si="120"/>
        <v>1</v>
      </c>
      <c r="DE99" s="463" t="b">
        <f t="shared" si="121"/>
        <v>1</v>
      </c>
      <c r="DF99" s="596" t="s">
        <v>373</v>
      </c>
      <c r="DG99" s="502" t="s">
        <v>374</v>
      </c>
      <c r="DH99" s="503" t="s">
        <v>239</v>
      </c>
      <c r="DI99" s="513">
        <v>6</v>
      </c>
      <c r="DJ99" s="565">
        <v>50000</v>
      </c>
      <c r="DK99" s="562">
        <f t="shared" si="169"/>
        <v>300000</v>
      </c>
      <c r="DL99" s="928"/>
      <c r="DM99" s="463" t="b">
        <f t="shared" si="122"/>
        <v>1</v>
      </c>
      <c r="DN99" s="463" t="b">
        <f t="shared" si="123"/>
        <v>1</v>
      </c>
      <c r="DO99" s="463" t="b">
        <f t="shared" si="124"/>
        <v>1</v>
      </c>
      <c r="DP99" s="463"/>
      <c r="DQ99" s="728" t="s">
        <v>373</v>
      </c>
      <c r="DR99" s="729" t="s">
        <v>555</v>
      </c>
      <c r="DS99" s="730" t="s">
        <v>239</v>
      </c>
      <c r="DT99" s="743">
        <v>6</v>
      </c>
      <c r="DU99" s="740">
        <v>74800</v>
      </c>
      <c r="DV99" s="740">
        <f t="shared" si="170"/>
        <v>448800</v>
      </c>
      <c r="DW99" s="1097"/>
      <c r="DX99" s="463" t="b">
        <f t="shared" si="125"/>
        <v>1</v>
      </c>
      <c r="DY99" s="463" t="b">
        <f t="shared" si="126"/>
        <v>1</v>
      </c>
      <c r="DZ99" s="463" t="b">
        <f t="shared" si="127"/>
        <v>1</v>
      </c>
      <c r="EA99" s="463"/>
      <c r="EB99" s="596" t="s">
        <v>373</v>
      </c>
      <c r="EC99" s="502" t="s">
        <v>374</v>
      </c>
      <c r="ED99" s="503" t="s">
        <v>239</v>
      </c>
      <c r="EE99" s="513">
        <v>6</v>
      </c>
      <c r="EF99" s="808">
        <v>43978</v>
      </c>
      <c r="EG99" s="802">
        <f t="shared" si="171"/>
        <v>263868</v>
      </c>
      <c r="EH99" s="928"/>
      <c r="EI99" s="463" t="b">
        <f t="shared" si="129"/>
        <v>1</v>
      </c>
      <c r="EJ99" s="463" t="b">
        <f t="shared" si="130"/>
        <v>1</v>
      </c>
      <c r="EK99" s="463" t="b">
        <f t="shared" si="131"/>
        <v>1</v>
      </c>
      <c r="EL99" s="463"/>
      <c r="EM99" s="596" t="s">
        <v>373</v>
      </c>
      <c r="EN99" s="502" t="s">
        <v>374</v>
      </c>
      <c r="EO99" s="503" t="s">
        <v>239</v>
      </c>
      <c r="EP99" s="513">
        <v>6</v>
      </c>
      <c r="EQ99" s="565">
        <v>35000</v>
      </c>
      <c r="ER99" s="562">
        <f t="shared" si="172"/>
        <v>210000</v>
      </c>
      <c r="ES99" s="1110"/>
      <c r="ET99" s="463" t="b">
        <f t="shared" si="132"/>
        <v>1</v>
      </c>
      <c r="EU99" s="463" t="b">
        <f t="shared" si="133"/>
        <v>1</v>
      </c>
      <c r="EV99" s="463" t="b">
        <f t="shared" si="134"/>
        <v>1</v>
      </c>
      <c r="EW99" s="463"/>
      <c r="EX99" s="596" t="s">
        <v>373</v>
      </c>
      <c r="EY99" s="502" t="s">
        <v>374</v>
      </c>
      <c r="EZ99" s="503" t="s">
        <v>239</v>
      </c>
      <c r="FA99" s="513">
        <v>6</v>
      </c>
      <c r="FB99" s="565">
        <v>32000</v>
      </c>
      <c r="FC99" s="562">
        <f t="shared" si="173"/>
        <v>192000</v>
      </c>
      <c r="FD99" s="928"/>
    </row>
    <row r="100" spans="2:160" ht="66" x14ac:dyDescent="0.25">
      <c r="B100" s="559" t="s">
        <v>375</v>
      </c>
      <c r="C100" s="502" t="s">
        <v>376</v>
      </c>
      <c r="D100" s="450" t="s">
        <v>239</v>
      </c>
      <c r="E100" s="513">
        <v>3</v>
      </c>
      <c r="F100" s="565">
        <v>0</v>
      </c>
      <c r="G100" s="562">
        <f t="shared" si="159"/>
        <v>0</v>
      </c>
      <c r="H100" s="928"/>
      <c r="I100" s="463" t="b">
        <f t="shared" si="104"/>
        <v>1</v>
      </c>
      <c r="J100" s="463" t="b">
        <f t="shared" si="105"/>
        <v>1</v>
      </c>
      <c r="K100" s="463" t="b">
        <f t="shared" si="106"/>
        <v>1</v>
      </c>
      <c r="L100" s="463"/>
      <c r="M100" s="501" t="s">
        <v>375</v>
      </c>
      <c r="N100" s="502" t="s">
        <v>376</v>
      </c>
      <c r="O100" s="503" t="s">
        <v>239</v>
      </c>
      <c r="P100" s="513">
        <v>3</v>
      </c>
      <c r="Q100" s="510">
        <v>85000</v>
      </c>
      <c r="R100" s="506">
        <f t="shared" si="160"/>
        <v>255000</v>
      </c>
      <c r="S100" s="928"/>
      <c r="T100" s="463" t="b">
        <f t="shared" si="91"/>
        <v>1</v>
      </c>
      <c r="U100" s="463" t="b">
        <f t="shared" si="92"/>
        <v>1</v>
      </c>
      <c r="V100" s="463" t="b">
        <f t="shared" si="93"/>
        <v>1</v>
      </c>
      <c r="W100" s="463"/>
      <c r="X100" s="596" t="s">
        <v>375</v>
      </c>
      <c r="Y100" s="502" t="s">
        <v>376</v>
      </c>
      <c r="Z100" s="503" t="s">
        <v>239</v>
      </c>
      <c r="AA100" s="513">
        <v>3</v>
      </c>
      <c r="AB100" s="565">
        <v>90000</v>
      </c>
      <c r="AC100" s="562">
        <f t="shared" si="161"/>
        <v>270000</v>
      </c>
      <c r="AD100" s="928"/>
      <c r="AE100" s="463" t="b">
        <f t="shared" si="107"/>
        <v>1</v>
      </c>
      <c r="AF100" s="463" t="b">
        <f t="shared" si="108"/>
        <v>1</v>
      </c>
      <c r="AG100" s="463" t="b">
        <f t="shared" si="109"/>
        <v>1</v>
      </c>
      <c r="AH100" s="463"/>
      <c r="AI100" s="596" t="s">
        <v>375</v>
      </c>
      <c r="AJ100" s="502" t="s">
        <v>376</v>
      </c>
      <c r="AK100" s="614" t="s">
        <v>239</v>
      </c>
      <c r="AL100" s="623">
        <v>3</v>
      </c>
      <c r="AM100" s="621">
        <v>70000</v>
      </c>
      <c r="AN100" s="618">
        <f t="shared" si="162"/>
        <v>210000</v>
      </c>
      <c r="AO100" s="980"/>
      <c r="AP100" s="463" t="b">
        <f t="shared" si="135"/>
        <v>1</v>
      </c>
      <c r="AQ100" s="463" t="b">
        <f t="shared" si="136"/>
        <v>1</v>
      </c>
      <c r="AR100" s="463" t="b">
        <f t="shared" si="137"/>
        <v>1</v>
      </c>
      <c r="AS100" s="463"/>
      <c r="AT100" s="596" t="s">
        <v>375</v>
      </c>
      <c r="AU100" s="502" t="s">
        <v>376</v>
      </c>
      <c r="AV100" s="503" t="s">
        <v>239</v>
      </c>
      <c r="AW100" s="513">
        <v>3</v>
      </c>
      <c r="AX100" s="653">
        <v>75160</v>
      </c>
      <c r="AY100" s="651">
        <f t="shared" si="163"/>
        <v>225480</v>
      </c>
      <c r="AZ100" s="928"/>
      <c r="BA100" s="463" t="b">
        <f t="shared" si="141"/>
        <v>1</v>
      </c>
      <c r="BB100" s="463" t="b">
        <f t="shared" si="142"/>
        <v>1</v>
      </c>
      <c r="BC100" s="463" t="b">
        <f t="shared" si="143"/>
        <v>1</v>
      </c>
      <c r="BD100" s="596" t="s">
        <v>375</v>
      </c>
      <c r="BE100" s="502" t="s">
        <v>376</v>
      </c>
      <c r="BF100" s="503" t="s">
        <v>239</v>
      </c>
      <c r="BG100" s="513">
        <v>3</v>
      </c>
      <c r="BH100" s="565">
        <v>77350</v>
      </c>
      <c r="BI100" s="562">
        <f t="shared" si="164"/>
        <v>232050</v>
      </c>
      <c r="BJ100" s="928"/>
      <c r="BK100" s="463" t="b">
        <f t="shared" si="110"/>
        <v>1</v>
      </c>
      <c r="BL100" s="463" t="b">
        <f t="shared" si="111"/>
        <v>1</v>
      </c>
      <c r="BM100" s="463" t="b">
        <f t="shared" si="112"/>
        <v>1</v>
      </c>
      <c r="BN100" s="463"/>
      <c r="BO100" s="596" t="s">
        <v>375</v>
      </c>
      <c r="BP100" s="502" t="s">
        <v>376</v>
      </c>
      <c r="BQ100" s="503" t="s">
        <v>239</v>
      </c>
      <c r="BR100" s="513">
        <v>3</v>
      </c>
      <c r="BS100" s="653">
        <v>76500</v>
      </c>
      <c r="BT100" s="562">
        <f t="shared" si="165"/>
        <v>229500</v>
      </c>
      <c r="BU100" s="928"/>
      <c r="BV100" s="463" t="b">
        <f t="shared" si="113"/>
        <v>1</v>
      </c>
      <c r="BW100" s="463" t="b">
        <f t="shared" si="114"/>
        <v>1</v>
      </c>
      <c r="BX100" s="463" t="b">
        <f t="shared" si="115"/>
        <v>1</v>
      </c>
      <c r="BY100" s="463"/>
      <c r="BZ100" s="596" t="s">
        <v>375</v>
      </c>
      <c r="CA100" s="502" t="s">
        <v>376</v>
      </c>
      <c r="CB100" s="503" t="s">
        <v>239</v>
      </c>
      <c r="CC100" s="513">
        <v>3</v>
      </c>
      <c r="CD100" s="565">
        <v>47700</v>
      </c>
      <c r="CE100" s="562">
        <f t="shared" si="166"/>
        <v>143100</v>
      </c>
      <c r="CF100" s="928"/>
      <c r="CG100" s="463" t="b">
        <f t="shared" si="138"/>
        <v>1</v>
      </c>
      <c r="CH100" s="463" t="b">
        <f t="shared" si="139"/>
        <v>1</v>
      </c>
      <c r="CI100" s="463" t="b">
        <f t="shared" si="140"/>
        <v>1</v>
      </c>
      <c r="CJ100" s="463"/>
      <c r="CK100" s="596" t="s">
        <v>375</v>
      </c>
      <c r="CL100" s="502" t="s">
        <v>376</v>
      </c>
      <c r="CM100" s="503" t="s">
        <v>239</v>
      </c>
      <c r="CN100" s="513">
        <v>3</v>
      </c>
      <c r="CO100" s="565">
        <v>50000</v>
      </c>
      <c r="CP100" s="562">
        <f t="shared" si="167"/>
        <v>150000</v>
      </c>
      <c r="CQ100" s="928"/>
      <c r="CR100" s="463" t="b">
        <f t="shared" si="116"/>
        <v>1</v>
      </c>
      <c r="CS100" s="463" t="b">
        <f t="shared" si="117"/>
        <v>1</v>
      </c>
      <c r="CT100" s="463" t="b">
        <f t="shared" si="118"/>
        <v>1</v>
      </c>
      <c r="CU100" s="463"/>
      <c r="CV100" s="596" t="s">
        <v>375</v>
      </c>
      <c r="CW100" s="693" t="s">
        <v>475</v>
      </c>
      <c r="CX100" s="614" t="s">
        <v>239</v>
      </c>
      <c r="CY100" s="623">
        <v>3</v>
      </c>
      <c r="CZ100" s="621">
        <v>82051</v>
      </c>
      <c r="DA100" s="696">
        <f t="shared" si="168"/>
        <v>246153</v>
      </c>
      <c r="DB100" s="980"/>
      <c r="DC100" s="463" t="b">
        <f t="shared" si="119"/>
        <v>1</v>
      </c>
      <c r="DD100" s="463" t="b">
        <f t="shared" si="120"/>
        <v>1</v>
      </c>
      <c r="DE100" s="463" t="b">
        <f t="shared" si="121"/>
        <v>1</v>
      </c>
      <c r="DF100" s="596" t="s">
        <v>375</v>
      </c>
      <c r="DG100" s="502" t="s">
        <v>376</v>
      </c>
      <c r="DH100" s="503" t="s">
        <v>239</v>
      </c>
      <c r="DI100" s="513">
        <v>3</v>
      </c>
      <c r="DJ100" s="565">
        <v>60000</v>
      </c>
      <c r="DK100" s="562">
        <f t="shared" si="169"/>
        <v>180000</v>
      </c>
      <c r="DL100" s="928"/>
      <c r="DM100" s="463" t="b">
        <f t="shared" si="122"/>
        <v>1</v>
      </c>
      <c r="DN100" s="463" t="b">
        <f t="shared" si="123"/>
        <v>1</v>
      </c>
      <c r="DO100" s="463" t="b">
        <f t="shared" si="124"/>
        <v>1</v>
      </c>
      <c r="DP100" s="463"/>
      <c r="DQ100" s="728" t="s">
        <v>375</v>
      </c>
      <c r="DR100" s="729" t="s">
        <v>556</v>
      </c>
      <c r="DS100" s="730" t="s">
        <v>239</v>
      </c>
      <c r="DT100" s="743">
        <v>3</v>
      </c>
      <c r="DU100" s="740">
        <v>74800</v>
      </c>
      <c r="DV100" s="740">
        <f t="shared" si="170"/>
        <v>224400</v>
      </c>
      <c r="DW100" s="1097"/>
      <c r="DX100" s="463" t="b">
        <f t="shared" si="125"/>
        <v>1</v>
      </c>
      <c r="DY100" s="463" t="b">
        <f t="shared" si="126"/>
        <v>1</v>
      </c>
      <c r="DZ100" s="463" t="b">
        <f t="shared" si="127"/>
        <v>1</v>
      </c>
      <c r="EA100" s="463"/>
      <c r="EB100" s="596" t="s">
        <v>375</v>
      </c>
      <c r="EC100" s="502" t="s">
        <v>376</v>
      </c>
      <c r="ED100" s="503" t="s">
        <v>239</v>
      </c>
      <c r="EE100" s="513">
        <v>3</v>
      </c>
      <c r="EF100" s="808">
        <v>43978</v>
      </c>
      <c r="EG100" s="802">
        <f t="shared" si="171"/>
        <v>131934</v>
      </c>
      <c r="EH100" s="928"/>
      <c r="EI100" s="463" t="b">
        <f t="shared" si="129"/>
        <v>1</v>
      </c>
      <c r="EJ100" s="463" t="b">
        <f t="shared" si="130"/>
        <v>1</v>
      </c>
      <c r="EK100" s="463" t="b">
        <f t="shared" si="131"/>
        <v>1</v>
      </c>
      <c r="EL100" s="463"/>
      <c r="EM100" s="596" t="s">
        <v>375</v>
      </c>
      <c r="EN100" s="502" t="s">
        <v>376</v>
      </c>
      <c r="EO100" s="503" t="s">
        <v>239</v>
      </c>
      <c r="EP100" s="513">
        <v>3</v>
      </c>
      <c r="EQ100" s="565">
        <v>35000</v>
      </c>
      <c r="ER100" s="562">
        <f t="shared" si="172"/>
        <v>105000</v>
      </c>
      <c r="ES100" s="1110"/>
      <c r="ET100" s="463" t="b">
        <f t="shared" si="132"/>
        <v>1</v>
      </c>
      <c r="EU100" s="463" t="b">
        <f t="shared" si="133"/>
        <v>1</v>
      </c>
      <c r="EV100" s="463" t="b">
        <f t="shared" si="134"/>
        <v>1</v>
      </c>
      <c r="EW100" s="463"/>
      <c r="EX100" s="596" t="s">
        <v>375</v>
      </c>
      <c r="EY100" s="502" t="s">
        <v>376</v>
      </c>
      <c r="EZ100" s="503" t="s">
        <v>239</v>
      </c>
      <c r="FA100" s="513">
        <v>3</v>
      </c>
      <c r="FB100" s="565">
        <v>32000</v>
      </c>
      <c r="FC100" s="562">
        <f t="shared" si="173"/>
        <v>96000</v>
      </c>
      <c r="FD100" s="928"/>
    </row>
    <row r="101" spans="2:160" ht="132" x14ac:dyDescent="0.25">
      <c r="B101" s="559" t="s">
        <v>377</v>
      </c>
      <c r="C101" s="502" t="s">
        <v>378</v>
      </c>
      <c r="D101" s="450" t="s">
        <v>239</v>
      </c>
      <c r="E101" s="513">
        <v>1</v>
      </c>
      <c r="F101" s="565">
        <v>0</v>
      </c>
      <c r="G101" s="562">
        <f t="shared" si="159"/>
        <v>0</v>
      </c>
      <c r="H101" s="928"/>
      <c r="I101" s="463" t="b">
        <f t="shared" si="104"/>
        <v>1</v>
      </c>
      <c r="J101" s="463" t="b">
        <f t="shared" si="105"/>
        <v>1</v>
      </c>
      <c r="K101" s="463" t="b">
        <f t="shared" si="106"/>
        <v>1</v>
      </c>
      <c r="L101" s="463"/>
      <c r="M101" s="501" t="s">
        <v>377</v>
      </c>
      <c r="N101" s="502" t="s">
        <v>378</v>
      </c>
      <c r="O101" s="503" t="s">
        <v>239</v>
      </c>
      <c r="P101" s="513">
        <v>1</v>
      </c>
      <c r="Q101" s="510">
        <v>145000</v>
      </c>
      <c r="R101" s="506">
        <f t="shared" si="160"/>
        <v>145000</v>
      </c>
      <c r="S101" s="928"/>
      <c r="T101" s="463" t="b">
        <f t="shared" si="91"/>
        <v>1</v>
      </c>
      <c r="U101" s="463" t="b">
        <f t="shared" si="92"/>
        <v>1</v>
      </c>
      <c r="V101" s="463" t="b">
        <f t="shared" si="93"/>
        <v>1</v>
      </c>
      <c r="W101" s="463"/>
      <c r="X101" s="596" t="s">
        <v>377</v>
      </c>
      <c r="Y101" s="502" t="s">
        <v>378</v>
      </c>
      <c r="Z101" s="503" t="s">
        <v>239</v>
      </c>
      <c r="AA101" s="513">
        <v>1</v>
      </c>
      <c r="AB101" s="565">
        <v>160000</v>
      </c>
      <c r="AC101" s="562">
        <f t="shared" si="161"/>
        <v>160000</v>
      </c>
      <c r="AD101" s="928"/>
      <c r="AE101" s="463" t="b">
        <f t="shared" si="107"/>
        <v>1</v>
      </c>
      <c r="AF101" s="463" t="b">
        <f t="shared" si="108"/>
        <v>1</v>
      </c>
      <c r="AG101" s="463" t="b">
        <f t="shared" si="109"/>
        <v>1</v>
      </c>
      <c r="AH101" s="463"/>
      <c r="AI101" s="596" t="s">
        <v>377</v>
      </c>
      <c r="AJ101" s="502" t="s">
        <v>378</v>
      </c>
      <c r="AK101" s="614" t="s">
        <v>239</v>
      </c>
      <c r="AL101" s="623">
        <v>1</v>
      </c>
      <c r="AM101" s="621">
        <v>114000</v>
      </c>
      <c r="AN101" s="618">
        <f t="shared" si="162"/>
        <v>114000</v>
      </c>
      <c r="AO101" s="980"/>
      <c r="AP101" s="463" t="b">
        <f t="shared" si="135"/>
        <v>1</v>
      </c>
      <c r="AQ101" s="463" t="b">
        <f t="shared" si="136"/>
        <v>1</v>
      </c>
      <c r="AR101" s="463" t="b">
        <f t="shared" si="137"/>
        <v>1</v>
      </c>
      <c r="AS101" s="463"/>
      <c r="AT101" s="596" t="s">
        <v>377</v>
      </c>
      <c r="AU101" s="502" t="s">
        <v>378</v>
      </c>
      <c r="AV101" s="503" t="s">
        <v>239</v>
      </c>
      <c r="AW101" s="513">
        <v>1</v>
      </c>
      <c r="AX101" s="653">
        <v>103040.00000000001</v>
      </c>
      <c r="AY101" s="651">
        <f t="shared" si="163"/>
        <v>103040</v>
      </c>
      <c r="AZ101" s="928"/>
      <c r="BA101" s="463" t="b">
        <f t="shared" si="141"/>
        <v>1</v>
      </c>
      <c r="BB101" s="463" t="b">
        <f t="shared" si="142"/>
        <v>1</v>
      </c>
      <c r="BC101" s="463" t="b">
        <f t="shared" si="143"/>
        <v>1</v>
      </c>
      <c r="BD101" s="596" t="s">
        <v>377</v>
      </c>
      <c r="BE101" s="502" t="s">
        <v>378</v>
      </c>
      <c r="BF101" s="503" t="s">
        <v>239</v>
      </c>
      <c r="BG101" s="513">
        <v>1</v>
      </c>
      <c r="BH101" s="565">
        <v>204750</v>
      </c>
      <c r="BI101" s="562">
        <f t="shared" si="164"/>
        <v>204750</v>
      </c>
      <c r="BJ101" s="928"/>
      <c r="BK101" s="463" t="b">
        <f t="shared" si="110"/>
        <v>1</v>
      </c>
      <c r="BL101" s="463" t="b">
        <f t="shared" si="111"/>
        <v>1</v>
      </c>
      <c r="BM101" s="463" t="b">
        <f t="shared" si="112"/>
        <v>1</v>
      </c>
      <c r="BN101" s="463"/>
      <c r="BO101" s="596" t="s">
        <v>377</v>
      </c>
      <c r="BP101" s="502" t="s">
        <v>378</v>
      </c>
      <c r="BQ101" s="503" t="s">
        <v>239</v>
      </c>
      <c r="BR101" s="513">
        <v>1</v>
      </c>
      <c r="BS101" s="653">
        <v>202500</v>
      </c>
      <c r="BT101" s="562">
        <f t="shared" si="165"/>
        <v>202500</v>
      </c>
      <c r="BU101" s="928"/>
      <c r="BV101" s="463" t="b">
        <f t="shared" si="113"/>
        <v>1</v>
      </c>
      <c r="BW101" s="463" t="b">
        <f t="shared" si="114"/>
        <v>1</v>
      </c>
      <c r="BX101" s="463" t="b">
        <f t="shared" si="115"/>
        <v>1</v>
      </c>
      <c r="BY101" s="463"/>
      <c r="BZ101" s="596" t="s">
        <v>377</v>
      </c>
      <c r="CA101" s="502" t="s">
        <v>378</v>
      </c>
      <c r="CB101" s="503" t="s">
        <v>239</v>
      </c>
      <c r="CC101" s="513">
        <v>1</v>
      </c>
      <c r="CD101" s="565">
        <v>247700</v>
      </c>
      <c r="CE101" s="562">
        <f t="shared" si="166"/>
        <v>247700</v>
      </c>
      <c r="CF101" s="928"/>
      <c r="CG101" s="463" t="b">
        <f t="shared" si="138"/>
        <v>1</v>
      </c>
      <c r="CH101" s="463" t="b">
        <f t="shared" si="139"/>
        <v>1</v>
      </c>
      <c r="CI101" s="463" t="b">
        <f t="shared" si="140"/>
        <v>1</v>
      </c>
      <c r="CJ101" s="463"/>
      <c r="CK101" s="596" t="s">
        <v>377</v>
      </c>
      <c r="CL101" s="502" t="s">
        <v>378</v>
      </c>
      <c r="CM101" s="503" t="s">
        <v>239</v>
      </c>
      <c r="CN101" s="513">
        <v>1</v>
      </c>
      <c r="CO101" s="565">
        <v>250000</v>
      </c>
      <c r="CP101" s="562">
        <f t="shared" si="167"/>
        <v>250000</v>
      </c>
      <c r="CQ101" s="928"/>
      <c r="CR101" s="463" t="b">
        <f t="shared" si="116"/>
        <v>1</v>
      </c>
      <c r="CS101" s="463" t="b">
        <f t="shared" si="117"/>
        <v>1</v>
      </c>
      <c r="CT101" s="463" t="b">
        <f t="shared" si="118"/>
        <v>1</v>
      </c>
      <c r="CU101" s="463"/>
      <c r="CV101" s="596" t="s">
        <v>377</v>
      </c>
      <c r="CW101" s="693" t="s">
        <v>476</v>
      </c>
      <c r="CX101" s="614" t="s">
        <v>239</v>
      </c>
      <c r="CY101" s="623">
        <v>1</v>
      </c>
      <c r="CZ101" s="621">
        <v>196581</v>
      </c>
      <c r="DA101" s="696">
        <f t="shared" si="168"/>
        <v>196581</v>
      </c>
      <c r="DB101" s="980"/>
      <c r="DC101" s="463" t="b">
        <f t="shared" si="119"/>
        <v>1</v>
      </c>
      <c r="DD101" s="463" t="b">
        <f t="shared" si="120"/>
        <v>1</v>
      </c>
      <c r="DE101" s="463" t="b">
        <f t="shared" si="121"/>
        <v>1</v>
      </c>
      <c r="DF101" s="596" t="s">
        <v>377</v>
      </c>
      <c r="DG101" s="502" t="s">
        <v>378</v>
      </c>
      <c r="DH101" s="503" t="s">
        <v>239</v>
      </c>
      <c r="DI101" s="513">
        <v>1</v>
      </c>
      <c r="DJ101" s="565">
        <v>100000</v>
      </c>
      <c r="DK101" s="562">
        <f t="shared" si="169"/>
        <v>100000</v>
      </c>
      <c r="DL101" s="928"/>
      <c r="DM101" s="463" t="b">
        <f t="shared" si="122"/>
        <v>1</v>
      </c>
      <c r="DN101" s="463" t="b">
        <f t="shared" si="123"/>
        <v>1</v>
      </c>
      <c r="DO101" s="463" t="b">
        <f t="shared" si="124"/>
        <v>1</v>
      </c>
      <c r="DP101" s="463"/>
      <c r="DQ101" s="728" t="s">
        <v>377</v>
      </c>
      <c r="DR101" s="729" t="s">
        <v>557</v>
      </c>
      <c r="DS101" s="730" t="s">
        <v>239</v>
      </c>
      <c r="DT101" s="743">
        <v>1</v>
      </c>
      <c r="DU101" s="740">
        <v>198000</v>
      </c>
      <c r="DV101" s="740">
        <f t="shared" si="170"/>
        <v>198000</v>
      </c>
      <c r="DW101" s="1097"/>
      <c r="DX101" s="463" t="b">
        <f t="shared" si="125"/>
        <v>1</v>
      </c>
      <c r="DY101" s="463" t="b">
        <f t="shared" si="126"/>
        <v>1</v>
      </c>
      <c r="DZ101" s="463" t="b">
        <f t="shared" si="127"/>
        <v>1</v>
      </c>
      <c r="EA101" s="463"/>
      <c r="EB101" s="596" t="s">
        <v>377</v>
      </c>
      <c r="EC101" s="502" t="s">
        <v>378</v>
      </c>
      <c r="ED101" s="503" t="s">
        <v>239</v>
      </c>
      <c r="EE101" s="513">
        <v>1</v>
      </c>
      <c r="EF101" s="808">
        <v>94842</v>
      </c>
      <c r="EG101" s="802">
        <f t="shared" si="171"/>
        <v>94842</v>
      </c>
      <c r="EH101" s="928"/>
      <c r="EI101" s="463" t="b">
        <f t="shared" si="129"/>
        <v>1</v>
      </c>
      <c r="EJ101" s="463" t="b">
        <f t="shared" si="130"/>
        <v>1</v>
      </c>
      <c r="EK101" s="463" t="b">
        <f t="shared" si="131"/>
        <v>1</v>
      </c>
      <c r="EL101" s="463"/>
      <c r="EM101" s="596" t="s">
        <v>377</v>
      </c>
      <c r="EN101" s="502" t="s">
        <v>378</v>
      </c>
      <c r="EO101" s="503" t="s">
        <v>239</v>
      </c>
      <c r="EP101" s="513">
        <v>1</v>
      </c>
      <c r="EQ101" s="565">
        <v>95000</v>
      </c>
      <c r="ER101" s="562">
        <f t="shared" si="172"/>
        <v>95000</v>
      </c>
      <c r="ES101" s="1110"/>
      <c r="ET101" s="463" t="b">
        <f t="shared" si="132"/>
        <v>1</v>
      </c>
      <c r="EU101" s="463" t="b">
        <f t="shared" si="133"/>
        <v>1</v>
      </c>
      <c r="EV101" s="463" t="b">
        <f t="shared" si="134"/>
        <v>1</v>
      </c>
      <c r="EW101" s="463"/>
      <c r="EX101" s="596" t="s">
        <v>377</v>
      </c>
      <c r="EY101" s="502" t="s">
        <v>378</v>
      </c>
      <c r="EZ101" s="503" t="s">
        <v>239</v>
      </c>
      <c r="FA101" s="513">
        <v>1</v>
      </c>
      <c r="FB101" s="565">
        <v>145000</v>
      </c>
      <c r="FC101" s="562">
        <f t="shared" si="173"/>
        <v>145000</v>
      </c>
      <c r="FD101" s="928"/>
    </row>
    <row r="102" spans="2:160" ht="99" x14ac:dyDescent="0.25">
      <c r="B102" s="559" t="s">
        <v>379</v>
      </c>
      <c r="C102" s="502" t="s">
        <v>380</v>
      </c>
      <c r="D102" s="450" t="s">
        <v>239</v>
      </c>
      <c r="E102" s="513">
        <v>16</v>
      </c>
      <c r="F102" s="565">
        <v>0</v>
      </c>
      <c r="G102" s="562">
        <f t="shared" si="159"/>
        <v>0</v>
      </c>
      <c r="H102" s="928"/>
      <c r="I102" s="463" t="b">
        <f t="shared" si="104"/>
        <v>1</v>
      </c>
      <c r="J102" s="463" t="b">
        <f t="shared" si="105"/>
        <v>1</v>
      </c>
      <c r="K102" s="463" t="b">
        <f t="shared" si="106"/>
        <v>1</v>
      </c>
      <c r="L102" s="463"/>
      <c r="M102" s="501" t="s">
        <v>379</v>
      </c>
      <c r="N102" s="502" t="s">
        <v>380</v>
      </c>
      <c r="O102" s="503" t="s">
        <v>239</v>
      </c>
      <c r="P102" s="513">
        <v>16</v>
      </c>
      <c r="Q102" s="510">
        <v>38000</v>
      </c>
      <c r="R102" s="506">
        <f t="shared" si="160"/>
        <v>608000</v>
      </c>
      <c r="S102" s="928"/>
      <c r="T102" s="463" t="b">
        <f t="shared" si="91"/>
        <v>1</v>
      </c>
      <c r="U102" s="463" t="b">
        <f t="shared" si="92"/>
        <v>1</v>
      </c>
      <c r="V102" s="463" t="b">
        <f t="shared" si="93"/>
        <v>1</v>
      </c>
      <c r="W102" s="463"/>
      <c r="X102" s="596" t="s">
        <v>379</v>
      </c>
      <c r="Y102" s="502" t="s">
        <v>380</v>
      </c>
      <c r="Z102" s="503" t="s">
        <v>239</v>
      </c>
      <c r="AA102" s="513">
        <v>16</v>
      </c>
      <c r="AB102" s="565">
        <v>42000</v>
      </c>
      <c r="AC102" s="562">
        <f t="shared" si="161"/>
        <v>672000</v>
      </c>
      <c r="AD102" s="928"/>
      <c r="AE102" s="463" t="b">
        <f t="shared" si="107"/>
        <v>1</v>
      </c>
      <c r="AF102" s="463" t="b">
        <f t="shared" si="108"/>
        <v>1</v>
      </c>
      <c r="AG102" s="463" t="b">
        <f t="shared" si="109"/>
        <v>1</v>
      </c>
      <c r="AH102" s="463"/>
      <c r="AI102" s="596" t="s">
        <v>379</v>
      </c>
      <c r="AJ102" s="502" t="s">
        <v>380</v>
      </c>
      <c r="AK102" s="614" t="s">
        <v>239</v>
      </c>
      <c r="AL102" s="623">
        <v>16</v>
      </c>
      <c r="AM102" s="621">
        <v>77000</v>
      </c>
      <c r="AN102" s="618">
        <f t="shared" si="162"/>
        <v>1232000</v>
      </c>
      <c r="AO102" s="980"/>
      <c r="AP102" s="463" t="b">
        <f t="shared" si="135"/>
        <v>1</v>
      </c>
      <c r="AQ102" s="463" t="b">
        <f t="shared" si="136"/>
        <v>1</v>
      </c>
      <c r="AR102" s="463" t="b">
        <f t="shared" si="137"/>
        <v>1</v>
      </c>
      <c r="AS102" s="463"/>
      <c r="AT102" s="596" t="s">
        <v>379</v>
      </c>
      <c r="AU102" s="502" t="s">
        <v>380</v>
      </c>
      <c r="AV102" s="503" t="s">
        <v>239</v>
      </c>
      <c r="AW102" s="513">
        <v>16</v>
      </c>
      <c r="AX102" s="653">
        <v>31920.000000000004</v>
      </c>
      <c r="AY102" s="651">
        <f t="shared" si="163"/>
        <v>510720</v>
      </c>
      <c r="AZ102" s="928"/>
      <c r="BA102" s="463" t="b">
        <f t="shared" si="141"/>
        <v>1</v>
      </c>
      <c r="BB102" s="463" t="b">
        <f t="shared" si="142"/>
        <v>1</v>
      </c>
      <c r="BC102" s="463" t="b">
        <f t="shared" si="143"/>
        <v>1</v>
      </c>
      <c r="BD102" s="596" t="s">
        <v>379</v>
      </c>
      <c r="BE102" s="502" t="s">
        <v>380</v>
      </c>
      <c r="BF102" s="503" t="s">
        <v>239</v>
      </c>
      <c r="BG102" s="513">
        <v>16</v>
      </c>
      <c r="BH102" s="565">
        <v>222950</v>
      </c>
      <c r="BI102" s="562">
        <f t="shared" si="164"/>
        <v>3567200</v>
      </c>
      <c r="BJ102" s="928"/>
      <c r="BK102" s="463" t="b">
        <f t="shared" si="110"/>
        <v>1</v>
      </c>
      <c r="BL102" s="463" t="b">
        <f t="shared" si="111"/>
        <v>1</v>
      </c>
      <c r="BM102" s="463" t="b">
        <f t="shared" si="112"/>
        <v>1</v>
      </c>
      <c r="BN102" s="463"/>
      <c r="BO102" s="596" t="s">
        <v>379</v>
      </c>
      <c r="BP102" s="502" t="s">
        <v>380</v>
      </c>
      <c r="BQ102" s="503" t="s">
        <v>239</v>
      </c>
      <c r="BR102" s="513">
        <v>16</v>
      </c>
      <c r="BS102" s="653">
        <v>220500</v>
      </c>
      <c r="BT102" s="562">
        <f t="shared" si="165"/>
        <v>3528000</v>
      </c>
      <c r="BU102" s="928"/>
      <c r="BV102" s="463" t="b">
        <f t="shared" si="113"/>
        <v>1</v>
      </c>
      <c r="BW102" s="463" t="b">
        <f t="shared" si="114"/>
        <v>1</v>
      </c>
      <c r="BX102" s="463" t="b">
        <f t="shared" si="115"/>
        <v>1</v>
      </c>
      <c r="BY102" s="463"/>
      <c r="BZ102" s="596" t="s">
        <v>379</v>
      </c>
      <c r="CA102" s="502" t="s">
        <v>380</v>
      </c>
      <c r="CB102" s="503" t="s">
        <v>239</v>
      </c>
      <c r="CC102" s="513">
        <v>16</v>
      </c>
      <c r="CD102" s="565">
        <v>47700</v>
      </c>
      <c r="CE102" s="562">
        <f t="shared" si="166"/>
        <v>763200</v>
      </c>
      <c r="CF102" s="928"/>
      <c r="CG102" s="463" t="b">
        <f t="shared" si="138"/>
        <v>1</v>
      </c>
      <c r="CH102" s="463" t="b">
        <f t="shared" si="139"/>
        <v>1</v>
      </c>
      <c r="CI102" s="463" t="b">
        <f t="shared" si="140"/>
        <v>1</v>
      </c>
      <c r="CJ102" s="463"/>
      <c r="CK102" s="596" t="s">
        <v>379</v>
      </c>
      <c r="CL102" s="502" t="s">
        <v>380</v>
      </c>
      <c r="CM102" s="503" t="s">
        <v>239</v>
      </c>
      <c r="CN102" s="513">
        <v>16</v>
      </c>
      <c r="CO102" s="565">
        <v>50000</v>
      </c>
      <c r="CP102" s="562">
        <f t="shared" si="167"/>
        <v>800000</v>
      </c>
      <c r="CQ102" s="928"/>
      <c r="CR102" s="463" t="b">
        <f t="shared" si="116"/>
        <v>1</v>
      </c>
      <c r="CS102" s="463" t="b">
        <f t="shared" si="117"/>
        <v>1</v>
      </c>
      <c r="CT102" s="463" t="b">
        <f t="shared" si="118"/>
        <v>1</v>
      </c>
      <c r="CU102" s="463"/>
      <c r="CV102" s="596" t="s">
        <v>379</v>
      </c>
      <c r="CW102" s="693" t="s">
        <v>477</v>
      </c>
      <c r="CX102" s="614" t="s">
        <v>239</v>
      </c>
      <c r="CY102" s="623">
        <v>16</v>
      </c>
      <c r="CZ102" s="621">
        <v>58034</v>
      </c>
      <c r="DA102" s="696">
        <f t="shared" si="168"/>
        <v>928544</v>
      </c>
      <c r="DB102" s="980"/>
      <c r="DC102" s="463" t="b">
        <f t="shared" si="119"/>
        <v>1</v>
      </c>
      <c r="DD102" s="463" t="b">
        <f t="shared" si="120"/>
        <v>1</v>
      </c>
      <c r="DE102" s="463" t="b">
        <f t="shared" si="121"/>
        <v>1</v>
      </c>
      <c r="DF102" s="596" t="s">
        <v>379</v>
      </c>
      <c r="DG102" s="502" t="s">
        <v>380</v>
      </c>
      <c r="DH102" s="503" t="s">
        <v>239</v>
      </c>
      <c r="DI102" s="513">
        <v>16</v>
      </c>
      <c r="DJ102" s="565">
        <v>35000</v>
      </c>
      <c r="DK102" s="562">
        <f t="shared" si="169"/>
        <v>560000</v>
      </c>
      <c r="DL102" s="928"/>
      <c r="DM102" s="463" t="b">
        <f t="shared" si="122"/>
        <v>1</v>
      </c>
      <c r="DN102" s="463" t="b">
        <f t="shared" si="123"/>
        <v>1</v>
      </c>
      <c r="DO102" s="463" t="b">
        <f t="shared" si="124"/>
        <v>1</v>
      </c>
      <c r="DP102" s="463"/>
      <c r="DQ102" s="728" t="s">
        <v>379</v>
      </c>
      <c r="DR102" s="729" t="s">
        <v>558</v>
      </c>
      <c r="DS102" s="730" t="s">
        <v>239</v>
      </c>
      <c r="DT102" s="743">
        <v>16</v>
      </c>
      <c r="DU102" s="740">
        <v>215600</v>
      </c>
      <c r="DV102" s="740">
        <f t="shared" si="170"/>
        <v>3449600</v>
      </c>
      <c r="DW102" s="1097"/>
      <c r="DX102" s="463" t="b">
        <f t="shared" si="125"/>
        <v>1</v>
      </c>
      <c r="DY102" s="463" t="b">
        <f t="shared" si="126"/>
        <v>1</v>
      </c>
      <c r="DZ102" s="463" t="b">
        <f t="shared" si="127"/>
        <v>1</v>
      </c>
      <c r="EA102" s="463"/>
      <c r="EB102" s="596" t="s">
        <v>379</v>
      </c>
      <c r="EC102" s="502" t="s">
        <v>380</v>
      </c>
      <c r="ED102" s="503" t="s">
        <v>239</v>
      </c>
      <c r="EE102" s="513">
        <v>16</v>
      </c>
      <c r="EF102" s="808">
        <v>42563</v>
      </c>
      <c r="EG102" s="802">
        <f t="shared" si="171"/>
        <v>681008</v>
      </c>
      <c r="EH102" s="928"/>
      <c r="EI102" s="463" t="b">
        <f t="shared" si="129"/>
        <v>1</v>
      </c>
      <c r="EJ102" s="463" t="b">
        <f t="shared" si="130"/>
        <v>1</v>
      </c>
      <c r="EK102" s="463" t="b">
        <f t="shared" si="131"/>
        <v>1</v>
      </c>
      <c r="EL102" s="463"/>
      <c r="EM102" s="596" t="s">
        <v>379</v>
      </c>
      <c r="EN102" s="502" t="s">
        <v>380</v>
      </c>
      <c r="EO102" s="503" t="s">
        <v>239</v>
      </c>
      <c r="EP102" s="513">
        <v>16</v>
      </c>
      <c r="EQ102" s="565">
        <v>65000</v>
      </c>
      <c r="ER102" s="562">
        <f t="shared" si="172"/>
        <v>1040000</v>
      </c>
      <c r="ES102" s="1110"/>
      <c r="ET102" s="463" t="b">
        <f t="shared" si="132"/>
        <v>1</v>
      </c>
      <c r="EU102" s="463" t="b">
        <f t="shared" si="133"/>
        <v>1</v>
      </c>
      <c r="EV102" s="463" t="b">
        <f t="shared" si="134"/>
        <v>1</v>
      </c>
      <c r="EW102" s="463"/>
      <c r="EX102" s="596" t="s">
        <v>379</v>
      </c>
      <c r="EY102" s="502" t="s">
        <v>380</v>
      </c>
      <c r="EZ102" s="503" t="s">
        <v>239</v>
      </c>
      <c r="FA102" s="513">
        <v>16</v>
      </c>
      <c r="FB102" s="565">
        <v>60000</v>
      </c>
      <c r="FC102" s="562">
        <f t="shared" si="173"/>
        <v>960000</v>
      </c>
      <c r="FD102" s="928"/>
    </row>
    <row r="103" spans="2:160" ht="94.5" x14ac:dyDescent="0.25">
      <c r="B103" s="559" t="s">
        <v>381</v>
      </c>
      <c r="C103" s="502" t="s">
        <v>382</v>
      </c>
      <c r="D103" s="450" t="s">
        <v>239</v>
      </c>
      <c r="E103" s="513">
        <v>5</v>
      </c>
      <c r="F103" s="565">
        <v>0</v>
      </c>
      <c r="G103" s="562">
        <f t="shared" si="159"/>
        <v>0</v>
      </c>
      <c r="H103" s="928"/>
      <c r="I103" s="463" t="b">
        <f t="shared" si="104"/>
        <v>1</v>
      </c>
      <c r="J103" s="463" t="b">
        <f t="shared" si="105"/>
        <v>1</v>
      </c>
      <c r="K103" s="463" t="b">
        <f t="shared" si="106"/>
        <v>1</v>
      </c>
      <c r="L103" s="463"/>
      <c r="M103" s="501" t="s">
        <v>381</v>
      </c>
      <c r="N103" s="502" t="s">
        <v>382</v>
      </c>
      <c r="O103" s="503" t="s">
        <v>239</v>
      </c>
      <c r="P103" s="513">
        <v>5</v>
      </c>
      <c r="Q103" s="510">
        <v>118000</v>
      </c>
      <c r="R103" s="506">
        <f t="shared" si="160"/>
        <v>590000</v>
      </c>
      <c r="S103" s="928"/>
      <c r="T103" s="463" t="b">
        <f t="shared" si="91"/>
        <v>1</v>
      </c>
      <c r="U103" s="463" t="b">
        <f t="shared" si="92"/>
        <v>1</v>
      </c>
      <c r="V103" s="463" t="b">
        <f t="shared" si="93"/>
        <v>1</v>
      </c>
      <c r="W103" s="463"/>
      <c r="X103" s="596" t="s">
        <v>381</v>
      </c>
      <c r="Y103" s="502" t="s">
        <v>382</v>
      </c>
      <c r="Z103" s="503" t="s">
        <v>239</v>
      </c>
      <c r="AA103" s="513">
        <v>5</v>
      </c>
      <c r="AB103" s="565">
        <v>120000</v>
      </c>
      <c r="AC103" s="562">
        <f t="shared" si="161"/>
        <v>600000</v>
      </c>
      <c r="AD103" s="928"/>
      <c r="AE103" s="463" t="b">
        <f t="shared" si="107"/>
        <v>1</v>
      </c>
      <c r="AF103" s="463" t="b">
        <f t="shared" si="108"/>
        <v>1</v>
      </c>
      <c r="AG103" s="463" t="b">
        <f t="shared" si="109"/>
        <v>1</v>
      </c>
      <c r="AH103" s="463"/>
      <c r="AI103" s="596" t="s">
        <v>381</v>
      </c>
      <c r="AJ103" s="502" t="s">
        <v>382</v>
      </c>
      <c r="AK103" s="614" t="s">
        <v>239</v>
      </c>
      <c r="AL103" s="623">
        <v>5</v>
      </c>
      <c r="AM103" s="621">
        <v>120000</v>
      </c>
      <c r="AN103" s="618">
        <f t="shared" si="162"/>
        <v>600000</v>
      </c>
      <c r="AO103" s="980"/>
      <c r="AP103" s="463" t="b">
        <f t="shared" si="135"/>
        <v>1</v>
      </c>
      <c r="AQ103" s="463" t="b">
        <f t="shared" si="136"/>
        <v>1</v>
      </c>
      <c r="AR103" s="463" t="b">
        <f t="shared" si="137"/>
        <v>1</v>
      </c>
      <c r="AS103" s="463"/>
      <c r="AT103" s="596" t="s">
        <v>381</v>
      </c>
      <c r="AU103" s="502" t="s">
        <v>382</v>
      </c>
      <c r="AV103" s="503" t="s">
        <v>239</v>
      </c>
      <c r="AW103" s="513">
        <v>5</v>
      </c>
      <c r="AX103" s="653">
        <v>106680.00000000001</v>
      </c>
      <c r="AY103" s="651">
        <f t="shared" si="163"/>
        <v>533400</v>
      </c>
      <c r="AZ103" s="928"/>
      <c r="BA103" s="463" t="b">
        <f t="shared" si="141"/>
        <v>1</v>
      </c>
      <c r="BB103" s="463" t="b">
        <f t="shared" si="142"/>
        <v>1</v>
      </c>
      <c r="BC103" s="463" t="b">
        <f t="shared" si="143"/>
        <v>1</v>
      </c>
      <c r="BD103" s="596" t="s">
        <v>381</v>
      </c>
      <c r="BE103" s="502" t="s">
        <v>382</v>
      </c>
      <c r="BF103" s="503" t="s">
        <v>239</v>
      </c>
      <c r="BG103" s="513">
        <v>5</v>
      </c>
      <c r="BH103" s="565">
        <v>222950</v>
      </c>
      <c r="BI103" s="562">
        <f t="shared" si="164"/>
        <v>1114750</v>
      </c>
      <c r="BJ103" s="928"/>
      <c r="BK103" s="463" t="b">
        <f t="shared" si="110"/>
        <v>1</v>
      </c>
      <c r="BL103" s="463" t="b">
        <f t="shared" si="111"/>
        <v>1</v>
      </c>
      <c r="BM103" s="463" t="b">
        <f t="shared" si="112"/>
        <v>1</v>
      </c>
      <c r="BN103" s="463"/>
      <c r="BO103" s="596" t="s">
        <v>381</v>
      </c>
      <c r="BP103" s="502" t="s">
        <v>382</v>
      </c>
      <c r="BQ103" s="503" t="s">
        <v>239</v>
      </c>
      <c r="BR103" s="513">
        <v>5</v>
      </c>
      <c r="BS103" s="653">
        <v>220500</v>
      </c>
      <c r="BT103" s="562">
        <f t="shared" si="165"/>
        <v>1102500</v>
      </c>
      <c r="BU103" s="928"/>
      <c r="BV103" s="463" t="b">
        <f t="shared" si="113"/>
        <v>1</v>
      </c>
      <c r="BW103" s="463" t="b">
        <f t="shared" si="114"/>
        <v>1</v>
      </c>
      <c r="BX103" s="463" t="b">
        <f t="shared" si="115"/>
        <v>1</v>
      </c>
      <c r="BY103" s="463"/>
      <c r="BZ103" s="596" t="s">
        <v>381</v>
      </c>
      <c r="CA103" s="502" t="s">
        <v>382</v>
      </c>
      <c r="CB103" s="503" t="s">
        <v>239</v>
      </c>
      <c r="CC103" s="513">
        <v>5</v>
      </c>
      <c r="CD103" s="565">
        <v>47700</v>
      </c>
      <c r="CE103" s="562">
        <f t="shared" si="166"/>
        <v>238500</v>
      </c>
      <c r="CF103" s="928"/>
      <c r="CG103" s="463" t="b">
        <f t="shared" si="138"/>
        <v>1</v>
      </c>
      <c r="CH103" s="463" t="b">
        <f t="shared" si="139"/>
        <v>1</v>
      </c>
      <c r="CI103" s="463" t="b">
        <f t="shared" si="140"/>
        <v>1</v>
      </c>
      <c r="CJ103" s="463"/>
      <c r="CK103" s="596" t="s">
        <v>381</v>
      </c>
      <c r="CL103" s="502" t="s">
        <v>382</v>
      </c>
      <c r="CM103" s="503" t="s">
        <v>239</v>
      </c>
      <c r="CN103" s="513">
        <v>5</v>
      </c>
      <c r="CO103" s="565">
        <v>50000</v>
      </c>
      <c r="CP103" s="562">
        <f t="shared" si="167"/>
        <v>250000</v>
      </c>
      <c r="CQ103" s="928"/>
      <c r="CR103" s="463" t="b">
        <f t="shared" si="116"/>
        <v>1</v>
      </c>
      <c r="CS103" s="463" t="b">
        <f t="shared" si="117"/>
        <v>1</v>
      </c>
      <c r="CT103" s="463" t="b">
        <f t="shared" si="118"/>
        <v>1</v>
      </c>
      <c r="CU103" s="463"/>
      <c r="CV103" s="596" t="s">
        <v>381</v>
      </c>
      <c r="CW103" s="693" t="s">
        <v>478</v>
      </c>
      <c r="CX103" s="614" t="s">
        <v>239</v>
      </c>
      <c r="CY103" s="623">
        <v>5</v>
      </c>
      <c r="CZ103" s="621">
        <v>153846</v>
      </c>
      <c r="DA103" s="696">
        <f t="shared" si="168"/>
        <v>769230</v>
      </c>
      <c r="DB103" s="980"/>
      <c r="DC103" s="463" t="b">
        <f t="shared" si="119"/>
        <v>1</v>
      </c>
      <c r="DD103" s="463" t="b">
        <f t="shared" si="120"/>
        <v>1</v>
      </c>
      <c r="DE103" s="463" t="b">
        <f t="shared" si="121"/>
        <v>1</v>
      </c>
      <c r="DF103" s="596" t="s">
        <v>381</v>
      </c>
      <c r="DG103" s="502" t="s">
        <v>382</v>
      </c>
      <c r="DH103" s="503" t="s">
        <v>239</v>
      </c>
      <c r="DI103" s="513">
        <v>5</v>
      </c>
      <c r="DJ103" s="565">
        <v>50000</v>
      </c>
      <c r="DK103" s="562">
        <f t="shared" si="169"/>
        <v>250000</v>
      </c>
      <c r="DL103" s="928"/>
      <c r="DM103" s="463" t="b">
        <f t="shared" si="122"/>
        <v>1</v>
      </c>
      <c r="DN103" s="463" t="b">
        <f t="shared" si="123"/>
        <v>1</v>
      </c>
      <c r="DO103" s="463" t="b">
        <f t="shared" si="124"/>
        <v>1</v>
      </c>
      <c r="DP103" s="463"/>
      <c r="DQ103" s="728" t="s">
        <v>381</v>
      </c>
      <c r="DR103" s="729" t="s">
        <v>559</v>
      </c>
      <c r="DS103" s="730" t="s">
        <v>239</v>
      </c>
      <c r="DT103" s="743">
        <v>5</v>
      </c>
      <c r="DU103" s="740">
        <v>215600</v>
      </c>
      <c r="DV103" s="740">
        <f t="shared" si="170"/>
        <v>1078000</v>
      </c>
      <c r="DW103" s="1097"/>
      <c r="DX103" s="463" t="b">
        <f t="shared" si="125"/>
        <v>1</v>
      </c>
      <c r="DY103" s="463" t="b">
        <f t="shared" si="126"/>
        <v>1</v>
      </c>
      <c r="DZ103" s="463" t="b">
        <f t="shared" si="127"/>
        <v>1</v>
      </c>
      <c r="EA103" s="463"/>
      <c r="EB103" s="596" t="s">
        <v>381</v>
      </c>
      <c r="EC103" s="502" t="s">
        <v>382</v>
      </c>
      <c r="ED103" s="503" t="s">
        <v>239</v>
      </c>
      <c r="EE103" s="513">
        <v>5</v>
      </c>
      <c r="EF103" s="808">
        <v>36194</v>
      </c>
      <c r="EG103" s="802">
        <f t="shared" si="171"/>
        <v>180970</v>
      </c>
      <c r="EH103" s="928"/>
      <c r="EI103" s="463" t="b">
        <f t="shared" si="129"/>
        <v>1</v>
      </c>
      <c r="EJ103" s="463" t="b">
        <f t="shared" si="130"/>
        <v>1</v>
      </c>
      <c r="EK103" s="463" t="b">
        <f t="shared" si="131"/>
        <v>1</v>
      </c>
      <c r="EL103" s="463"/>
      <c r="EM103" s="596" t="s">
        <v>381</v>
      </c>
      <c r="EN103" s="502" t="s">
        <v>382</v>
      </c>
      <c r="EO103" s="503" t="s">
        <v>239</v>
      </c>
      <c r="EP103" s="513">
        <v>5</v>
      </c>
      <c r="EQ103" s="565">
        <v>150000</v>
      </c>
      <c r="ER103" s="562">
        <f t="shared" si="172"/>
        <v>750000</v>
      </c>
      <c r="ES103" s="1110"/>
      <c r="ET103" s="463" t="b">
        <f t="shared" si="132"/>
        <v>1</v>
      </c>
      <c r="EU103" s="463" t="b">
        <f t="shared" si="133"/>
        <v>1</v>
      </c>
      <c r="EV103" s="463" t="b">
        <f t="shared" si="134"/>
        <v>1</v>
      </c>
      <c r="EW103" s="463"/>
      <c r="EX103" s="596" t="s">
        <v>381</v>
      </c>
      <c r="EY103" s="502" t="s">
        <v>382</v>
      </c>
      <c r="EZ103" s="503" t="s">
        <v>239</v>
      </c>
      <c r="FA103" s="513">
        <v>5</v>
      </c>
      <c r="FB103" s="565">
        <v>135000</v>
      </c>
      <c r="FC103" s="562">
        <f t="shared" si="173"/>
        <v>675000</v>
      </c>
      <c r="FD103" s="928"/>
    </row>
    <row r="104" spans="2:160" ht="78.75" x14ac:dyDescent="0.25">
      <c r="B104" s="559" t="s">
        <v>383</v>
      </c>
      <c r="C104" s="502" t="s">
        <v>384</v>
      </c>
      <c r="D104" s="450" t="s">
        <v>239</v>
      </c>
      <c r="E104" s="513">
        <v>1</v>
      </c>
      <c r="F104" s="565">
        <v>0</v>
      </c>
      <c r="G104" s="562">
        <f t="shared" si="159"/>
        <v>0</v>
      </c>
      <c r="H104" s="928"/>
      <c r="I104" s="463" t="b">
        <f t="shared" si="104"/>
        <v>1</v>
      </c>
      <c r="J104" s="463" t="b">
        <f t="shared" si="105"/>
        <v>1</v>
      </c>
      <c r="K104" s="463" t="b">
        <f t="shared" si="106"/>
        <v>1</v>
      </c>
      <c r="L104" s="463"/>
      <c r="M104" s="501" t="s">
        <v>383</v>
      </c>
      <c r="N104" s="502" t="s">
        <v>384</v>
      </c>
      <c r="O104" s="503" t="s">
        <v>239</v>
      </c>
      <c r="P104" s="513">
        <v>1</v>
      </c>
      <c r="Q104" s="510">
        <v>70000</v>
      </c>
      <c r="R104" s="506">
        <f t="shared" si="160"/>
        <v>70000</v>
      </c>
      <c r="S104" s="928"/>
      <c r="T104" s="463" t="b">
        <f t="shared" si="91"/>
        <v>1</v>
      </c>
      <c r="U104" s="463" t="b">
        <f t="shared" si="92"/>
        <v>1</v>
      </c>
      <c r="V104" s="463" t="b">
        <f t="shared" si="93"/>
        <v>1</v>
      </c>
      <c r="W104" s="463"/>
      <c r="X104" s="596" t="s">
        <v>383</v>
      </c>
      <c r="Y104" s="502" t="s">
        <v>384</v>
      </c>
      <c r="Z104" s="503" t="s">
        <v>239</v>
      </c>
      <c r="AA104" s="513">
        <v>1</v>
      </c>
      <c r="AB104" s="565">
        <v>66500</v>
      </c>
      <c r="AC104" s="562">
        <f t="shared" si="161"/>
        <v>66500</v>
      </c>
      <c r="AD104" s="928"/>
      <c r="AE104" s="463" t="b">
        <f t="shared" si="107"/>
        <v>1</v>
      </c>
      <c r="AF104" s="463" t="b">
        <f t="shared" si="108"/>
        <v>1</v>
      </c>
      <c r="AG104" s="463" t="b">
        <f t="shared" si="109"/>
        <v>1</v>
      </c>
      <c r="AH104" s="463"/>
      <c r="AI104" s="596" t="s">
        <v>383</v>
      </c>
      <c r="AJ104" s="502" t="s">
        <v>384</v>
      </c>
      <c r="AK104" s="614" t="s">
        <v>239</v>
      </c>
      <c r="AL104" s="623">
        <v>1</v>
      </c>
      <c r="AM104" s="621">
        <v>140000</v>
      </c>
      <c r="AN104" s="618">
        <f t="shared" si="162"/>
        <v>140000</v>
      </c>
      <c r="AO104" s="980"/>
      <c r="AP104" s="463" t="b">
        <f t="shared" si="135"/>
        <v>1</v>
      </c>
      <c r="AQ104" s="463" t="b">
        <f t="shared" si="136"/>
        <v>1</v>
      </c>
      <c r="AR104" s="463" t="b">
        <f t="shared" si="137"/>
        <v>1</v>
      </c>
      <c r="AS104" s="463"/>
      <c r="AT104" s="596" t="s">
        <v>383</v>
      </c>
      <c r="AU104" s="502" t="s">
        <v>384</v>
      </c>
      <c r="AV104" s="503" t="s">
        <v>239</v>
      </c>
      <c r="AW104" s="513">
        <v>1</v>
      </c>
      <c r="AX104" s="653">
        <v>28784.000000000004</v>
      </c>
      <c r="AY104" s="651">
        <f t="shared" si="163"/>
        <v>28784</v>
      </c>
      <c r="AZ104" s="928"/>
      <c r="BA104" s="463" t="b">
        <f t="shared" si="141"/>
        <v>1</v>
      </c>
      <c r="BB104" s="463" t="b">
        <f t="shared" si="142"/>
        <v>1</v>
      </c>
      <c r="BC104" s="463" t="b">
        <f t="shared" si="143"/>
        <v>1</v>
      </c>
      <c r="BD104" s="596" t="s">
        <v>383</v>
      </c>
      <c r="BE104" s="502" t="s">
        <v>384</v>
      </c>
      <c r="BF104" s="503" t="s">
        <v>239</v>
      </c>
      <c r="BG104" s="513">
        <v>1</v>
      </c>
      <c r="BH104" s="565">
        <v>31850</v>
      </c>
      <c r="BI104" s="562">
        <f t="shared" si="164"/>
        <v>31850</v>
      </c>
      <c r="BJ104" s="928"/>
      <c r="BK104" s="463" t="b">
        <f t="shared" si="110"/>
        <v>1</v>
      </c>
      <c r="BL104" s="463" t="b">
        <f t="shared" si="111"/>
        <v>1</v>
      </c>
      <c r="BM104" s="463" t="b">
        <f t="shared" si="112"/>
        <v>1</v>
      </c>
      <c r="BN104" s="463"/>
      <c r="BO104" s="596" t="s">
        <v>383</v>
      </c>
      <c r="BP104" s="502" t="s">
        <v>384</v>
      </c>
      <c r="BQ104" s="503" t="s">
        <v>239</v>
      </c>
      <c r="BR104" s="513">
        <v>1</v>
      </c>
      <c r="BS104" s="653">
        <v>31500</v>
      </c>
      <c r="BT104" s="562">
        <f t="shared" si="165"/>
        <v>31500</v>
      </c>
      <c r="BU104" s="928"/>
      <c r="BV104" s="463" t="b">
        <f t="shared" si="113"/>
        <v>1</v>
      </c>
      <c r="BW104" s="463" t="b">
        <f t="shared" si="114"/>
        <v>1</v>
      </c>
      <c r="BX104" s="463" t="b">
        <f t="shared" si="115"/>
        <v>1</v>
      </c>
      <c r="BY104" s="463"/>
      <c r="BZ104" s="596" t="s">
        <v>383</v>
      </c>
      <c r="CA104" s="502" t="s">
        <v>384</v>
      </c>
      <c r="CB104" s="503" t="s">
        <v>239</v>
      </c>
      <c r="CC104" s="513">
        <v>1</v>
      </c>
      <c r="CD104" s="565">
        <v>47700</v>
      </c>
      <c r="CE104" s="562">
        <f t="shared" si="166"/>
        <v>47700</v>
      </c>
      <c r="CF104" s="928"/>
      <c r="CG104" s="463" t="b">
        <f t="shared" si="138"/>
        <v>1</v>
      </c>
      <c r="CH104" s="463" t="b">
        <f t="shared" si="139"/>
        <v>1</v>
      </c>
      <c r="CI104" s="463" t="b">
        <f t="shared" si="140"/>
        <v>1</v>
      </c>
      <c r="CJ104" s="463"/>
      <c r="CK104" s="596" t="s">
        <v>383</v>
      </c>
      <c r="CL104" s="502" t="s">
        <v>384</v>
      </c>
      <c r="CM104" s="503" t="s">
        <v>239</v>
      </c>
      <c r="CN104" s="513">
        <v>1</v>
      </c>
      <c r="CO104" s="565">
        <v>50000</v>
      </c>
      <c r="CP104" s="562">
        <f t="shared" si="167"/>
        <v>50000</v>
      </c>
      <c r="CQ104" s="928"/>
      <c r="CR104" s="463" t="b">
        <f t="shared" si="116"/>
        <v>1</v>
      </c>
      <c r="CS104" s="463" t="b">
        <f t="shared" si="117"/>
        <v>1</v>
      </c>
      <c r="CT104" s="463" t="b">
        <f t="shared" si="118"/>
        <v>1</v>
      </c>
      <c r="CU104" s="463"/>
      <c r="CV104" s="596" t="s">
        <v>383</v>
      </c>
      <c r="CW104" s="693" t="s">
        <v>479</v>
      </c>
      <c r="CX104" s="614" t="s">
        <v>239</v>
      </c>
      <c r="CY104" s="623">
        <v>1</v>
      </c>
      <c r="CZ104" s="621">
        <v>196923</v>
      </c>
      <c r="DA104" s="696">
        <f t="shared" si="168"/>
        <v>196923</v>
      </c>
      <c r="DB104" s="980"/>
      <c r="DC104" s="463" t="b">
        <f t="shared" si="119"/>
        <v>1</v>
      </c>
      <c r="DD104" s="463" t="b">
        <f t="shared" si="120"/>
        <v>1</v>
      </c>
      <c r="DE104" s="463" t="b">
        <f t="shared" si="121"/>
        <v>1</v>
      </c>
      <c r="DF104" s="596" t="s">
        <v>383</v>
      </c>
      <c r="DG104" s="502" t="s">
        <v>384</v>
      </c>
      <c r="DH104" s="503" t="s">
        <v>239</v>
      </c>
      <c r="DI104" s="513">
        <v>1</v>
      </c>
      <c r="DJ104" s="565">
        <v>50000</v>
      </c>
      <c r="DK104" s="562">
        <f t="shared" si="169"/>
        <v>50000</v>
      </c>
      <c r="DL104" s="928"/>
      <c r="DM104" s="463" t="b">
        <f t="shared" si="122"/>
        <v>1</v>
      </c>
      <c r="DN104" s="463" t="b">
        <f t="shared" si="123"/>
        <v>1</v>
      </c>
      <c r="DO104" s="463" t="b">
        <f t="shared" si="124"/>
        <v>1</v>
      </c>
      <c r="DP104" s="463"/>
      <c r="DQ104" s="728" t="s">
        <v>383</v>
      </c>
      <c r="DR104" s="729" t="s">
        <v>560</v>
      </c>
      <c r="DS104" s="730" t="s">
        <v>239</v>
      </c>
      <c r="DT104" s="743">
        <v>1</v>
      </c>
      <c r="DU104" s="740">
        <v>30800</v>
      </c>
      <c r="DV104" s="740">
        <f t="shared" si="170"/>
        <v>30800</v>
      </c>
      <c r="DW104" s="1097"/>
      <c r="DX104" s="463" t="b">
        <f t="shared" si="125"/>
        <v>1</v>
      </c>
      <c r="DY104" s="463" t="b">
        <f t="shared" si="126"/>
        <v>1</v>
      </c>
      <c r="DZ104" s="463" t="b">
        <f t="shared" si="127"/>
        <v>1</v>
      </c>
      <c r="EA104" s="463"/>
      <c r="EB104" s="596" t="s">
        <v>383</v>
      </c>
      <c r="EC104" s="502" t="s">
        <v>384</v>
      </c>
      <c r="ED104" s="503" t="s">
        <v>239</v>
      </c>
      <c r="EE104" s="513">
        <v>1</v>
      </c>
      <c r="EF104" s="808">
        <v>408426</v>
      </c>
      <c r="EG104" s="802">
        <f t="shared" si="171"/>
        <v>408426</v>
      </c>
      <c r="EH104" s="928"/>
      <c r="EI104" s="463" t="b">
        <f t="shared" si="129"/>
        <v>1</v>
      </c>
      <c r="EJ104" s="463" t="b">
        <f t="shared" si="130"/>
        <v>1</v>
      </c>
      <c r="EK104" s="463" t="b">
        <f t="shared" si="131"/>
        <v>1</v>
      </c>
      <c r="EL104" s="463"/>
      <c r="EM104" s="596" t="s">
        <v>383</v>
      </c>
      <c r="EN104" s="502" t="s">
        <v>384</v>
      </c>
      <c r="EO104" s="503" t="s">
        <v>239</v>
      </c>
      <c r="EP104" s="513">
        <v>1</v>
      </c>
      <c r="EQ104" s="565">
        <v>54000</v>
      </c>
      <c r="ER104" s="562">
        <f t="shared" si="172"/>
        <v>54000</v>
      </c>
      <c r="ES104" s="1110"/>
      <c r="ET104" s="463" t="b">
        <f t="shared" si="132"/>
        <v>1</v>
      </c>
      <c r="EU104" s="463" t="b">
        <f t="shared" si="133"/>
        <v>1</v>
      </c>
      <c r="EV104" s="463" t="b">
        <f t="shared" si="134"/>
        <v>1</v>
      </c>
      <c r="EW104" s="463"/>
      <c r="EX104" s="596" t="s">
        <v>383</v>
      </c>
      <c r="EY104" s="502" t="s">
        <v>384</v>
      </c>
      <c r="EZ104" s="503" t="s">
        <v>239</v>
      </c>
      <c r="FA104" s="513">
        <v>1</v>
      </c>
      <c r="FB104" s="565">
        <v>70000</v>
      </c>
      <c r="FC104" s="562">
        <f t="shared" si="173"/>
        <v>70000</v>
      </c>
      <c r="FD104" s="928"/>
    </row>
    <row r="105" spans="2:160" ht="47.25" x14ac:dyDescent="0.25">
      <c r="B105" s="559" t="s">
        <v>385</v>
      </c>
      <c r="C105" s="502" t="s">
        <v>386</v>
      </c>
      <c r="D105" s="450" t="s">
        <v>154</v>
      </c>
      <c r="E105" s="513">
        <v>55</v>
      </c>
      <c r="F105" s="565">
        <v>0</v>
      </c>
      <c r="G105" s="562">
        <f t="shared" si="159"/>
        <v>0</v>
      </c>
      <c r="H105" s="928"/>
      <c r="I105" s="463" t="b">
        <f t="shared" si="104"/>
        <v>1</v>
      </c>
      <c r="J105" s="463" t="b">
        <f t="shared" si="105"/>
        <v>1</v>
      </c>
      <c r="K105" s="463" t="b">
        <f t="shared" si="106"/>
        <v>1</v>
      </c>
      <c r="L105" s="463"/>
      <c r="M105" s="501" t="s">
        <v>385</v>
      </c>
      <c r="N105" s="502" t="s">
        <v>386</v>
      </c>
      <c r="O105" s="503" t="s">
        <v>154</v>
      </c>
      <c r="P105" s="513">
        <v>55</v>
      </c>
      <c r="Q105" s="510">
        <v>17000</v>
      </c>
      <c r="R105" s="506">
        <f t="shared" si="160"/>
        <v>935000</v>
      </c>
      <c r="S105" s="928"/>
      <c r="T105" s="463" t="b">
        <f t="shared" si="91"/>
        <v>1</v>
      </c>
      <c r="U105" s="463" t="b">
        <f t="shared" si="92"/>
        <v>1</v>
      </c>
      <c r="V105" s="463" t="b">
        <f t="shared" si="93"/>
        <v>1</v>
      </c>
      <c r="W105" s="463"/>
      <c r="X105" s="596" t="s">
        <v>385</v>
      </c>
      <c r="Y105" s="502" t="s">
        <v>386</v>
      </c>
      <c r="Z105" s="503" t="s">
        <v>154</v>
      </c>
      <c r="AA105" s="513">
        <v>55</v>
      </c>
      <c r="AB105" s="565">
        <v>17300</v>
      </c>
      <c r="AC105" s="562">
        <f t="shared" si="161"/>
        <v>951500</v>
      </c>
      <c r="AD105" s="928"/>
      <c r="AE105" s="463" t="b">
        <f t="shared" si="107"/>
        <v>1</v>
      </c>
      <c r="AF105" s="463" t="b">
        <f t="shared" si="108"/>
        <v>1</v>
      </c>
      <c r="AG105" s="463" t="b">
        <f t="shared" si="109"/>
        <v>1</v>
      </c>
      <c r="AH105" s="463"/>
      <c r="AI105" s="596" t="s">
        <v>385</v>
      </c>
      <c r="AJ105" s="502" t="s">
        <v>386</v>
      </c>
      <c r="AK105" s="614" t="s">
        <v>154</v>
      </c>
      <c r="AL105" s="623">
        <v>55</v>
      </c>
      <c r="AM105" s="621">
        <v>14000</v>
      </c>
      <c r="AN105" s="618">
        <f t="shared" si="162"/>
        <v>770000</v>
      </c>
      <c r="AO105" s="980"/>
      <c r="AP105" s="463" t="b">
        <f t="shared" si="135"/>
        <v>1</v>
      </c>
      <c r="AQ105" s="463" t="b">
        <f t="shared" si="136"/>
        <v>1</v>
      </c>
      <c r="AR105" s="463" t="b">
        <f t="shared" si="137"/>
        <v>1</v>
      </c>
      <c r="AS105" s="463"/>
      <c r="AT105" s="596" t="s">
        <v>385</v>
      </c>
      <c r="AU105" s="502" t="s">
        <v>386</v>
      </c>
      <c r="AV105" s="503" t="s">
        <v>154</v>
      </c>
      <c r="AW105" s="513">
        <v>55</v>
      </c>
      <c r="AX105" s="653">
        <v>29680.000000000004</v>
      </c>
      <c r="AY105" s="651">
        <f t="shared" si="163"/>
        <v>1632400</v>
      </c>
      <c r="AZ105" s="928"/>
      <c r="BA105" s="463" t="b">
        <f t="shared" si="141"/>
        <v>1</v>
      </c>
      <c r="BB105" s="463" t="b">
        <f t="shared" si="142"/>
        <v>1</v>
      </c>
      <c r="BC105" s="463" t="b">
        <f t="shared" si="143"/>
        <v>1</v>
      </c>
      <c r="BD105" s="596" t="s">
        <v>385</v>
      </c>
      <c r="BE105" s="502" t="s">
        <v>386</v>
      </c>
      <c r="BF105" s="503" t="s">
        <v>154</v>
      </c>
      <c r="BG105" s="513">
        <v>55</v>
      </c>
      <c r="BH105" s="565">
        <v>22750</v>
      </c>
      <c r="BI105" s="562">
        <f t="shared" si="164"/>
        <v>1251250</v>
      </c>
      <c r="BJ105" s="928"/>
      <c r="BK105" s="463" t="b">
        <f t="shared" si="110"/>
        <v>1</v>
      </c>
      <c r="BL105" s="463" t="b">
        <f t="shared" si="111"/>
        <v>1</v>
      </c>
      <c r="BM105" s="463" t="b">
        <f t="shared" si="112"/>
        <v>1</v>
      </c>
      <c r="BN105" s="463"/>
      <c r="BO105" s="596" t="s">
        <v>385</v>
      </c>
      <c r="BP105" s="502" t="s">
        <v>386</v>
      </c>
      <c r="BQ105" s="503" t="s">
        <v>154</v>
      </c>
      <c r="BR105" s="513">
        <v>55</v>
      </c>
      <c r="BS105" s="653">
        <v>22500</v>
      </c>
      <c r="BT105" s="562">
        <f t="shared" si="165"/>
        <v>1237500</v>
      </c>
      <c r="BU105" s="928"/>
      <c r="BV105" s="463" t="b">
        <f t="shared" si="113"/>
        <v>1</v>
      </c>
      <c r="BW105" s="463" t="b">
        <f t="shared" si="114"/>
        <v>1</v>
      </c>
      <c r="BX105" s="463" t="b">
        <f t="shared" si="115"/>
        <v>1</v>
      </c>
      <c r="BY105" s="463"/>
      <c r="BZ105" s="596" t="s">
        <v>385</v>
      </c>
      <c r="CA105" s="502" t="s">
        <v>386</v>
      </c>
      <c r="CB105" s="503" t="s">
        <v>154</v>
      </c>
      <c r="CC105" s="513">
        <v>55</v>
      </c>
      <c r="CD105" s="565">
        <v>11000</v>
      </c>
      <c r="CE105" s="562">
        <f t="shared" si="166"/>
        <v>605000</v>
      </c>
      <c r="CF105" s="928"/>
      <c r="CG105" s="463" t="b">
        <f t="shared" si="138"/>
        <v>1</v>
      </c>
      <c r="CH105" s="463" t="b">
        <f t="shared" si="139"/>
        <v>1</v>
      </c>
      <c r="CI105" s="463" t="b">
        <f t="shared" si="140"/>
        <v>1</v>
      </c>
      <c r="CJ105" s="463"/>
      <c r="CK105" s="596" t="s">
        <v>385</v>
      </c>
      <c r="CL105" s="502" t="s">
        <v>386</v>
      </c>
      <c r="CM105" s="503" t="s">
        <v>154</v>
      </c>
      <c r="CN105" s="513">
        <v>55</v>
      </c>
      <c r="CO105" s="565">
        <v>11000</v>
      </c>
      <c r="CP105" s="562">
        <f t="shared" si="167"/>
        <v>605000</v>
      </c>
      <c r="CQ105" s="928"/>
      <c r="CR105" s="463" t="b">
        <f t="shared" si="116"/>
        <v>1</v>
      </c>
      <c r="CS105" s="463" t="b">
        <f t="shared" si="117"/>
        <v>1</v>
      </c>
      <c r="CT105" s="463" t="b">
        <f t="shared" si="118"/>
        <v>1</v>
      </c>
      <c r="CU105" s="463"/>
      <c r="CV105" s="596" t="s">
        <v>385</v>
      </c>
      <c r="CW105" s="693" t="s">
        <v>480</v>
      </c>
      <c r="CX105" s="614" t="s">
        <v>154</v>
      </c>
      <c r="CY105" s="623">
        <v>55</v>
      </c>
      <c r="CZ105" s="621">
        <v>31000</v>
      </c>
      <c r="DA105" s="696">
        <f t="shared" si="168"/>
        <v>1705000</v>
      </c>
      <c r="DB105" s="980"/>
      <c r="DC105" s="463" t="b">
        <f t="shared" si="119"/>
        <v>1</v>
      </c>
      <c r="DD105" s="463" t="b">
        <f t="shared" si="120"/>
        <v>1</v>
      </c>
      <c r="DE105" s="463" t="b">
        <f t="shared" si="121"/>
        <v>1</v>
      </c>
      <c r="DF105" s="596" t="s">
        <v>385</v>
      </c>
      <c r="DG105" s="502" t="s">
        <v>386</v>
      </c>
      <c r="DH105" s="503" t="s">
        <v>154</v>
      </c>
      <c r="DI105" s="513">
        <v>55</v>
      </c>
      <c r="DJ105" s="565">
        <v>8000</v>
      </c>
      <c r="DK105" s="562">
        <f t="shared" si="169"/>
        <v>440000</v>
      </c>
      <c r="DL105" s="928"/>
      <c r="DM105" s="463" t="b">
        <f t="shared" si="122"/>
        <v>1</v>
      </c>
      <c r="DN105" s="463" t="b">
        <f t="shared" si="123"/>
        <v>1</v>
      </c>
      <c r="DO105" s="463" t="b">
        <f t="shared" si="124"/>
        <v>1</v>
      </c>
      <c r="DP105" s="463"/>
      <c r="DQ105" s="728" t="s">
        <v>385</v>
      </c>
      <c r="DR105" s="729" t="s">
        <v>561</v>
      </c>
      <c r="DS105" s="730" t="s">
        <v>154</v>
      </c>
      <c r="DT105" s="743">
        <v>55</v>
      </c>
      <c r="DU105" s="740">
        <v>22000</v>
      </c>
      <c r="DV105" s="740">
        <f t="shared" si="170"/>
        <v>1210000</v>
      </c>
      <c r="DW105" s="1097"/>
      <c r="DX105" s="463" t="b">
        <f t="shared" si="125"/>
        <v>1</v>
      </c>
      <c r="DY105" s="463" t="b">
        <f t="shared" si="126"/>
        <v>1</v>
      </c>
      <c r="DZ105" s="463" t="b">
        <f t="shared" si="127"/>
        <v>1</v>
      </c>
      <c r="EA105" s="463"/>
      <c r="EB105" s="596" t="s">
        <v>385</v>
      </c>
      <c r="EC105" s="502" t="s">
        <v>386</v>
      </c>
      <c r="ED105" s="503" t="s">
        <v>154</v>
      </c>
      <c r="EE105" s="513">
        <v>55</v>
      </c>
      <c r="EF105" s="808">
        <v>5968</v>
      </c>
      <c r="EG105" s="802">
        <f t="shared" si="171"/>
        <v>328240</v>
      </c>
      <c r="EH105" s="928"/>
      <c r="EI105" s="463" t="b">
        <f t="shared" si="129"/>
        <v>1</v>
      </c>
      <c r="EJ105" s="463" t="b">
        <f t="shared" si="130"/>
        <v>1</v>
      </c>
      <c r="EK105" s="463" t="b">
        <f t="shared" si="131"/>
        <v>1</v>
      </c>
      <c r="EL105" s="463"/>
      <c r="EM105" s="596" t="s">
        <v>385</v>
      </c>
      <c r="EN105" s="502" t="s">
        <v>386</v>
      </c>
      <c r="EO105" s="503" t="s">
        <v>154</v>
      </c>
      <c r="EP105" s="513">
        <v>55</v>
      </c>
      <c r="EQ105" s="565">
        <v>20000</v>
      </c>
      <c r="ER105" s="562">
        <f t="shared" si="172"/>
        <v>1100000</v>
      </c>
      <c r="ES105" s="1110"/>
      <c r="ET105" s="463" t="b">
        <f t="shared" si="132"/>
        <v>1</v>
      </c>
      <c r="EU105" s="463" t="b">
        <f t="shared" si="133"/>
        <v>1</v>
      </c>
      <c r="EV105" s="463" t="b">
        <f t="shared" si="134"/>
        <v>1</v>
      </c>
      <c r="EW105" s="463"/>
      <c r="EX105" s="596" t="s">
        <v>385</v>
      </c>
      <c r="EY105" s="502" t="s">
        <v>386</v>
      </c>
      <c r="EZ105" s="503" t="s">
        <v>154</v>
      </c>
      <c r="FA105" s="513">
        <v>55</v>
      </c>
      <c r="FB105" s="565">
        <v>24500</v>
      </c>
      <c r="FC105" s="562">
        <f t="shared" si="173"/>
        <v>1347500</v>
      </c>
      <c r="FD105" s="928"/>
    </row>
    <row r="106" spans="2:160" ht="79.5" thickBot="1" x14ac:dyDescent="0.3">
      <c r="B106" s="559" t="s">
        <v>387</v>
      </c>
      <c r="C106" s="502" t="s">
        <v>388</v>
      </c>
      <c r="D106" s="450" t="s">
        <v>154</v>
      </c>
      <c r="E106" s="513">
        <v>690</v>
      </c>
      <c r="F106" s="565">
        <v>0</v>
      </c>
      <c r="G106" s="562">
        <f t="shared" si="159"/>
        <v>0</v>
      </c>
      <c r="H106" s="929"/>
      <c r="I106" s="463" t="b">
        <f t="shared" si="104"/>
        <v>1</v>
      </c>
      <c r="J106" s="463" t="b">
        <f t="shared" si="105"/>
        <v>1</v>
      </c>
      <c r="K106" s="463" t="b">
        <f t="shared" si="106"/>
        <v>1</v>
      </c>
      <c r="L106" s="463"/>
      <c r="M106" s="501" t="s">
        <v>387</v>
      </c>
      <c r="N106" s="502" t="s">
        <v>388</v>
      </c>
      <c r="O106" s="503" t="s">
        <v>154</v>
      </c>
      <c r="P106" s="513">
        <v>690</v>
      </c>
      <c r="Q106" s="510">
        <v>3000</v>
      </c>
      <c r="R106" s="506">
        <f t="shared" si="160"/>
        <v>2070000</v>
      </c>
      <c r="S106" s="929"/>
      <c r="T106" s="463" t="b">
        <f t="shared" si="91"/>
        <v>1</v>
      </c>
      <c r="U106" s="463" t="b">
        <f t="shared" si="92"/>
        <v>1</v>
      </c>
      <c r="V106" s="463" t="b">
        <f t="shared" si="93"/>
        <v>1</v>
      </c>
      <c r="W106" s="463"/>
      <c r="X106" s="596" t="s">
        <v>387</v>
      </c>
      <c r="Y106" s="502" t="s">
        <v>388</v>
      </c>
      <c r="Z106" s="503" t="s">
        <v>154</v>
      </c>
      <c r="AA106" s="513">
        <v>690</v>
      </c>
      <c r="AB106" s="565">
        <v>3050</v>
      </c>
      <c r="AC106" s="562">
        <f t="shared" si="161"/>
        <v>2104500</v>
      </c>
      <c r="AD106" s="929"/>
      <c r="AE106" s="463" t="b">
        <f t="shared" si="107"/>
        <v>1</v>
      </c>
      <c r="AF106" s="463" t="b">
        <f t="shared" si="108"/>
        <v>1</v>
      </c>
      <c r="AG106" s="463" t="b">
        <f t="shared" si="109"/>
        <v>1</v>
      </c>
      <c r="AH106" s="463"/>
      <c r="AI106" s="596" t="s">
        <v>387</v>
      </c>
      <c r="AJ106" s="502" t="s">
        <v>388</v>
      </c>
      <c r="AK106" s="614" t="s">
        <v>154</v>
      </c>
      <c r="AL106" s="623">
        <v>690</v>
      </c>
      <c r="AM106" s="621">
        <v>1550</v>
      </c>
      <c r="AN106" s="618">
        <f t="shared" si="162"/>
        <v>1069500</v>
      </c>
      <c r="AO106" s="981"/>
      <c r="AP106" s="463" t="b">
        <f t="shared" si="135"/>
        <v>1</v>
      </c>
      <c r="AQ106" s="463" t="b">
        <f t="shared" si="136"/>
        <v>1</v>
      </c>
      <c r="AR106" s="463" t="b">
        <f t="shared" si="137"/>
        <v>1</v>
      </c>
      <c r="AS106" s="463"/>
      <c r="AT106" s="596" t="s">
        <v>387</v>
      </c>
      <c r="AU106" s="502" t="s">
        <v>388</v>
      </c>
      <c r="AV106" s="503" t="s">
        <v>154</v>
      </c>
      <c r="AW106" s="513">
        <v>690</v>
      </c>
      <c r="AX106" s="653">
        <v>1680.0000000000002</v>
      </c>
      <c r="AY106" s="651">
        <f t="shared" si="163"/>
        <v>1159200</v>
      </c>
      <c r="AZ106" s="929"/>
      <c r="BA106" s="463" t="b">
        <f t="shared" si="141"/>
        <v>1</v>
      </c>
      <c r="BB106" s="463" t="b">
        <f t="shared" si="142"/>
        <v>1</v>
      </c>
      <c r="BC106" s="463" t="b">
        <f t="shared" si="143"/>
        <v>1</v>
      </c>
      <c r="BD106" s="596" t="s">
        <v>387</v>
      </c>
      <c r="BE106" s="502" t="s">
        <v>388</v>
      </c>
      <c r="BF106" s="503" t="s">
        <v>154</v>
      </c>
      <c r="BG106" s="513">
        <v>690</v>
      </c>
      <c r="BH106" s="565">
        <v>4095</v>
      </c>
      <c r="BI106" s="562">
        <f t="shared" si="164"/>
        <v>2825550</v>
      </c>
      <c r="BJ106" s="929"/>
      <c r="BK106" s="463" t="b">
        <f t="shared" si="110"/>
        <v>1</v>
      </c>
      <c r="BL106" s="463" t="b">
        <f t="shared" si="111"/>
        <v>1</v>
      </c>
      <c r="BM106" s="463" t="b">
        <f t="shared" si="112"/>
        <v>1</v>
      </c>
      <c r="BN106" s="463"/>
      <c r="BO106" s="596" t="s">
        <v>387</v>
      </c>
      <c r="BP106" s="502" t="s">
        <v>388</v>
      </c>
      <c r="BQ106" s="503" t="s">
        <v>154</v>
      </c>
      <c r="BR106" s="513">
        <v>690</v>
      </c>
      <c r="BS106" s="653">
        <v>4050</v>
      </c>
      <c r="BT106" s="562">
        <f t="shared" si="165"/>
        <v>2794500</v>
      </c>
      <c r="BU106" s="929"/>
      <c r="BV106" s="463" t="b">
        <f t="shared" si="113"/>
        <v>1</v>
      </c>
      <c r="BW106" s="463" t="b">
        <f t="shared" si="114"/>
        <v>1</v>
      </c>
      <c r="BX106" s="463" t="b">
        <f t="shared" si="115"/>
        <v>1</v>
      </c>
      <c r="BY106" s="463"/>
      <c r="BZ106" s="596" t="s">
        <v>387</v>
      </c>
      <c r="CA106" s="502" t="s">
        <v>388</v>
      </c>
      <c r="CB106" s="503" t="s">
        <v>154</v>
      </c>
      <c r="CC106" s="513">
        <v>690</v>
      </c>
      <c r="CD106" s="565">
        <v>10000</v>
      </c>
      <c r="CE106" s="562">
        <f t="shared" si="166"/>
        <v>6900000</v>
      </c>
      <c r="CF106" s="929"/>
      <c r="CG106" s="463" t="b">
        <f t="shared" si="138"/>
        <v>1</v>
      </c>
      <c r="CH106" s="463" t="b">
        <f t="shared" si="139"/>
        <v>1</v>
      </c>
      <c r="CI106" s="463" t="b">
        <f t="shared" si="140"/>
        <v>1</v>
      </c>
      <c r="CJ106" s="463"/>
      <c r="CK106" s="596" t="s">
        <v>387</v>
      </c>
      <c r="CL106" s="502" t="s">
        <v>388</v>
      </c>
      <c r="CM106" s="503" t="s">
        <v>154</v>
      </c>
      <c r="CN106" s="513">
        <v>690</v>
      </c>
      <c r="CO106" s="565">
        <v>9000</v>
      </c>
      <c r="CP106" s="562">
        <f t="shared" si="167"/>
        <v>6210000</v>
      </c>
      <c r="CQ106" s="929"/>
      <c r="CR106" s="463" t="b">
        <f t="shared" si="116"/>
        <v>1</v>
      </c>
      <c r="CS106" s="463" t="b">
        <f t="shared" si="117"/>
        <v>1</v>
      </c>
      <c r="CT106" s="463" t="b">
        <f t="shared" si="118"/>
        <v>1</v>
      </c>
      <c r="CU106" s="463"/>
      <c r="CV106" s="596" t="s">
        <v>387</v>
      </c>
      <c r="CW106" s="693" t="s">
        <v>481</v>
      </c>
      <c r="CX106" s="614" t="s">
        <v>154</v>
      </c>
      <c r="CY106" s="623">
        <v>690</v>
      </c>
      <c r="CZ106" s="621">
        <v>9200</v>
      </c>
      <c r="DA106" s="696">
        <f t="shared" si="168"/>
        <v>6348000</v>
      </c>
      <c r="DB106" s="981"/>
      <c r="DC106" s="463" t="b">
        <f t="shared" si="119"/>
        <v>1</v>
      </c>
      <c r="DD106" s="463" t="b">
        <f t="shared" si="120"/>
        <v>1</v>
      </c>
      <c r="DE106" s="463" t="b">
        <f t="shared" si="121"/>
        <v>1</v>
      </c>
      <c r="DF106" s="596" t="s">
        <v>387</v>
      </c>
      <c r="DG106" s="502" t="s">
        <v>388</v>
      </c>
      <c r="DH106" s="503" t="s">
        <v>154</v>
      </c>
      <c r="DI106" s="513">
        <v>690</v>
      </c>
      <c r="DJ106" s="565">
        <v>5000</v>
      </c>
      <c r="DK106" s="562">
        <f t="shared" si="169"/>
        <v>3450000</v>
      </c>
      <c r="DL106" s="929"/>
      <c r="DM106" s="463" t="b">
        <f t="shared" si="122"/>
        <v>1</v>
      </c>
      <c r="DN106" s="463" t="b">
        <f t="shared" si="123"/>
        <v>1</v>
      </c>
      <c r="DO106" s="463" t="b">
        <f t="shared" si="124"/>
        <v>1</v>
      </c>
      <c r="DP106" s="463"/>
      <c r="DQ106" s="728" t="s">
        <v>387</v>
      </c>
      <c r="DR106" s="729" t="s">
        <v>562</v>
      </c>
      <c r="DS106" s="730" t="s">
        <v>154</v>
      </c>
      <c r="DT106" s="743">
        <v>690</v>
      </c>
      <c r="DU106" s="740">
        <v>3960</v>
      </c>
      <c r="DV106" s="740">
        <f t="shared" si="170"/>
        <v>2732400</v>
      </c>
      <c r="DW106" s="1098"/>
      <c r="DX106" s="463" t="b">
        <f t="shared" si="125"/>
        <v>1</v>
      </c>
      <c r="DY106" s="463" t="b">
        <f t="shared" si="126"/>
        <v>1</v>
      </c>
      <c r="DZ106" s="463" t="b">
        <f t="shared" si="127"/>
        <v>1</v>
      </c>
      <c r="EA106" s="463"/>
      <c r="EB106" s="596" t="s">
        <v>387</v>
      </c>
      <c r="EC106" s="502" t="s">
        <v>388</v>
      </c>
      <c r="ED106" s="503" t="s">
        <v>154</v>
      </c>
      <c r="EE106" s="513">
        <v>690</v>
      </c>
      <c r="EF106" s="808">
        <v>1768</v>
      </c>
      <c r="EG106" s="802">
        <f t="shared" si="171"/>
        <v>1219920</v>
      </c>
      <c r="EH106" s="929"/>
      <c r="EI106" s="463" t="b">
        <f t="shared" si="129"/>
        <v>1</v>
      </c>
      <c r="EJ106" s="463" t="b">
        <f t="shared" si="130"/>
        <v>1</v>
      </c>
      <c r="EK106" s="463" t="b">
        <f t="shared" si="131"/>
        <v>1</v>
      </c>
      <c r="EL106" s="463"/>
      <c r="EM106" s="596" t="s">
        <v>387</v>
      </c>
      <c r="EN106" s="502" t="s">
        <v>388</v>
      </c>
      <c r="EO106" s="503" t="s">
        <v>154</v>
      </c>
      <c r="EP106" s="513">
        <v>690</v>
      </c>
      <c r="EQ106" s="565">
        <v>2800</v>
      </c>
      <c r="ER106" s="562">
        <f t="shared" si="172"/>
        <v>1932000</v>
      </c>
      <c r="ES106" s="1111"/>
      <c r="ET106" s="463" t="b">
        <f t="shared" si="132"/>
        <v>1</v>
      </c>
      <c r="EU106" s="463" t="b">
        <f t="shared" si="133"/>
        <v>1</v>
      </c>
      <c r="EV106" s="463" t="b">
        <f t="shared" si="134"/>
        <v>1</v>
      </c>
      <c r="EW106" s="463"/>
      <c r="EX106" s="596" t="s">
        <v>387</v>
      </c>
      <c r="EY106" s="502" t="s">
        <v>388</v>
      </c>
      <c r="EZ106" s="503" t="s">
        <v>154</v>
      </c>
      <c r="FA106" s="513">
        <v>690</v>
      </c>
      <c r="FB106" s="565">
        <v>2900</v>
      </c>
      <c r="FC106" s="562">
        <f t="shared" si="173"/>
        <v>2001000</v>
      </c>
      <c r="FD106" s="929"/>
    </row>
    <row r="107" spans="2:160" ht="18.75" thickTop="1" thickBot="1" x14ac:dyDescent="0.35">
      <c r="B107" s="554" t="s">
        <v>389</v>
      </c>
      <c r="C107" s="555" t="s">
        <v>390</v>
      </c>
      <c r="D107" s="449"/>
      <c r="E107" s="375"/>
      <c r="F107" s="556"/>
      <c r="G107" s="567"/>
      <c r="H107" s="558">
        <f>SUM(G108:G109)</f>
        <v>0</v>
      </c>
      <c r="I107" s="463" t="b">
        <f t="shared" si="104"/>
        <v>1</v>
      </c>
      <c r="J107" s="463" t="b">
        <f t="shared" si="105"/>
        <v>1</v>
      </c>
      <c r="K107" s="463" t="b">
        <f t="shared" si="106"/>
        <v>1</v>
      </c>
      <c r="L107" s="463"/>
      <c r="M107" s="494" t="s">
        <v>389</v>
      </c>
      <c r="N107" s="495" t="s">
        <v>390</v>
      </c>
      <c r="O107" s="496"/>
      <c r="P107" s="497"/>
      <c r="Q107" s="498"/>
      <c r="R107" s="512"/>
      <c r="S107" s="500">
        <f>SUM(R108:R109)</f>
        <v>140000</v>
      </c>
      <c r="T107" s="463" t="b">
        <f t="shared" si="91"/>
        <v>1</v>
      </c>
      <c r="U107" s="463" t="b">
        <f t="shared" si="92"/>
        <v>1</v>
      </c>
      <c r="V107" s="463" t="b">
        <f t="shared" si="93"/>
        <v>1</v>
      </c>
      <c r="W107" s="463"/>
      <c r="X107" s="554" t="s">
        <v>389</v>
      </c>
      <c r="Y107" s="555" t="s">
        <v>390</v>
      </c>
      <c r="Z107" s="449"/>
      <c r="AA107" s="375"/>
      <c r="AB107" s="556"/>
      <c r="AC107" s="567"/>
      <c r="AD107" s="558">
        <f>SUM(AC108:AC109)</f>
        <v>130100</v>
      </c>
      <c r="AE107" s="463" t="b">
        <f t="shared" si="107"/>
        <v>1</v>
      </c>
      <c r="AF107" s="463" t="b">
        <f t="shared" si="108"/>
        <v>1</v>
      </c>
      <c r="AG107" s="463" t="b">
        <f t="shared" si="109"/>
        <v>1</v>
      </c>
      <c r="AH107" s="463"/>
      <c r="AI107" s="554" t="s">
        <v>389</v>
      </c>
      <c r="AJ107" s="555" t="s">
        <v>390</v>
      </c>
      <c r="AK107" s="609"/>
      <c r="AL107" s="610"/>
      <c r="AM107" s="611"/>
      <c r="AN107" s="622"/>
      <c r="AO107" s="613">
        <f>SUM(AN108:AN109)</f>
        <v>60000</v>
      </c>
      <c r="AP107" s="463" t="b">
        <f t="shared" si="135"/>
        <v>1</v>
      </c>
      <c r="AQ107" s="463" t="b">
        <f t="shared" si="136"/>
        <v>1</v>
      </c>
      <c r="AR107" s="463" t="b">
        <f t="shared" si="137"/>
        <v>1</v>
      </c>
      <c r="AS107" s="463"/>
      <c r="AT107" s="554" t="s">
        <v>389</v>
      </c>
      <c r="AU107" s="555" t="s">
        <v>390</v>
      </c>
      <c r="AV107" s="449"/>
      <c r="AW107" s="375"/>
      <c r="AX107" s="556"/>
      <c r="AY107" s="567"/>
      <c r="AZ107" s="558">
        <f>SUM(AY108:AY109)</f>
        <v>81200</v>
      </c>
      <c r="BA107" s="463" t="b">
        <f t="shared" si="141"/>
        <v>1</v>
      </c>
      <c r="BB107" s="463" t="b">
        <f t="shared" si="142"/>
        <v>1</v>
      </c>
      <c r="BC107" s="463" t="b">
        <f t="shared" si="143"/>
        <v>1</v>
      </c>
      <c r="BD107" s="554" t="s">
        <v>389</v>
      </c>
      <c r="BE107" s="555" t="s">
        <v>390</v>
      </c>
      <c r="BF107" s="449"/>
      <c r="BG107" s="375"/>
      <c r="BH107" s="556">
        <v>0</v>
      </c>
      <c r="BI107" s="567"/>
      <c r="BJ107" s="558">
        <f>SUM(BI108:BI109)</f>
        <v>81900</v>
      </c>
      <c r="BK107" s="463" t="b">
        <f t="shared" si="110"/>
        <v>1</v>
      </c>
      <c r="BL107" s="463" t="b">
        <f t="shared" si="111"/>
        <v>1</v>
      </c>
      <c r="BM107" s="463" t="b">
        <f t="shared" si="112"/>
        <v>1</v>
      </c>
      <c r="BN107" s="463"/>
      <c r="BO107" s="554" t="s">
        <v>389</v>
      </c>
      <c r="BP107" s="555" t="s">
        <v>390</v>
      </c>
      <c r="BQ107" s="449"/>
      <c r="BR107" s="375"/>
      <c r="BS107" s="556">
        <v>0</v>
      </c>
      <c r="BT107" s="567"/>
      <c r="BU107" s="558">
        <f>SUM(BT108:BT109)</f>
        <v>81000</v>
      </c>
      <c r="BV107" s="463" t="b">
        <f t="shared" si="113"/>
        <v>1</v>
      </c>
      <c r="BW107" s="463" t="b">
        <f t="shared" si="114"/>
        <v>1</v>
      </c>
      <c r="BX107" s="463" t="b">
        <f t="shared" si="115"/>
        <v>1</v>
      </c>
      <c r="BY107" s="463"/>
      <c r="BZ107" s="554" t="s">
        <v>389</v>
      </c>
      <c r="CA107" s="555" t="s">
        <v>390</v>
      </c>
      <c r="CB107" s="449"/>
      <c r="CC107" s="375"/>
      <c r="CD107" s="556"/>
      <c r="CE107" s="567"/>
      <c r="CF107" s="558">
        <f>SUM(CE108:CE109)</f>
        <v>120000</v>
      </c>
      <c r="CG107" s="463" t="b">
        <f t="shared" si="138"/>
        <v>1</v>
      </c>
      <c r="CH107" s="463" t="b">
        <f t="shared" si="139"/>
        <v>1</v>
      </c>
      <c r="CI107" s="463" t="b">
        <f t="shared" si="140"/>
        <v>1</v>
      </c>
      <c r="CJ107" s="463"/>
      <c r="CK107" s="554" t="s">
        <v>389</v>
      </c>
      <c r="CL107" s="555" t="s">
        <v>390</v>
      </c>
      <c r="CM107" s="449"/>
      <c r="CN107" s="375"/>
      <c r="CO107" s="556"/>
      <c r="CP107" s="567"/>
      <c r="CQ107" s="558">
        <f>SUM(CP108:CP109)</f>
        <v>120000</v>
      </c>
      <c r="CR107" s="463" t="b">
        <f t="shared" si="116"/>
        <v>1</v>
      </c>
      <c r="CS107" s="463" t="b">
        <f t="shared" si="117"/>
        <v>1</v>
      </c>
      <c r="CT107" s="463" t="b">
        <f t="shared" si="118"/>
        <v>1</v>
      </c>
      <c r="CU107" s="463"/>
      <c r="CV107" s="691" t="s">
        <v>389</v>
      </c>
      <c r="CW107" s="692" t="s">
        <v>390</v>
      </c>
      <c r="CX107" s="609"/>
      <c r="CY107" s="610"/>
      <c r="CZ107" s="611"/>
      <c r="DA107" s="622"/>
      <c r="DB107" s="613">
        <f>SUM(DA108:DA109)</f>
        <v>147009</v>
      </c>
      <c r="DC107" s="463" t="b">
        <f t="shared" si="119"/>
        <v>1</v>
      </c>
      <c r="DD107" s="463" t="b">
        <f t="shared" si="120"/>
        <v>1</v>
      </c>
      <c r="DE107" s="463" t="b">
        <f t="shared" si="121"/>
        <v>1</v>
      </c>
      <c r="DF107" s="554" t="s">
        <v>389</v>
      </c>
      <c r="DG107" s="555" t="s">
        <v>390</v>
      </c>
      <c r="DH107" s="449"/>
      <c r="DI107" s="375"/>
      <c r="DJ107" s="556"/>
      <c r="DK107" s="567"/>
      <c r="DL107" s="558">
        <f>SUM(DK108:DK109)</f>
        <v>75000</v>
      </c>
      <c r="DM107" s="463" t="b">
        <f t="shared" si="122"/>
        <v>1</v>
      </c>
      <c r="DN107" s="463" t="b">
        <f t="shared" si="123"/>
        <v>1</v>
      </c>
      <c r="DO107" s="463" t="b">
        <f t="shared" si="124"/>
        <v>1</v>
      </c>
      <c r="DP107" s="463"/>
      <c r="DQ107" s="734" t="s">
        <v>389</v>
      </c>
      <c r="DR107" s="735" t="s">
        <v>390</v>
      </c>
      <c r="DS107" s="736"/>
      <c r="DT107" s="737"/>
      <c r="DU107" s="738">
        <v>0</v>
      </c>
      <c r="DV107" s="738"/>
      <c r="DW107" s="739">
        <f>SUM(DV108:DV109)</f>
        <v>79200</v>
      </c>
      <c r="DX107" s="463" t="b">
        <f t="shared" si="125"/>
        <v>1</v>
      </c>
      <c r="DY107" s="463" t="b">
        <f t="shared" si="126"/>
        <v>1</v>
      </c>
      <c r="DZ107" s="463" t="b">
        <f t="shared" si="127"/>
        <v>1</v>
      </c>
      <c r="EA107" s="463"/>
      <c r="EB107" s="554" t="s">
        <v>389</v>
      </c>
      <c r="EC107" s="555" t="s">
        <v>390</v>
      </c>
      <c r="ED107" s="449"/>
      <c r="EE107" s="375"/>
      <c r="EF107" s="793"/>
      <c r="EG107" s="567"/>
      <c r="EH107" s="558">
        <f>SUM(EG108:EG109)</f>
        <v>57549</v>
      </c>
      <c r="EI107" s="463" t="b">
        <f t="shared" si="129"/>
        <v>1</v>
      </c>
      <c r="EJ107" s="463" t="b">
        <f t="shared" si="130"/>
        <v>1</v>
      </c>
      <c r="EK107" s="463" t="b">
        <f t="shared" si="131"/>
        <v>1</v>
      </c>
      <c r="EL107" s="463"/>
      <c r="EM107" s="822" t="s">
        <v>389</v>
      </c>
      <c r="EN107" s="555" t="s">
        <v>390</v>
      </c>
      <c r="EO107" s="449"/>
      <c r="EP107" s="375"/>
      <c r="EQ107" s="556"/>
      <c r="ER107" s="567"/>
      <c r="ES107" s="558">
        <f>SUM(ER108:ER109)</f>
        <v>115800</v>
      </c>
      <c r="ET107" s="463" t="b">
        <f t="shared" si="132"/>
        <v>1</v>
      </c>
      <c r="EU107" s="463" t="b">
        <f t="shared" si="133"/>
        <v>1</v>
      </c>
      <c r="EV107" s="463" t="b">
        <f t="shared" si="134"/>
        <v>1</v>
      </c>
      <c r="EW107" s="463"/>
      <c r="EX107" s="554" t="s">
        <v>389</v>
      </c>
      <c r="EY107" s="555" t="s">
        <v>390</v>
      </c>
      <c r="EZ107" s="449"/>
      <c r="FA107" s="375"/>
      <c r="FB107" s="556"/>
      <c r="FC107" s="567"/>
      <c r="FD107" s="558">
        <f>SUM(FC108:FC109)</f>
        <v>98000</v>
      </c>
    </row>
    <row r="108" spans="2:160" ht="33.75" thickTop="1" x14ac:dyDescent="0.25">
      <c r="B108" s="559" t="s">
        <v>391</v>
      </c>
      <c r="C108" s="502" t="s">
        <v>392</v>
      </c>
      <c r="D108" s="450" t="s">
        <v>154</v>
      </c>
      <c r="E108" s="513">
        <v>2</v>
      </c>
      <c r="F108" s="565">
        <v>0</v>
      </c>
      <c r="G108" s="562">
        <f>ROUND((E108*F108),0)</f>
        <v>0</v>
      </c>
      <c r="H108" s="985" t="e">
        <f>+H107/G114</f>
        <v>#DIV/0!</v>
      </c>
      <c r="I108" s="463" t="b">
        <f t="shared" si="104"/>
        <v>1</v>
      </c>
      <c r="J108" s="463" t="b">
        <f t="shared" si="105"/>
        <v>1</v>
      </c>
      <c r="K108" s="463" t="b">
        <f t="shared" si="106"/>
        <v>1</v>
      </c>
      <c r="L108" s="463"/>
      <c r="M108" s="501" t="s">
        <v>391</v>
      </c>
      <c r="N108" s="502" t="s">
        <v>392</v>
      </c>
      <c r="O108" s="503" t="s">
        <v>154</v>
      </c>
      <c r="P108" s="513">
        <v>2</v>
      </c>
      <c r="Q108" s="510">
        <v>40000</v>
      </c>
      <c r="R108" s="506">
        <f>ROUND((P108*Q108),0)</f>
        <v>80000</v>
      </c>
      <c r="S108" s="985">
        <f>+S107/R114</f>
        <v>1.4718399176442487E-3</v>
      </c>
      <c r="T108" s="463" t="b">
        <f t="shared" si="91"/>
        <v>1</v>
      </c>
      <c r="U108" s="463" t="b">
        <f t="shared" si="92"/>
        <v>1</v>
      </c>
      <c r="V108" s="463" t="b">
        <f t="shared" si="93"/>
        <v>1</v>
      </c>
      <c r="W108" s="463"/>
      <c r="X108" s="596" t="s">
        <v>391</v>
      </c>
      <c r="Y108" s="502" t="s">
        <v>392</v>
      </c>
      <c r="Z108" s="503" t="s">
        <v>154</v>
      </c>
      <c r="AA108" s="513">
        <v>2</v>
      </c>
      <c r="AB108" s="565">
        <v>36700</v>
      </c>
      <c r="AC108" s="562">
        <f>ROUND((AA108*AB108),0)</f>
        <v>73400</v>
      </c>
      <c r="AD108" s="985">
        <f>+AD107/AC114</f>
        <v>1.3648152107343923E-3</v>
      </c>
      <c r="AE108" s="463" t="b">
        <f t="shared" si="107"/>
        <v>1</v>
      </c>
      <c r="AF108" s="463" t="b">
        <f t="shared" si="108"/>
        <v>1</v>
      </c>
      <c r="AG108" s="463" t="b">
        <f t="shared" si="109"/>
        <v>1</v>
      </c>
      <c r="AH108" s="463"/>
      <c r="AI108" s="596" t="s">
        <v>391</v>
      </c>
      <c r="AJ108" s="502" t="s">
        <v>392</v>
      </c>
      <c r="AK108" s="614" t="s">
        <v>154</v>
      </c>
      <c r="AL108" s="623">
        <v>2</v>
      </c>
      <c r="AM108" s="621">
        <v>12000</v>
      </c>
      <c r="AN108" s="618">
        <f>ROUND((AL108*AM108),0)</f>
        <v>24000</v>
      </c>
      <c r="AO108" s="988">
        <f>+AO107/AN114</f>
        <v>6.4105646104780679E-4</v>
      </c>
      <c r="AP108" s="463" t="b">
        <f t="shared" si="135"/>
        <v>1</v>
      </c>
      <c r="AQ108" s="463" t="b">
        <f t="shared" si="136"/>
        <v>1</v>
      </c>
      <c r="AR108" s="463" t="b">
        <f t="shared" si="137"/>
        <v>1</v>
      </c>
      <c r="AS108" s="463"/>
      <c r="AT108" s="596" t="s">
        <v>391</v>
      </c>
      <c r="AU108" s="502" t="s">
        <v>392</v>
      </c>
      <c r="AV108" s="503" t="s">
        <v>154</v>
      </c>
      <c r="AW108" s="513">
        <v>2</v>
      </c>
      <c r="AX108" s="653">
        <v>19600.000000000004</v>
      </c>
      <c r="AY108" s="651">
        <f>ROUND((AW108*AX108),0)</f>
        <v>39200</v>
      </c>
      <c r="AZ108" s="985">
        <f>+AZ107/AY114</f>
        <v>9.0656694430279333E-4</v>
      </c>
      <c r="BA108" s="463" t="b">
        <f t="shared" si="141"/>
        <v>1</v>
      </c>
      <c r="BB108" s="463" t="b">
        <f t="shared" si="142"/>
        <v>1</v>
      </c>
      <c r="BC108" s="463" t="b">
        <f t="shared" si="143"/>
        <v>1</v>
      </c>
      <c r="BD108" s="596" t="s">
        <v>391</v>
      </c>
      <c r="BE108" s="502" t="s">
        <v>392</v>
      </c>
      <c r="BF108" s="503" t="s">
        <v>154</v>
      </c>
      <c r="BG108" s="513">
        <v>2</v>
      </c>
      <c r="BH108" s="565">
        <v>10920</v>
      </c>
      <c r="BI108" s="562">
        <f>ROUND((BG108*BH108),0)</f>
        <v>21840</v>
      </c>
      <c r="BJ108" s="985">
        <f>+BJ107/BI114</f>
        <v>8.0358593600983377E-4</v>
      </c>
      <c r="BK108" s="463" t="b">
        <f t="shared" si="110"/>
        <v>1</v>
      </c>
      <c r="BL108" s="463" t="b">
        <f t="shared" si="111"/>
        <v>1</v>
      </c>
      <c r="BM108" s="463" t="b">
        <f t="shared" si="112"/>
        <v>1</v>
      </c>
      <c r="BN108" s="463"/>
      <c r="BO108" s="596" t="s">
        <v>391</v>
      </c>
      <c r="BP108" s="502" t="s">
        <v>392</v>
      </c>
      <c r="BQ108" s="503" t="s">
        <v>154</v>
      </c>
      <c r="BR108" s="513">
        <v>2</v>
      </c>
      <c r="BS108" s="653">
        <v>10800</v>
      </c>
      <c r="BT108" s="562">
        <f>ROUND((BR108*BS108),0)</f>
        <v>21600</v>
      </c>
      <c r="BU108" s="985">
        <f>+BU107/BT114</f>
        <v>8.035859457341982E-4</v>
      </c>
      <c r="BV108" s="463" t="b">
        <f t="shared" si="113"/>
        <v>1</v>
      </c>
      <c r="BW108" s="463" t="b">
        <f t="shared" si="114"/>
        <v>1</v>
      </c>
      <c r="BX108" s="463" t="b">
        <f t="shared" si="115"/>
        <v>1</v>
      </c>
      <c r="BY108" s="463"/>
      <c r="BZ108" s="596" t="s">
        <v>391</v>
      </c>
      <c r="CA108" s="502" t="s">
        <v>392</v>
      </c>
      <c r="CB108" s="503" t="s">
        <v>154</v>
      </c>
      <c r="CC108" s="513">
        <v>2</v>
      </c>
      <c r="CD108" s="565">
        <v>15000</v>
      </c>
      <c r="CE108" s="562">
        <f>ROUND((CC108*CD108),0)</f>
        <v>30000</v>
      </c>
      <c r="CF108" s="985">
        <f>+CF107/CE114</f>
        <v>1.2957089682172308E-3</v>
      </c>
      <c r="CG108" s="463" t="b">
        <f t="shared" si="138"/>
        <v>1</v>
      </c>
      <c r="CH108" s="463" t="b">
        <f t="shared" si="139"/>
        <v>1</v>
      </c>
      <c r="CI108" s="463" t="b">
        <f t="shared" si="140"/>
        <v>1</v>
      </c>
      <c r="CJ108" s="463"/>
      <c r="CK108" s="596" t="s">
        <v>391</v>
      </c>
      <c r="CL108" s="502" t="s">
        <v>392</v>
      </c>
      <c r="CM108" s="503" t="s">
        <v>154</v>
      </c>
      <c r="CN108" s="513">
        <v>2</v>
      </c>
      <c r="CO108" s="565">
        <v>15000</v>
      </c>
      <c r="CP108" s="562">
        <f>ROUND((CN108*CO108),0)</f>
        <v>30000</v>
      </c>
      <c r="CQ108" s="985">
        <f>+CQ107/CP114</f>
        <v>1.2803537190541174E-3</v>
      </c>
      <c r="CR108" s="463" t="b">
        <f t="shared" si="116"/>
        <v>1</v>
      </c>
      <c r="CS108" s="463" t="b">
        <f t="shared" si="117"/>
        <v>1</v>
      </c>
      <c r="CT108" s="463" t="b">
        <f t="shared" si="118"/>
        <v>1</v>
      </c>
      <c r="CU108" s="463"/>
      <c r="CV108" s="596" t="s">
        <v>391</v>
      </c>
      <c r="CW108" s="693" t="s">
        <v>482</v>
      </c>
      <c r="CX108" s="614" t="s">
        <v>154</v>
      </c>
      <c r="CY108" s="623">
        <v>2</v>
      </c>
      <c r="CZ108" s="621">
        <v>28632</v>
      </c>
      <c r="DA108" s="696">
        <f>ROUND((CY108*CZ108),0)</f>
        <v>57264</v>
      </c>
      <c r="DB108" s="988">
        <f>+DB107/DA114</f>
        <v>1.4802362497693187E-3</v>
      </c>
      <c r="DC108" s="463" t="b">
        <f t="shared" si="119"/>
        <v>1</v>
      </c>
      <c r="DD108" s="463" t="b">
        <f t="shared" si="120"/>
        <v>1</v>
      </c>
      <c r="DE108" s="463" t="b">
        <f t="shared" si="121"/>
        <v>1</v>
      </c>
      <c r="DF108" s="596" t="s">
        <v>391</v>
      </c>
      <c r="DG108" s="502" t="s">
        <v>392</v>
      </c>
      <c r="DH108" s="503" t="s">
        <v>154</v>
      </c>
      <c r="DI108" s="513">
        <v>2</v>
      </c>
      <c r="DJ108" s="565">
        <v>15000</v>
      </c>
      <c r="DK108" s="562">
        <f>ROUND((DI108*DJ108),0)</f>
        <v>30000</v>
      </c>
      <c r="DL108" s="985">
        <f>+DL107/DK114</f>
        <v>1.1742859558531108E-3</v>
      </c>
      <c r="DM108" s="463" t="b">
        <f t="shared" si="122"/>
        <v>1</v>
      </c>
      <c r="DN108" s="463" t="b">
        <f t="shared" si="123"/>
        <v>1</v>
      </c>
      <c r="DO108" s="463" t="b">
        <f t="shared" si="124"/>
        <v>1</v>
      </c>
      <c r="DP108" s="463"/>
      <c r="DQ108" s="728" t="s">
        <v>391</v>
      </c>
      <c r="DR108" s="729" t="s">
        <v>563</v>
      </c>
      <c r="DS108" s="730" t="s">
        <v>154</v>
      </c>
      <c r="DT108" s="743">
        <v>2</v>
      </c>
      <c r="DU108" s="740">
        <v>10560</v>
      </c>
      <c r="DV108" s="740">
        <f>ROUND((DT108*DU108),0)</f>
        <v>21120</v>
      </c>
      <c r="DW108" s="1096">
        <f>+DW107/DV114</f>
        <v>8.0358591692547055E-4</v>
      </c>
      <c r="DX108" s="463" t="b">
        <f t="shared" si="125"/>
        <v>1</v>
      </c>
      <c r="DY108" s="463" t="b">
        <f t="shared" si="126"/>
        <v>1</v>
      </c>
      <c r="DZ108" s="463" t="b">
        <f t="shared" si="127"/>
        <v>1</v>
      </c>
      <c r="EA108" s="463"/>
      <c r="EB108" s="596" t="s">
        <v>391</v>
      </c>
      <c r="EC108" s="502" t="s">
        <v>392</v>
      </c>
      <c r="ED108" s="503" t="s">
        <v>154</v>
      </c>
      <c r="EE108" s="513">
        <v>2</v>
      </c>
      <c r="EF108" s="801">
        <v>12789</v>
      </c>
      <c r="EG108" s="802">
        <f>ROUND((EE108*EF108),0)</f>
        <v>25578</v>
      </c>
      <c r="EH108" s="985">
        <f>+EH107/EG114</f>
        <v>6.3038914724217372E-4</v>
      </c>
      <c r="EI108" s="463" t="b">
        <f t="shared" si="129"/>
        <v>1</v>
      </c>
      <c r="EJ108" s="463" t="b">
        <f t="shared" si="130"/>
        <v>1</v>
      </c>
      <c r="EK108" s="463" t="b">
        <f t="shared" si="131"/>
        <v>1</v>
      </c>
      <c r="EL108" s="463"/>
      <c r="EM108" s="596" t="s">
        <v>391</v>
      </c>
      <c r="EN108" s="502" t="s">
        <v>392</v>
      </c>
      <c r="EO108" s="503" t="s">
        <v>154</v>
      </c>
      <c r="EP108" s="513">
        <v>2</v>
      </c>
      <c r="EQ108" s="565">
        <v>5400</v>
      </c>
      <c r="ER108" s="562">
        <f>ROUND((EP108*EQ108),0)</f>
        <v>10800</v>
      </c>
      <c r="ES108" s="1114">
        <f>+ES107/ER114</f>
        <v>1.2709944576739089E-3</v>
      </c>
      <c r="ET108" s="463" t="b">
        <f t="shared" si="132"/>
        <v>1</v>
      </c>
      <c r="EU108" s="463" t="b">
        <f t="shared" si="133"/>
        <v>1</v>
      </c>
      <c r="EV108" s="463" t="b">
        <f t="shared" si="134"/>
        <v>1</v>
      </c>
      <c r="EW108" s="463"/>
      <c r="EX108" s="596" t="s">
        <v>391</v>
      </c>
      <c r="EY108" s="502" t="s">
        <v>392</v>
      </c>
      <c r="EZ108" s="503" t="s">
        <v>154</v>
      </c>
      <c r="FA108" s="513">
        <v>2</v>
      </c>
      <c r="FB108" s="565">
        <v>4000</v>
      </c>
      <c r="FC108" s="562">
        <f>ROUND((FA108*FB108),0)</f>
        <v>8000</v>
      </c>
      <c r="FD108" s="985">
        <f>+FD107/FC114</f>
        <v>1.0762920386216636E-3</v>
      </c>
    </row>
    <row r="109" spans="2:160" ht="33.75" thickBot="1" x14ac:dyDescent="0.3">
      <c r="B109" s="559" t="s">
        <v>393</v>
      </c>
      <c r="C109" s="502" t="s">
        <v>394</v>
      </c>
      <c r="D109" s="450" t="s">
        <v>239</v>
      </c>
      <c r="E109" s="513">
        <v>3</v>
      </c>
      <c r="F109" s="565">
        <v>0</v>
      </c>
      <c r="G109" s="562">
        <f>ROUND((E109*F109),0)</f>
        <v>0</v>
      </c>
      <c r="H109" s="929"/>
      <c r="I109" s="463" t="b">
        <f t="shared" si="104"/>
        <v>1</v>
      </c>
      <c r="J109" s="463" t="b">
        <f t="shared" si="105"/>
        <v>1</v>
      </c>
      <c r="K109" s="463" t="b">
        <f t="shared" si="106"/>
        <v>1</v>
      </c>
      <c r="L109" s="463"/>
      <c r="M109" s="501" t="s">
        <v>393</v>
      </c>
      <c r="N109" s="502" t="s">
        <v>394</v>
      </c>
      <c r="O109" s="503" t="s">
        <v>239</v>
      </c>
      <c r="P109" s="513">
        <v>3</v>
      </c>
      <c r="Q109" s="510">
        <v>20000</v>
      </c>
      <c r="R109" s="506">
        <f>ROUND((P109*Q109),0)</f>
        <v>60000</v>
      </c>
      <c r="S109" s="929"/>
      <c r="T109" s="463" t="b">
        <f t="shared" si="91"/>
        <v>1</v>
      </c>
      <c r="U109" s="463" t="b">
        <f t="shared" si="92"/>
        <v>1</v>
      </c>
      <c r="V109" s="463" t="b">
        <f t="shared" si="93"/>
        <v>1</v>
      </c>
      <c r="W109" s="463"/>
      <c r="X109" s="596" t="s">
        <v>393</v>
      </c>
      <c r="Y109" s="502" t="s">
        <v>394</v>
      </c>
      <c r="Z109" s="503" t="s">
        <v>239</v>
      </c>
      <c r="AA109" s="513">
        <v>3</v>
      </c>
      <c r="AB109" s="565">
        <v>18900</v>
      </c>
      <c r="AC109" s="562">
        <f>ROUND((AA109*AB109),0)</f>
        <v>56700</v>
      </c>
      <c r="AD109" s="929"/>
      <c r="AE109" s="463" t="b">
        <f t="shared" si="107"/>
        <v>1</v>
      </c>
      <c r="AF109" s="463" t="b">
        <f t="shared" si="108"/>
        <v>1</v>
      </c>
      <c r="AG109" s="463" t="b">
        <f t="shared" si="109"/>
        <v>1</v>
      </c>
      <c r="AH109" s="463"/>
      <c r="AI109" s="596" t="s">
        <v>393</v>
      </c>
      <c r="AJ109" s="502" t="s">
        <v>394</v>
      </c>
      <c r="AK109" s="614" t="s">
        <v>239</v>
      </c>
      <c r="AL109" s="623">
        <v>3</v>
      </c>
      <c r="AM109" s="621">
        <v>12000</v>
      </c>
      <c r="AN109" s="618">
        <f>ROUND((AL109*AM109),0)</f>
        <v>36000</v>
      </c>
      <c r="AO109" s="981"/>
      <c r="AP109" s="463" t="b">
        <f t="shared" si="135"/>
        <v>1</v>
      </c>
      <c r="AQ109" s="463" t="b">
        <f t="shared" si="136"/>
        <v>1</v>
      </c>
      <c r="AR109" s="463" t="b">
        <f t="shared" si="137"/>
        <v>1</v>
      </c>
      <c r="AS109" s="463"/>
      <c r="AT109" s="596" t="s">
        <v>393</v>
      </c>
      <c r="AU109" s="502" t="s">
        <v>394</v>
      </c>
      <c r="AV109" s="503" t="s">
        <v>239</v>
      </c>
      <c r="AW109" s="513">
        <v>3</v>
      </c>
      <c r="AX109" s="653">
        <v>14000.000000000002</v>
      </c>
      <c r="AY109" s="651">
        <f>ROUND((AW109*AX109),0)</f>
        <v>42000</v>
      </c>
      <c r="AZ109" s="929"/>
      <c r="BA109" s="463" t="b">
        <f t="shared" si="141"/>
        <v>1</v>
      </c>
      <c r="BB109" s="463" t="b">
        <f t="shared" si="142"/>
        <v>1</v>
      </c>
      <c r="BC109" s="463" t="b">
        <f t="shared" si="143"/>
        <v>1</v>
      </c>
      <c r="BD109" s="596" t="s">
        <v>393</v>
      </c>
      <c r="BE109" s="502" t="s">
        <v>394</v>
      </c>
      <c r="BF109" s="503" t="s">
        <v>239</v>
      </c>
      <c r="BG109" s="513">
        <v>3</v>
      </c>
      <c r="BH109" s="565">
        <v>20020</v>
      </c>
      <c r="BI109" s="562">
        <f>ROUND((BG109*BH109),0)</f>
        <v>60060</v>
      </c>
      <c r="BJ109" s="929"/>
      <c r="BK109" s="463" t="b">
        <f t="shared" si="110"/>
        <v>1</v>
      </c>
      <c r="BL109" s="463" t="b">
        <f t="shared" si="111"/>
        <v>1</v>
      </c>
      <c r="BM109" s="463" t="b">
        <f t="shared" si="112"/>
        <v>1</v>
      </c>
      <c r="BN109" s="463"/>
      <c r="BO109" s="596" t="s">
        <v>393</v>
      </c>
      <c r="BP109" s="502" t="s">
        <v>394</v>
      </c>
      <c r="BQ109" s="503" t="s">
        <v>239</v>
      </c>
      <c r="BR109" s="513">
        <v>3</v>
      </c>
      <c r="BS109" s="653">
        <v>19800</v>
      </c>
      <c r="BT109" s="562">
        <f>ROUND((BR109*BS109),0)</f>
        <v>59400</v>
      </c>
      <c r="BU109" s="929"/>
      <c r="BV109" s="463" t="b">
        <f t="shared" si="113"/>
        <v>1</v>
      </c>
      <c r="BW109" s="463" t="b">
        <f t="shared" si="114"/>
        <v>1</v>
      </c>
      <c r="BX109" s="463" t="b">
        <f t="shared" si="115"/>
        <v>1</v>
      </c>
      <c r="BY109" s="463"/>
      <c r="BZ109" s="596" t="s">
        <v>393</v>
      </c>
      <c r="CA109" s="502" t="s">
        <v>394</v>
      </c>
      <c r="CB109" s="503" t="s">
        <v>239</v>
      </c>
      <c r="CC109" s="513">
        <v>3</v>
      </c>
      <c r="CD109" s="565">
        <v>30000</v>
      </c>
      <c r="CE109" s="562">
        <f>ROUND((CC109*CD109),0)</f>
        <v>90000</v>
      </c>
      <c r="CF109" s="929"/>
      <c r="CG109" s="463" t="b">
        <f t="shared" si="138"/>
        <v>1</v>
      </c>
      <c r="CH109" s="463" t="b">
        <f t="shared" si="139"/>
        <v>1</v>
      </c>
      <c r="CI109" s="463" t="b">
        <f t="shared" si="140"/>
        <v>1</v>
      </c>
      <c r="CJ109" s="463"/>
      <c r="CK109" s="596" t="s">
        <v>393</v>
      </c>
      <c r="CL109" s="502" t="s">
        <v>394</v>
      </c>
      <c r="CM109" s="503" t="s">
        <v>239</v>
      </c>
      <c r="CN109" s="513">
        <v>3</v>
      </c>
      <c r="CO109" s="565">
        <v>30000</v>
      </c>
      <c r="CP109" s="562">
        <f>ROUND((CN109*CO109),0)</f>
        <v>90000</v>
      </c>
      <c r="CQ109" s="929"/>
      <c r="CR109" s="463" t="b">
        <f t="shared" si="116"/>
        <v>1</v>
      </c>
      <c r="CS109" s="463" t="b">
        <f t="shared" si="117"/>
        <v>1</v>
      </c>
      <c r="CT109" s="463" t="b">
        <f t="shared" si="118"/>
        <v>1</v>
      </c>
      <c r="CU109" s="463"/>
      <c r="CV109" s="596" t="s">
        <v>393</v>
      </c>
      <c r="CW109" s="693" t="s">
        <v>483</v>
      </c>
      <c r="CX109" s="614" t="s">
        <v>239</v>
      </c>
      <c r="CY109" s="623">
        <v>3</v>
      </c>
      <c r="CZ109" s="621">
        <v>29915</v>
      </c>
      <c r="DA109" s="696">
        <f>ROUND((CY109*CZ109),0)</f>
        <v>89745</v>
      </c>
      <c r="DB109" s="981"/>
      <c r="DC109" s="463" t="b">
        <f t="shared" si="119"/>
        <v>1</v>
      </c>
      <c r="DD109" s="463" t="b">
        <f t="shared" si="120"/>
        <v>1</v>
      </c>
      <c r="DE109" s="463" t="b">
        <f t="shared" si="121"/>
        <v>1</v>
      </c>
      <c r="DF109" s="596" t="s">
        <v>393</v>
      </c>
      <c r="DG109" s="502" t="s">
        <v>394</v>
      </c>
      <c r="DH109" s="503" t="s">
        <v>239</v>
      </c>
      <c r="DI109" s="513">
        <v>3</v>
      </c>
      <c r="DJ109" s="565">
        <v>15000</v>
      </c>
      <c r="DK109" s="562">
        <f>ROUND((DI109*DJ109),0)</f>
        <v>45000</v>
      </c>
      <c r="DL109" s="929"/>
      <c r="DM109" s="463" t="b">
        <f t="shared" si="122"/>
        <v>1</v>
      </c>
      <c r="DN109" s="463" t="b">
        <f t="shared" si="123"/>
        <v>1</v>
      </c>
      <c r="DO109" s="463" t="b">
        <f t="shared" si="124"/>
        <v>1</v>
      </c>
      <c r="DP109" s="463"/>
      <c r="DQ109" s="728" t="s">
        <v>393</v>
      </c>
      <c r="DR109" s="729" t="s">
        <v>564</v>
      </c>
      <c r="DS109" s="730" t="s">
        <v>239</v>
      </c>
      <c r="DT109" s="743">
        <v>3</v>
      </c>
      <c r="DU109" s="740">
        <v>19360</v>
      </c>
      <c r="DV109" s="740">
        <f>ROUND((DT109*DU109),0)</f>
        <v>58080</v>
      </c>
      <c r="DW109" s="1098"/>
      <c r="DX109" s="463" t="b">
        <f t="shared" si="125"/>
        <v>1</v>
      </c>
      <c r="DY109" s="463" t="b">
        <f t="shared" si="126"/>
        <v>1</v>
      </c>
      <c r="DZ109" s="463" t="b">
        <f t="shared" si="127"/>
        <v>1</v>
      </c>
      <c r="EA109" s="463"/>
      <c r="EB109" s="596" t="s">
        <v>393</v>
      </c>
      <c r="EC109" s="502" t="s">
        <v>394</v>
      </c>
      <c r="ED109" s="503" t="s">
        <v>239</v>
      </c>
      <c r="EE109" s="513">
        <v>3</v>
      </c>
      <c r="EF109" s="801">
        <v>10657</v>
      </c>
      <c r="EG109" s="802">
        <f>ROUND((EE109*EF109),0)</f>
        <v>31971</v>
      </c>
      <c r="EH109" s="929"/>
      <c r="EI109" s="463" t="b">
        <f t="shared" si="129"/>
        <v>1</v>
      </c>
      <c r="EJ109" s="463" t="b">
        <f t="shared" si="130"/>
        <v>1</v>
      </c>
      <c r="EK109" s="463" t="b">
        <f t="shared" si="131"/>
        <v>1</v>
      </c>
      <c r="EL109" s="463"/>
      <c r="EM109" s="596" t="s">
        <v>393</v>
      </c>
      <c r="EN109" s="502" t="s">
        <v>394</v>
      </c>
      <c r="EO109" s="503" t="s">
        <v>239</v>
      </c>
      <c r="EP109" s="513">
        <v>3</v>
      </c>
      <c r="EQ109" s="565">
        <v>35000</v>
      </c>
      <c r="ER109" s="562">
        <f>ROUND((EP109*EQ109),0)</f>
        <v>105000</v>
      </c>
      <c r="ES109" s="1111"/>
      <c r="ET109" s="463" t="b">
        <f t="shared" si="132"/>
        <v>1</v>
      </c>
      <c r="EU109" s="463" t="b">
        <f t="shared" si="133"/>
        <v>1</v>
      </c>
      <c r="EV109" s="463" t="b">
        <f t="shared" si="134"/>
        <v>1</v>
      </c>
      <c r="EW109" s="463"/>
      <c r="EX109" s="596" t="s">
        <v>393</v>
      </c>
      <c r="EY109" s="502" t="s">
        <v>394</v>
      </c>
      <c r="EZ109" s="503" t="s">
        <v>239</v>
      </c>
      <c r="FA109" s="513">
        <v>3</v>
      </c>
      <c r="FB109" s="565">
        <v>30000</v>
      </c>
      <c r="FC109" s="562">
        <f>ROUND((FA109*FB109),0)</f>
        <v>90000</v>
      </c>
      <c r="FD109" s="929"/>
    </row>
    <row r="110" spans="2:160" ht="18.75" thickTop="1" thickBot="1" x14ac:dyDescent="0.25">
      <c r="B110" s="554" t="s">
        <v>395</v>
      </c>
      <c r="C110" s="555" t="s">
        <v>396</v>
      </c>
      <c r="D110" s="449"/>
      <c r="E110" s="375"/>
      <c r="F110" s="556"/>
      <c r="G110" s="567"/>
      <c r="H110" s="558">
        <f>SUM(G111)</f>
        <v>0</v>
      </c>
      <c r="I110" s="463" t="b">
        <f t="shared" si="104"/>
        <v>1</v>
      </c>
      <c r="J110" s="463" t="b">
        <f t="shared" si="105"/>
        <v>1</v>
      </c>
      <c r="K110" s="463" t="b">
        <f t="shared" si="106"/>
        <v>1</v>
      </c>
      <c r="L110" s="463"/>
      <c r="M110" s="494" t="s">
        <v>395</v>
      </c>
      <c r="N110" s="495" t="s">
        <v>396</v>
      </c>
      <c r="O110" s="496"/>
      <c r="P110" s="497"/>
      <c r="Q110" s="498"/>
      <c r="R110" s="512"/>
      <c r="S110" s="500">
        <f>SUM(R111)</f>
        <v>120000</v>
      </c>
      <c r="T110" s="463" t="b">
        <f t="shared" si="91"/>
        <v>1</v>
      </c>
      <c r="U110" s="463" t="b">
        <f t="shared" si="92"/>
        <v>1</v>
      </c>
      <c r="V110" s="463" t="b">
        <f t="shared" si="93"/>
        <v>1</v>
      </c>
      <c r="W110" s="463"/>
      <c r="X110" s="554" t="s">
        <v>395</v>
      </c>
      <c r="Y110" s="555" t="s">
        <v>396</v>
      </c>
      <c r="Z110" s="449"/>
      <c r="AA110" s="375"/>
      <c r="AB110" s="556"/>
      <c r="AC110" s="567"/>
      <c r="AD110" s="558">
        <f>SUM(AC111)</f>
        <v>114400</v>
      </c>
      <c r="AE110" s="463" t="b">
        <f t="shared" si="107"/>
        <v>1</v>
      </c>
      <c r="AF110" s="463" t="b">
        <f t="shared" si="108"/>
        <v>1</v>
      </c>
      <c r="AG110" s="463" t="b">
        <f t="shared" si="109"/>
        <v>1</v>
      </c>
      <c r="AH110" s="463"/>
      <c r="AI110" s="554" t="s">
        <v>395</v>
      </c>
      <c r="AJ110" s="555" t="s">
        <v>396</v>
      </c>
      <c r="AK110" s="609"/>
      <c r="AL110" s="610"/>
      <c r="AM110" s="611"/>
      <c r="AN110" s="622"/>
      <c r="AO110" s="613">
        <f>SUM(AN111)</f>
        <v>60000</v>
      </c>
      <c r="AP110" s="463" t="b">
        <f t="shared" si="135"/>
        <v>1</v>
      </c>
      <c r="AQ110" s="463" t="b">
        <f t="shared" si="136"/>
        <v>1</v>
      </c>
      <c r="AR110" s="463" t="b">
        <f t="shared" si="137"/>
        <v>1</v>
      </c>
      <c r="AS110" s="463"/>
      <c r="AT110" s="554" t="s">
        <v>395</v>
      </c>
      <c r="AU110" s="555" t="s">
        <v>396</v>
      </c>
      <c r="AV110" s="449"/>
      <c r="AW110" s="375"/>
      <c r="AX110" s="556"/>
      <c r="AY110" s="567"/>
      <c r="AZ110" s="558">
        <f>SUM(AY111)</f>
        <v>268800</v>
      </c>
      <c r="BA110" s="463" t="b">
        <f t="shared" si="141"/>
        <v>1</v>
      </c>
      <c r="BB110" s="463" t="b">
        <f t="shared" si="142"/>
        <v>1</v>
      </c>
      <c r="BC110" s="463" t="b">
        <f t="shared" si="143"/>
        <v>1</v>
      </c>
      <c r="BD110" s="554" t="s">
        <v>395</v>
      </c>
      <c r="BE110" s="555" t="s">
        <v>396</v>
      </c>
      <c r="BF110" s="449"/>
      <c r="BG110" s="375"/>
      <c r="BH110" s="556">
        <v>0</v>
      </c>
      <c r="BI110" s="567"/>
      <c r="BJ110" s="558">
        <f>SUM(BI111)</f>
        <v>127400</v>
      </c>
      <c r="BK110" s="463" t="b">
        <f t="shared" si="110"/>
        <v>1</v>
      </c>
      <c r="BL110" s="463" t="b">
        <f t="shared" si="111"/>
        <v>1</v>
      </c>
      <c r="BM110" s="463" t="b">
        <f t="shared" si="112"/>
        <v>1</v>
      </c>
      <c r="BN110" s="463"/>
      <c r="BO110" s="554" t="s">
        <v>395</v>
      </c>
      <c r="BP110" s="555" t="s">
        <v>396</v>
      </c>
      <c r="BQ110" s="449"/>
      <c r="BR110" s="375"/>
      <c r="BS110" s="556">
        <v>0</v>
      </c>
      <c r="BT110" s="567"/>
      <c r="BU110" s="558">
        <f>SUM(BT111)</f>
        <v>126000</v>
      </c>
      <c r="BV110" s="463" t="b">
        <f t="shared" si="113"/>
        <v>1</v>
      </c>
      <c r="BW110" s="463" t="b">
        <f t="shared" si="114"/>
        <v>1</v>
      </c>
      <c r="BX110" s="463" t="b">
        <f t="shared" si="115"/>
        <v>1</v>
      </c>
      <c r="BY110" s="463"/>
      <c r="BZ110" s="554" t="s">
        <v>395</v>
      </c>
      <c r="CA110" s="555" t="s">
        <v>396</v>
      </c>
      <c r="CB110" s="449"/>
      <c r="CC110" s="375"/>
      <c r="CD110" s="556"/>
      <c r="CE110" s="567"/>
      <c r="CF110" s="558">
        <f>SUM(CE111)</f>
        <v>200000</v>
      </c>
      <c r="CG110" s="463" t="b">
        <f t="shared" si="138"/>
        <v>1</v>
      </c>
      <c r="CH110" s="463" t="b">
        <f t="shared" si="139"/>
        <v>1</v>
      </c>
      <c r="CI110" s="463" t="b">
        <f t="shared" si="140"/>
        <v>1</v>
      </c>
      <c r="CJ110" s="463"/>
      <c r="CK110" s="554" t="s">
        <v>395</v>
      </c>
      <c r="CL110" s="555" t="s">
        <v>396</v>
      </c>
      <c r="CM110" s="449"/>
      <c r="CN110" s="375"/>
      <c r="CO110" s="556"/>
      <c r="CP110" s="567"/>
      <c r="CQ110" s="558">
        <f>SUM(CP111)</f>
        <v>200000</v>
      </c>
      <c r="CR110" s="463" t="b">
        <f t="shared" si="116"/>
        <v>1</v>
      </c>
      <c r="CS110" s="463" t="b">
        <f t="shared" si="117"/>
        <v>1</v>
      </c>
      <c r="CT110" s="463" t="b">
        <f t="shared" si="118"/>
        <v>1</v>
      </c>
      <c r="CU110" s="463"/>
      <c r="CV110" s="691" t="s">
        <v>395</v>
      </c>
      <c r="CW110" s="692" t="s">
        <v>396</v>
      </c>
      <c r="CX110" s="609"/>
      <c r="CY110" s="610"/>
      <c r="CZ110" s="611"/>
      <c r="DA110" s="622"/>
      <c r="DB110" s="613">
        <f>SUM(DA111)</f>
        <v>119660</v>
      </c>
      <c r="DC110" s="463" t="b">
        <f t="shared" si="119"/>
        <v>1</v>
      </c>
      <c r="DD110" s="463" t="b">
        <f t="shared" si="120"/>
        <v>1</v>
      </c>
      <c r="DE110" s="463" t="b">
        <f t="shared" si="121"/>
        <v>1</v>
      </c>
      <c r="DF110" s="554" t="s">
        <v>395</v>
      </c>
      <c r="DG110" s="555" t="s">
        <v>396</v>
      </c>
      <c r="DH110" s="449"/>
      <c r="DI110" s="375"/>
      <c r="DJ110" s="556"/>
      <c r="DK110" s="567"/>
      <c r="DL110" s="558">
        <f>SUM(DK111)</f>
        <v>100000</v>
      </c>
      <c r="DM110" s="463" t="b">
        <f t="shared" si="122"/>
        <v>1</v>
      </c>
      <c r="DN110" s="463" t="b">
        <f t="shared" si="123"/>
        <v>1</v>
      </c>
      <c r="DO110" s="463" t="b">
        <f t="shared" si="124"/>
        <v>1</v>
      </c>
      <c r="DP110" s="463"/>
      <c r="DQ110" s="734" t="s">
        <v>395</v>
      </c>
      <c r="DR110" s="735" t="s">
        <v>396</v>
      </c>
      <c r="DS110" s="736"/>
      <c r="DT110" s="737"/>
      <c r="DU110" s="738">
        <v>0</v>
      </c>
      <c r="DV110" s="738"/>
      <c r="DW110" s="739">
        <f>SUM(DV111)</f>
        <v>123200</v>
      </c>
      <c r="DX110" s="463" t="b">
        <f t="shared" si="125"/>
        <v>1</v>
      </c>
      <c r="DY110" s="463" t="b">
        <f t="shared" si="126"/>
        <v>1</v>
      </c>
      <c r="DZ110" s="463" t="b">
        <f t="shared" si="127"/>
        <v>1</v>
      </c>
      <c r="EA110" s="463"/>
      <c r="EB110" s="554" t="s">
        <v>395</v>
      </c>
      <c r="EC110" s="555" t="s">
        <v>396</v>
      </c>
      <c r="ED110" s="449"/>
      <c r="EE110" s="375"/>
      <c r="EF110" s="556"/>
      <c r="EG110" s="567"/>
      <c r="EH110" s="558">
        <f>SUM(EG111)</f>
        <v>41644</v>
      </c>
      <c r="EI110" s="463" t="b">
        <f t="shared" si="129"/>
        <v>1</v>
      </c>
      <c r="EJ110" s="463" t="b">
        <f t="shared" si="130"/>
        <v>1</v>
      </c>
      <c r="EK110" s="463" t="b">
        <f t="shared" si="131"/>
        <v>1</v>
      </c>
      <c r="EL110" s="463"/>
      <c r="EM110" s="822" t="s">
        <v>395</v>
      </c>
      <c r="EN110" s="555" t="s">
        <v>396</v>
      </c>
      <c r="EO110" s="449"/>
      <c r="EP110" s="375"/>
      <c r="EQ110" s="556"/>
      <c r="ER110" s="567"/>
      <c r="ES110" s="558">
        <f>SUM(ER111)</f>
        <v>100000</v>
      </c>
      <c r="ET110" s="463" t="b">
        <f t="shared" si="132"/>
        <v>1</v>
      </c>
      <c r="EU110" s="463" t="b">
        <f t="shared" si="133"/>
        <v>1</v>
      </c>
      <c r="EV110" s="463" t="b">
        <f t="shared" si="134"/>
        <v>1</v>
      </c>
      <c r="EW110" s="463"/>
      <c r="EX110" s="554" t="s">
        <v>395</v>
      </c>
      <c r="EY110" s="555" t="s">
        <v>396</v>
      </c>
      <c r="EZ110" s="449"/>
      <c r="FA110" s="375"/>
      <c r="FB110" s="556"/>
      <c r="FC110" s="567"/>
      <c r="FD110" s="558">
        <f>SUM(FC111)</f>
        <v>120000</v>
      </c>
    </row>
    <row r="111" spans="2:160" ht="34.5" thickTop="1" thickBot="1" x14ac:dyDescent="0.3">
      <c r="B111" s="580" t="s">
        <v>397</v>
      </c>
      <c r="C111" s="568" t="s">
        <v>398</v>
      </c>
      <c r="D111" s="571" t="s">
        <v>239</v>
      </c>
      <c r="E111" s="572">
        <v>4</v>
      </c>
      <c r="F111" s="565">
        <v>0</v>
      </c>
      <c r="G111" s="562">
        <f>ROUND((E111*F111),0)</f>
        <v>0</v>
      </c>
      <c r="H111" s="581" t="e">
        <f>+H110/G114</f>
        <v>#DIV/0!</v>
      </c>
      <c r="I111" s="463" t="b">
        <f t="shared" si="104"/>
        <v>1</v>
      </c>
      <c r="J111" s="463" t="b">
        <f t="shared" si="105"/>
        <v>1</v>
      </c>
      <c r="K111" s="463" t="b">
        <f t="shared" si="106"/>
        <v>1</v>
      </c>
      <c r="L111" s="463"/>
      <c r="M111" s="501" t="s">
        <v>397</v>
      </c>
      <c r="N111" s="502" t="s">
        <v>398</v>
      </c>
      <c r="O111" s="503" t="s">
        <v>239</v>
      </c>
      <c r="P111" s="513">
        <v>4</v>
      </c>
      <c r="Q111" s="510">
        <v>30000</v>
      </c>
      <c r="R111" s="506">
        <f>ROUND((P111*Q111),0)</f>
        <v>120000</v>
      </c>
      <c r="S111" s="516">
        <f>+S110/R114</f>
        <v>1.2615770722664988E-3</v>
      </c>
      <c r="T111" s="463" t="b">
        <f t="shared" ref="T111:T114" si="174">+EXACT(C111,Y111)</f>
        <v>1</v>
      </c>
      <c r="U111" s="463" t="b">
        <f t="shared" ref="U111:U114" si="175">+EXACT(D111,Z111)</f>
        <v>1</v>
      </c>
      <c r="V111" s="463" t="b">
        <f t="shared" ref="V111:V114" si="176">+EXACT(E111,AA111)</f>
        <v>1</v>
      </c>
      <c r="W111" s="463"/>
      <c r="X111" s="599" t="s">
        <v>397</v>
      </c>
      <c r="Y111" s="568" t="s">
        <v>398</v>
      </c>
      <c r="Z111" s="598" t="s">
        <v>239</v>
      </c>
      <c r="AA111" s="572">
        <v>4</v>
      </c>
      <c r="AB111" s="565">
        <v>28600</v>
      </c>
      <c r="AC111" s="562">
        <f>ROUND((AA111*AB111),0)</f>
        <v>114400</v>
      </c>
      <c r="AD111" s="581">
        <f>+AD110/AC114</f>
        <v>1.2001142206611412E-3</v>
      </c>
      <c r="AE111" s="463" t="b">
        <f t="shared" si="107"/>
        <v>1</v>
      </c>
      <c r="AF111" s="463" t="b">
        <f t="shared" si="108"/>
        <v>1</v>
      </c>
      <c r="AG111" s="463" t="b">
        <f t="shared" si="109"/>
        <v>1</v>
      </c>
      <c r="AH111" s="463"/>
      <c r="AI111" s="599" t="s">
        <v>397</v>
      </c>
      <c r="AJ111" s="568" t="s">
        <v>398</v>
      </c>
      <c r="AK111" s="627" t="s">
        <v>239</v>
      </c>
      <c r="AL111" s="628">
        <v>4</v>
      </c>
      <c r="AM111" s="621">
        <v>15000</v>
      </c>
      <c r="AN111" s="618">
        <f>ROUND((AL111*AM111),0)</f>
        <v>60000</v>
      </c>
      <c r="AO111" s="634">
        <f>+AO110/AN114</f>
        <v>6.4105646104780679E-4</v>
      </c>
      <c r="AP111" s="463" t="b">
        <f t="shared" si="135"/>
        <v>1</v>
      </c>
      <c r="AQ111" s="463" t="b">
        <f t="shared" si="136"/>
        <v>1</v>
      </c>
      <c r="AR111" s="463" t="b">
        <f t="shared" si="137"/>
        <v>1</v>
      </c>
      <c r="AS111" s="463"/>
      <c r="AT111" s="599" t="s">
        <v>397</v>
      </c>
      <c r="AU111" s="568" t="s">
        <v>398</v>
      </c>
      <c r="AV111" s="598" t="s">
        <v>239</v>
      </c>
      <c r="AW111" s="572">
        <v>4</v>
      </c>
      <c r="AX111" s="653">
        <v>67200</v>
      </c>
      <c r="AY111" s="651">
        <f>ROUND((AW111*AX111),0)</f>
        <v>268800</v>
      </c>
      <c r="AZ111" s="581">
        <f>+AZ110/AY114</f>
        <v>3.001049194933385E-3</v>
      </c>
      <c r="BA111" s="463" t="b">
        <f t="shared" si="141"/>
        <v>1</v>
      </c>
      <c r="BB111" s="463" t="b">
        <f t="shared" si="142"/>
        <v>1</v>
      </c>
      <c r="BC111" s="463" t="b">
        <f t="shared" si="143"/>
        <v>1</v>
      </c>
      <c r="BD111" s="599" t="s">
        <v>397</v>
      </c>
      <c r="BE111" s="568" t="s">
        <v>398</v>
      </c>
      <c r="BF111" s="598" t="s">
        <v>239</v>
      </c>
      <c r="BG111" s="572">
        <v>4</v>
      </c>
      <c r="BH111" s="565">
        <v>31850</v>
      </c>
      <c r="BI111" s="562">
        <f>ROUND((BG111*BH111),0)</f>
        <v>127400</v>
      </c>
      <c r="BJ111" s="581">
        <f>+BJ110/BI114</f>
        <v>1.2500225671264081E-3</v>
      </c>
      <c r="BK111" s="463" t="b">
        <f t="shared" si="110"/>
        <v>1</v>
      </c>
      <c r="BL111" s="463" t="b">
        <f t="shared" si="111"/>
        <v>1</v>
      </c>
      <c r="BM111" s="463" t="b">
        <f t="shared" si="112"/>
        <v>1</v>
      </c>
      <c r="BN111" s="463"/>
      <c r="BO111" s="599" t="s">
        <v>397</v>
      </c>
      <c r="BP111" s="568" t="s">
        <v>398</v>
      </c>
      <c r="BQ111" s="598" t="s">
        <v>239</v>
      </c>
      <c r="BR111" s="572">
        <v>4</v>
      </c>
      <c r="BS111" s="653">
        <v>31500</v>
      </c>
      <c r="BT111" s="562">
        <f>ROUND((BR111*BS111),0)</f>
        <v>126000</v>
      </c>
      <c r="BU111" s="581">
        <f>+BU110/BT114</f>
        <v>1.2500225822531972E-3</v>
      </c>
      <c r="BV111" s="463" t="b">
        <f t="shared" si="113"/>
        <v>1</v>
      </c>
      <c r="BW111" s="463" t="b">
        <f t="shared" si="114"/>
        <v>1</v>
      </c>
      <c r="BX111" s="463" t="b">
        <f t="shared" si="115"/>
        <v>1</v>
      </c>
      <c r="BY111" s="463"/>
      <c r="BZ111" s="599" t="s">
        <v>397</v>
      </c>
      <c r="CA111" s="568" t="s">
        <v>398</v>
      </c>
      <c r="CB111" s="598" t="s">
        <v>239</v>
      </c>
      <c r="CC111" s="572">
        <v>4</v>
      </c>
      <c r="CD111" s="565">
        <v>50000</v>
      </c>
      <c r="CE111" s="562">
        <f>ROUND((CC111*CD111),0)</f>
        <v>200000</v>
      </c>
      <c r="CF111" s="581">
        <f>+CF110/CE114</f>
        <v>2.159514947028718E-3</v>
      </c>
      <c r="CG111" s="463" t="b">
        <f t="shared" si="138"/>
        <v>1</v>
      </c>
      <c r="CH111" s="463" t="b">
        <f t="shared" si="139"/>
        <v>1</v>
      </c>
      <c r="CI111" s="463" t="b">
        <f t="shared" si="140"/>
        <v>1</v>
      </c>
      <c r="CJ111" s="463"/>
      <c r="CK111" s="599" t="s">
        <v>397</v>
      </c>
      <c r="CL111" s="568" t="s">
        <v>398</v>
      </c>
      <c r="CM111" s="598" t="s">
        <v>239</v>
      </c>
      <c r="CN111" s="572">
        <v>4</v>
      </c>
      <c r="CO111" s="565">
        <v>50000</v>
      </c>
      <c r="CP111" s="562">
        <f>ROUND((CN111*CO111),0)</f>
        <v>200000</v>
      </c>
      <c r="CQ111" s="581">
        <f>+CQ110/CP114</f>
        <v>2.1339228650901956E-3</v>
      </c>
      <c r="CR111" s="463" t="b">
        <f t="shared" si="116"/>
        <v>1</v>
      </c>
      <c r="CS111" s="463" t="b">
        <f t="shared" si="117"/>
        <v>1</v>
      </c>
      <c r="CT111" s="463" t="b">
        <f t="shared" si="118"/>
        <v>1</v>
      </c>
      <c r="CU111" s="463"/>
      <c r="CV111" s="599" t="s">
        <v>397</v>
      </c>
      <c r="CW111" s="699" t="s">
        <v>484</v>
      </c>
      <c r="CX111" s="627" t="s">
        <v>239</v>
      </c>
      <c r="CY111" s="628">
        <v>4</v>
      </c>
      <c r="CZ111" s="621">
        <v>29915</v>
      </c>
      <c r="DA111" s="696">
        <f>ROUND((CY111*CZ111),0)</f>
        <v>119660</v>
      </c>
      <c r="DB111" s="634">
        <f>+DB110/DA114</f>
        <v>1.2048586797229876E-3</v>
      </c>
      <c r="DC111" s="463" t="b">
        <f t="shared" si="119"/>
        <v>1</v>
      </c>
      <c r="DD111" s="463" t="b">
        <f t="shared" si="120"/>
        <v>1</v>
      </c>
      <c r="DE111" s="463" t="b">
        <f t="shared" si="121"/>
        <v>1</v>
      </c>
      <c r="DF111" s="599" t="s">
        <v>397</v>
      </c>
      <c r="DG111" s="568" t="s">
        <v>398</v>
      </c>
      <c r="DH111" s="598" t="s">
        <v>239</v>
      </c>
      <c r="DI111" s="572">
        <v>4</v>
      </c>
      <c r="DJ111" s="565">
        <v>25000</v>
      </c>
      <c r="DK111" s="562">
        <f>ROUND((DI111*DJ111),0)</f>
        <v>100000</v>
      </c>
      <c r="DL111" s="581">
        <f>+DL110/DK114</f>
        <v>1.5657146078041479E-3</v>
      </c>
      <c r="DM111" s="463" t="b">
        <f t="shared" si="122"/>
        <v>1</v>
      </c>
      <c r="DN111" s="463" t="b">
        <f t="shared" si="123"/>
        <v>1</v>
      </c>
      <c r="DO111" s="463" t="b">
        <f t="shared" si="124"/>
        <v>1</v>
      </c>
      <c r="DP111" s="463"/>
      <c r="DQ111" s="728" t="s">
        <v>397</v>
      </c>
      <c r="DR111" s="742" t="s">
        <v>565</v>
      </c>
      <c r="DS111" s="749" t="s">
        <v>239</v>
      </c>
      <c r="DT111" s="750">
        <v>4</v>
      </c>
      <c r="DU111" s="740">
        <v>30800</v>
      </c>
      <c r="DV111" s="740">
        <f>ROUND((DT111*DU111),0)</f>
        <v>123200</v>
      </c>
      <c r="DW111" s="758">
        <f>+DW110/DV114</f>
        <v>1.2500225374396207E-3</v>
      </c>
      <c r="DX111" s="463" t="b">
        <f t="shared" si="125"/>
        <v>1</v>
      </c>
      <c r="DY111" s="463" t="b">
        <f t="shared" si="126"/>
        <v>1</v>
      </c>
      <c r="DZ111" s="463" t="b">
        <f t="shared" si="127"/>
        <v>1</v>
      </c>
      <c r="EA111" s="463"/>
      <c r="EB111" s="596" t="s">
        <v>397</v>
      </c>
      <c r="EC111" s="568" t="s">
        <v>398</v>
      </c>
      <c r="ED111" s="598" t="s">
        <v>239</v>
      </c>
      <c r="EE111" s="572">
        <v>4</v>
      </c>
      <c r="EF111" s="801">
        <v>10411</v>
      </c>
      <c r="EG111" s="802">
        <f>ROUND((EE111*EF111),0)</f>
        <v>41644</v>
      </c>
      <c r="EH111" s="581">
        <f>+EH110/EG114</f>
        <v>4.5616649546913207E-4</v>
      </c>
      <c r="EI111" s="463" t="b">
        <f t="shared" si="129"/>
        <v>1</v>
      </c>
      <c r="EJ111" s="463" t="b">
        <f t="shared" si="130"/>
        <v>1</v>
      </c>
      <c r="EK111" s="463" t="b">
        <f t="shared" si="131"/>
        <v>1</v>
      </c>
      <c r="EL111" s="463"/>
      <c r="EM111" s="599" t="s">
        <v>397</v>
      </c>
      <c r="EN111" s="568" t="s">
        <v>398</v>
      </c>
      <c r="EO111" s="598" t="s">
        <v>239</v>
      </c>
      <c r="EP111" s="572">
        <v>4</v>
      </c>
      <c r="EQ111" s="565">
        <v>25000</v>
      </c>
      <c r="ER111" s="562">
        <f>ROUND((EP111*EQ111),0)</f>
        <v>100000</v>
      </c>
      <c r="ES111" s="824">
        <f>+ES110/ER114</f>
        <v>1.0975772518772961E-3</v>
      </c>
      <c r="ET111" s="463" t="b">
        <f t="shared" si="132"/>
        <v>1</v>
      </c>
      <c r="EU111" s="463" t="b">
        <f t="shared" si="133"/>
        <v>1</v>
      </c>
      <c r="EV111" s="463" t="b">
        <f t="shared" si="134"/>
        <v>1</v>
      </c>
      <c r="EW111" s="463"/>
      <c r="EX111" s="599" t="s">
        <v>397</v>
      </c>
      <c r="EY111" s="568" t="s">
        <v>398</v>
      </c>
      <c r="EZ111" s="598" t="s">
        <v>239</v>
      </c>
      <c r="FA111" s="572">
        <v>4</v>
      </c>
      <c r="FB111" s="565">
        <v>30000</v>
      </c>
      <c r="FC111" s="562">
        <f>ROUND((FA111*FB111),0)</f>
        <v>120000</v>
      </c>
      <c r="FD111" s="581">
        <f>+FD110/FC114</f>
        <v>1.3179086187204044E-3</v>
      </c>
    </row>
    <row r="112" spans="2:160" ht="18.75" thickTop="1" thickBot="1" x14ac:dyDescent="0.25">
      <c r="B112" s="554" t="s">
        <v>399</v>
      </c>
      <c r="C112" s="555" t="s">
        <v>400</v>
      </c>
      <c r="D112" s="449"/>
      <c r="E112" s="375"/>
      <c r="F112" s="556"/>
      <c r="G112" s="567"/>
      <c r="H112" s="558">
        <f>SUM(G113)</f>
        <v>0</v>
      </c>
      <c r="I112" s="463" t="b">
        <f t="shared" si="104"/>
        <v>1</v>
      </c>
      <c r="J112" s="463" t="b">
        <f t="shared" si="105"/>
        <v>1</v>
      </c>
      <c r="K112" s="463" t="b">
        <f t="shared" si="106"/>
        <v>1</v>
      </c>
      <c r="L112" s="463"/>
      <c r="M112" s="494" t="s">
        <v>399</v>
      </c>
      <c r="N112" s="495" t="s">
        <v>400</v>
      </c>
      <c r="O112" s="496"/>
      <c r="P112" s="497"/>
      <c r="Q112" s="498"/>
      <c r="R112" s="512"/>
      <c r="S112" s="500">
        <f>SUM(R113)</f>
        <v>500000</v>
      </c>
      <c r="T112" s="463" t="b">
        <f t="shared" si="174"/>
        <v>1</v>
      </c>
      <c r="U112" s="463" t="b">
        <f t="shared" si="175"/>
        <v>1</v>
      </c>
      <c r="V112" s="463" t="b">
        <f t="shared" si="176"/>
        <v>1</v>
      </c>
      <c r="W112" s="463"/>
      <c r="X112" s="554" t="s">
        <v>399</v>
      </c>
      <c r="Y112" s="555" t="s">
        <v>400</v>
      </c>
      <c r="Z112" s="449"/>
      <c r="AA112" s="375"/>
      <c r="AB112" s="556"/>
      <c r="AC112" s="567"/>
      <c r="AD112" s="558">
        <f>SUM(AC113)</f>
        <v>480000</v>
      </c>
      <c r="AE112" s="463" t="b">
        <f t="shared" si="107"/>
        <v>1</v>
      </c>
      <c r="AF112" s="463" t="b">
        <f t="shared" si="108"/>
        <v>1</v>
      </c>
      <c r="AG112" s="463" t="b">
        <f t="shared" si="109"/>
        <v>1</v>
      </c>
      <c r="AH112" s="463"/>
      <c r="AI112" s="554" t="s">
        <v>399</v>
      </c>
      <c r="AJ112" s="555" t="s">
        <v>400</v>
      </c>
      <c r="AK112" s="609"/>
      <c r="AL112" s="610"/>
      <c r="AM112" s="611"/>
      <c r="AN112" s="622"/>
      <c r="AO112" s="613">
        <f>SUM(AN113)</f>
        <v>136000</v>
      </c>
      <c r="AP112" s="463" t="b">
        <f t="shared" si="135"/>
        <v>1</v>
      </c>
      <c r="AQ112" s="463" t="b">
        <f t="shared" si="136"/>
        <v>1</v>
      </c>
      <c r="AR112" s="463" t="b">
        <f t="shared" si="137"/>
        <v>1</v>
      </c>
      <c r="AS112" s="463"/>
      <c r="AT112" s="554" t="s">
        <v>399</v>
      </c>
      <c r="AU112" s="555" t="s">
        <v>400</v>
      </c>
      <c r="AV112" s="449"/>
      <c r="AW112" s="375"/>
      <c r="AX112" s="556"/>
      <c r="AY112" s="567"/>
      <c r="AZ112" s="558">
        <f>SUM(AY113)</f>
        <v>444272</v>
      </c>
      <c r="BA112" s="463" t="b">
        <f t="shared" si="141"/>
        <v>1</v>
      </c>
      <c r="BB112" s="463" t="b">
        <f t="shared" si="142"/>
        <v>1</v>
      </c>
      <c r="BC112" s="463" t="b">
        <f t="shared" si="143"/>
        <v>1</v>
      </c>
      <c r="BD112" s="554" t="s">
        <v>399</v>
      </c>
      <c r="BE112" s="555" t="s">
        <v>400</v>
      </c>
      <c r="BF112" s="449"/>
      <c r="BG112" s="375"/>
      <c r="BH112" s="556">
        <v>0</v>
      </c>
      <c r="BI112" s="567"/>
      <c r="BJ112" s="558">
        <f>SUM(BI113)</f>
        <v>13650</v>
      </c>
      <c r="BK112" s="463" t="b">
        <f t="shared" si="110"/>
        <v>1</v>
      </c>
      <c r="BL112" s="463" t="b">
        <f t="shared" si="111"/>
        <v>1</v>
      </c>
      <c r="BM112" s="463" t="b">
        <f t="shared" si="112"/>
        <v>1</v>
      </c>
      <c r="BN112" s="463"/>
      <c r="BO112" s="554" t="s">
        <v>399</v>
      </c>
      <c r="BP112" s="555" t="s">
        <v>400</v>
      </c>
      <c r="BQ112" s="449"/>
      <c r="BR112" s="375"/>
      <c r="BS112" s="556">
        <v>0</v>
      </c>
      <c r="BT112" s="567"/>
      <c r="BU112" s="558">
        <f>SUM(BT113)</f>
        <v>13500</v>
      </c>
      <c r="BV112" s="463" t="b">
        <f t="shared" si="113"/>
        <v>1</v>
      </c>
      <c r="BW112" s="463" t="b">
        <f t="shared" si="114"/>
        <v>1</v>
      </c>
      <c r="BX112" s="463" t="b">
        <f t="shared" si="115"/>
        <v>1</v>
      </c>
      <c r="BY112" s="463"/>
      <c r="BZ112" s="554" t="s">
        <v>399</v>
      </c>
      <c r="CA112" s="555" t="s">
        <v>400</v>
      </c>
      <c r="CB112" s="449"/>
      <c r="CC112" s="375"/>
      <c r="CD112" s="556"/>
      <c r="CE112" s="567"/>
      <c r="CF112" s="558">
        <f>SUM(CE113)</f>
        <v>500000</v>
      </c>
      <c r="CG112" s="463" t="b">
        <f t="shared" si="138"/>
        <v>1</v>
      </c>
      <c r="CH112" s="463" t="b">
        <f t="shared" si="139"/>
        <v>1</v>
      </c>
      <c r="CI112" s="463" t="b">
        <f t="shared" si="140"/>
        <v>1</v>
      </c>
      <c r="CJ112" s="463"/>
      <c r="CK112" s="554" t="s">
        <v>399</v>
      </c>
      <c r="CL112" s="555" t="s">
        <v>400</v>
      </c>
      <c r="CM112" s="449"/>
      <c r="CN112" s="375"/>
      <c r="CO112" s="556"/>
      <c r="CP112" s="567"/>
      <c r="CQ112" s="558">
        <f>SUM(CP113)</f>
        <v>300000</v>
      </c>
      <c r="CR112" s="463" t="b">
        <f t="shared" si="116"/>
        <v>1</v>
      </c>
      <c r="CS112" s="463" t="b">
        <f t="shared" si="117"/>
        <v>1</v>
      </c>
      <c r="CT112" s="463" t="b">
        <f t="shared" si="118"/>
        <v>1</v>
      </c>
      <c r="CU112" s="463"/>
      <c r="CV112" s="691" t="s">
        <v>399</v>
      </c>
      <c r="CW112" s="692" t="s">
        <v>400</v>
      </c>
      <c r="CX112" s="609"/>
      <c r="CY112" s="610"/>
      <c r="CZ112" s="611"/>
      <c r="DA112" s="622"/>
      <c r="DB112" s="613">
        <f>SUM(DA113)</f>
        <v>15000</v>
      </c>
      <c r="DC112" s="463" t="b">
        <f t="shared" si="119"/>
        <v>1</v>
      </c>
      <c r="DD112" s="463" t="b">
        <f t="shared" si="120"/>
        <v>1</v>
      </c>
      <c r="DE112" s="463" t="b">
        <f t="shared" si="121"/>
        <v>1</v>
      </c>
      <c r="DF112" s="554" t="s">
        <v>399</v>
      </c>
      <c r="DG112" s="555" t="s">
        <v>400</v>
      </c>
      <c r="DH112" s="449"/>
      <c r="DI112" s="375"/>
      <c r="DJ112" s="556"/>
      <c r="DK112" s="567"/>
      <c r="DL112" s="558">
        <f>SUM(DK113)</f>
        <v>100000</v>
      </c>
      <c r="DM112" s="463" t="b">
        <f t="shared" si="122"/>
        <v>1</v>
      </c>
      <c r="DN112" s="463" t="b">
        <f t="shared" si="123"/>
        <v>1</v>
      </c>
      <c r="DO112" s="463" t="b">
        <f t="shared" si="124"/>
        <v>1</v>
      </c>
      <c r="DP112" s="463"/>
      <c r="DQ112" s="734" t="s">
        <v>399</v>
      </c>
      <c r="DR112" s="735" t="s">
        <v>400</v>
      </c>
      <c r="DS112" s="736"/>
      <c r="DT112" s="737"/>
      <c r="DU112" s="738">
        <v>0</v>
      </c>
      <c r="DV112" s="738"/>
      <c r="DW112" s="739">
        <f>SUM(DV113)</f>
        <v>13200</v>
      </c>
      <c r="DX112" s="463" t="b">
        <f t="shared" si="125"/>
        <v>1</v>
      </c>
      <c r="DY112" s="463" t="b">
        <f t="shared" si="126"/>
        <v>1</v>
      </c>
      <c r="DZ112" s="463" t="b">
        <f t="shared" si="127"/>
        <v>1</v>
      </c>
      <c r="EA112" s="463"/>
      <c r="EB112" s="554" t="s">
        <v>399</v>
      </c>
      <c r="EC112" s="555" t="s">
        <v>400</v>
      </c>
      <c r="ED112" s="449"/>
      <c r="EE112" s="375"/>
      <c r="EF112" s="556"/>
      <c r="EG112" s="567"/>
      <c r="EH112" s="558">
        <f>SUM(EG113)</f>
        <v>119198</v>
      </c>
      <c r="EI112" s="463" t="b">
        <f t="shared" si="129"/>
        <v>1</v>
      </c>
      <c r="EJ112" s="463" t="b">
        <f t="shared" si="130"/>
        <v>1</v>
      </c>
      <c r="EK112" s="463" t="b">
        <f t="shared" si="131"/>
        <v>1</v>
      </c>
      <c r="EL112" s="463"/>
      <c r="EM112" s="822" t="s">
        <v>399</v>
      </c>
      <c r="EN112" s="555" t="s">
        <v>400</v>
      </c>
      <c r="EO112" s="449"/>
      <c r="EP112" s="375"/>
      <c r="EQ112" s="556"/>
      <c r="ER112" s="567"/>
      <c r="ES112" s="558">
        <f>SUM(ER113)</f>
        <v>100000</v>
      </c>
      <c r="ET112" s="463" t="b">
        <f t="shared" si="132"/>
        <v>1</v>
      </c>
      <c r="EU112" s="463" t="b">
        <f t="shared" si="133"/>
        <v>1</v>
      </c>
      <c r="EV112" s="463" t="b">
        <f t="shared" si="134"/>
        <v>1</v>
      </c>
      <c r="EW112" s="463"/>
      <c r="EX112" s="554" t="s">
        <v>399</v>
      </c>
      <c r="EY112" s="555" t="s">
        <v>400</v>
      </c>
      <c r="EZ112" s="449"/>
      <c r="FA112" s="375"/>
      <c r="FB112" s="556"/>
      <c r="FC112" s="567"/>
      <c r="FD112" s="558">
        <f>SUM(FC113)</f>
        <v>500000</v>
      </c>
    </row>
    <row r="113" spans="2:160" ht="48.75" thickTop="1" thickBot="1" x14ac:dyDescent="0.3">
      <c r="B113" s="559" t="s">
        <v>401</v>
      </c>
      <c r="C113" s="502" t="s">
        <v>402</v>
      </c>
      <c r="D113" s="450" t="s">
        <v>403</v>
      </c>
      <c r="E113" s="513">
        <v>1</v>
      </c>
      <c r="F113" s="565">
        <v>0</v>
      </c>
      <c r="G113" s="562">
        <f>ROUND((E113*F113),0)</f>
        <v>0</v>
      </c>
      <c r="H113" s="516" t="e">
        <f>+H112/G114</f>
        <v>#DIV/0!</v>
      </c>
      <c r="I113" s="463" t="b">
        <f t="shared" si="104"/>
        <v>1</v>
      </c>
      <c r="J113" s="463" t="b">
        <f t="shared" si="105"/>
        <v>1</v>
      </c>
      <c r="K113" s="463" t="b">
        <f t="shared" si="106"/>
        <v>1</v>
      </c>
      <c r="L113" s="463"/>
      <c r="M113" s="501" t="s">
        <v>401</v>
      </c>
      <c r="N113" s="502" t="s">
        <v>402</v>
      </c>
      <c r="O113" s="503" t="s">
        <v>403</v>
      </c>
      <c r="P113" s="513">
        <v>1</v>
      </c>
      <c r="Q113" s="510">
        <v>500000</v>
      </c>
      <c r="R113" s="506">
        <f>ROUND((P113*Q113),0)</f>
        <v>500000</v>
      </c>
      <c r="S113" s="516">
        <f>+S112/R114</f>
        <v>5.256571134443745E-3</v>
      </c>
      <c r="T113" s="463" t="b">
        <f t="shared" si="174"/>
        <v>1</v>
      </c>
      <c r="U113" s="463" t="b">
        <f t="shared" si="175"/>
        <v>1</v>
      </c>
      <c r="V113" s="463" t="b">
        <f t="shared" si="176"/>
        <v>1</v>
      </c>
      <c r="W113" s="463"/>
      <c r="X113" s="596" t="s">
        <v>401</v>
      </c>
      <c r="Y113" s="502" t="s">
        <v>402</v>
      </c>
      <c r="Z113" s="503" t="s">
        <v>403</v>
      </c>
      <c r="AA113" s="513">
        <v>1</v>
      </c>
      <c r="AB113" s="565">
        <v>480000</v>
      </c>
      <c r="AC113" s="562">
        <f>ROUND((AA113*AB113),0)</f>
        <v>480000</v>
      </c>
      <c r="AD113" s="516">
        <f>+AD112/AC114</f>
        <v>5.0354442824942988E-3</v>
      </c>
      <c r="AE113" s="463" t="b">
        <f t="shared" si="107"/>
        <v>1</v>
      </c>
      <c r="AF113" s="463" t="b">
        <f t="shared" si="108"/>
        <v>1</v>
      </c>
      <c r="AG113" s="463" t="b">
        <f t="shared" si="109"/>
        <v>1</v>
      </c>
      <c r="AH113" s="463"/>
      <c r="AI113" s="596" t="s">
        <v>401</v>
      </c>
      <c r="AJ113" s="502" t="s">
        <v>402</v>
      </c>
      <c r="AK113" s="614" t="s">
        <v>403</v>
      </c>
      <c r="AL113" s="623">
        <v>1</v>
      </c>
      <c r="AM113" s="621">
        <v>136000</v>
      </c>
      <c r="AN113" s="618">
        <f>ROUND((AL113*AM113),0)</f>
        <v>136000</v>
      </c>
      <c r="AO113" s="626">
        <f>+AO112/AN114</f>
        <v>1.4530613117083621E-3</v>
      </c>
      <c r="AP113" s="463" t="b">
        <f t="shared" si="135"/>
        <v>1</v>
      </c>
      <c r="AQ113" s="463" t="b">
        <f t="shared" si="136"/>
        <v>1</v>
      </c>
      <c r="AR113" s="463" t="b">
        <f t="shared" si="137"/>
        <v>1</v>
      </c>
      <c r="AS113" s="463"/>
      <c r="AT113" s="596" t="s">
        <v>401</v>
      </c>
      <c r="AU113" s="502" t="s">
        <v>402</v>
      </c>
      <c r="AV113" s="503" t="s">
        <v>403</v>
      </c>
      <c r="AW113" s="513">
        <v>1</v>
      </c>
      <c r="AX113" s="653">
        <v>444272</v>
      </c>
      <c r="AY113" s="651">
        <f>ROUND((AW113*AX113),0)</f>
        <v>444272</v>
      </c>
      <c r="AZ113" s="516">
        <f>+AZ112/AY114</f>
        <v>4.9601269640306726E-3</v>
      </c>
      <c r="BA113" s="463" t="b">
        <f t="shared" si="141"/>
        <v>1</v>
      </c>
      <c r="BB113" s="463" t="b">
        <f t="shared" si="142"/>
        <v>1</v>
      </c>
      <c r="BC113" s="463" t="b">
        <f t="shared" si="143"/>
        <v>1</v>
      </c>
      <c r="BD113" s="596" t="s">
        <v>401</v>
      </c>
      <c r="BE113" s="502" t="s">
        <v>402</v>
      </c>
      <c r="BF113" s="503" t="s">
        <v>403</v>
      </c>
      <c r="BG113" s="513">
        <v>1</v>
      </c>
      <c r="BH113" s="565">
        <v>13650</v>
      </c>
      <c r="BI113" s="562">
        <f>ROUND((BG113*BH113),0)</f>
        <v>13650</v>
      </c>
      <c r="BJ113" s="516">
        <f>+BJ112/BI114</f>
        <v>1.339309893349723E-4</v>
      </c>
      <c r="BK113" s="463" t="b">
        <f t="shared" si="110"/>
        <v>1</v>
      </c>
      <c r="BL113" s="463" t="b">
        <f t="shared" si="111"/>
        <v>1</v>
      </c>
      <c r="BM113" s="463" t="b">
        <f t="shared" si="112"/>
        <v>1</v>
      </c>
      <c r="BN113" s="463"/>
      <c r="BO113" s="596" t="s">
        <v>401</v>
      </c>
      <c r="BP113" s="502" t="s">
        <v>402</v>
      </c>
      <c r="BQ113" s="503" t="s">
        <v>403</v>
      </c>
      <c r="BR113" s="513">
        <v>1</v>
      </c>
      <c r="BS113" s="653">
        <v>13500</v>
      </c>
      <c r="BT113" s="562">
        <f>ROUND((BR113*BS113),0)</f>
        <v>13500</v>
      </c>
      <c r="BU113" s="516">
        <f>+BU112/BT114</f>
        <v>1.339309909556997E-4</v>
      </c>
      <c r="BV113" s="463" t="b">
        <f t="shared" si="113"/>
        <v>1</v>
      </c>
      <c r="BW113" s="463" t="b">
        <f t="shared" si="114"/>
        <v>1</v>
      </c>
      <c r="BX113" s="463" t="b">
        <f t="shared" si="115"/>
        <v>1</v>
      </c>
      <c r="BY113" s="463"/>
      <c r="BZ113" s="596" t="s">
        <v>401</v>
      </c>
      <c r="CA113" s="502" t="s">
        <v>402</v>
      </c>
      <c r="CB113" s="503" t="s">
        <v>403</v>
      </c>
      <c r="CC113" s="513">
        <v>1</v>
      </c>
      <c r="CD113" s="565">
        <v>500000</v>
      </c>
      <c r="CE113" s="562">
        <f>ROUND((CC113*CD113),0)</f>
        <v>500000</v>
      </c>
      <c r="CF113" s="516">
        <f>+CF112/CE114</f>
        <v>5.3987873675717946E-3</v>
      </c>
      <c r="CG113" s="463" t="b">
        <f t="shared" si="138"/>
        <v>1</v>
      </c>
      <c r="CH113" s="463" t="b">
        <f t="shared" si="139"/>
        <v>1</v>
      </c>
      <c r="CI113" s="463" t="b">
        <f t="shared" si="140"/>
        <v>1</v>
      </c>
      <c r="CJ113" s="463"/>
      <c r="CK113" s="596" t="s">
        <v>401</v>
      </c>
      <c r="CL113" s="502" t="s">
        <v>402</v>
      </c>
      <c r="CM113" s="503" t="s">
        <v>403</v>
      </c>
      <c r="CN113" s="513">
        <v>1</v>
      </c>
      <c r="CO113" s="565">
        <v>300000</v>
      </c>
      <c r="CP113" s="562">
        <f>ROUND((CN113*CO113),0)</f>
        <v>300000</v>
      </c>
      <c r="CQ113" s="516">
        <f>+CQ112/CP114</f>
        <v>3.2008842976352933E-3</v>
      </c>
      <c r="CR113" s="463" t="b">
        <f t="shared" si="116"/>
        <v>1</v>
      </c>
      <c r="CS113" s="463" t="b">
        <f t="shared" si="117"/>
        <v>1</v>
      </c>
      <c r="CT113" s="463" t="b">
        <f t="shared" si="118"/>
        <v>1</v>
      </c>
      <c r="CU113" s="463"/>
      <c r="CV113" s="596" t="s">
        <v>401</v>
      </c>
      <c r="CW113" s="693" t="s">
        <v>485</v>
      </c>
      <c r="CX113" s="614" t="s">
        <v>403</v>
      </c>
      <c r="CY113" s="623">
        <v>1</v>
      </c>
      <c r="CZ113" s="621">
        <v>15000</v>
      </c>
      <c r="DA113" s="696">
        <f>ROUND((CY113*CZ113),0)</f>
        <v>15000</v>
      </c>
      <c r="DB113" s="626">
        <f>+DB112/DA114</f>
        <v>1.5103526822534528E-4</v>
      </c>
      <c r="DC113" s="463" t="b">
        <f t="shared" si="119"/>
        <v>1</v>
      </c>
      <c r="DD113" s="463" t="b">
        <f t="shared" si="120"/>
        <v>1</v>
      </c>
      <c r="DE113" s="463" t="b">
        <f t="shared" si="121"/>
        <v>1</v>
      </c>
      <c r="DF113" s="596" t="s">
        <v>401</v>
      </c>
      <c r="DG113" s="502" t="s">
        <v>402</v>
      </c>
      <c r="DH113" s="503" t="s">
        <v>403</v>
      </c>
      <c r="DI113" s="513">
        <v>1</v>
      </c>
      <c r="DJ113" s="565">
        <v>100000</v>
      </c>
      <c r="DK113" s="562">
        <f>ROUND((DI113*DJ113),0)</f>
        <v>100000</v>
      </c>
      <c r="DL113" s="516">
        <f>+DL112/DK114</f>
        <v>1.5657146078041479E-3</v>
      </c>
      <c r="DM113" s="463" t="b">
        <f t="shared" si="122"/>
        <v>1</v>
      </c>
      <c r="DN113" s="463" t="b">
        <f t="shared" si="123"/>
        <v>1</v>
      </c>
      <c r="DO113" s="463" t="b">
        <f t="shared" si="124"/>
        <v>1</v>
      </c>
      <c r="DP113" s="463"/>
      <c r="DQ113" s="728" t="s">
        <v>401</v>
      </c>
      <c r="DR113" s="729" t="s">
        <v>566</v>
      </c>
      <c r="DS113" s="730" t="s">
        <v>403</v>
      </c>
      <c r="DT113" s="743">
        <v>1</v>
      </c>
      <c r="DU113" s="740">
        <v>13200</v>
      </c>
      <c r="DV113" s="740">
        <f>ROUND((DT113*DU113),0)</f>
        <v>13200</v>
      </c>
      <c r="DW113" s="759">
        <f>+DW112/DV114</f>
        <v>1.3393098615424508E-4</v>
      </c>
      <c r="DX113" s="463" t="b">
        <f t="shared" si="125"/>
        <v>1</v>
      </c>
      <c r="DY113" s="463" t="b">
        <f t="shared" si="126"/>
        <v>1</v>
      </c>
      <c r="DZ113" s="463" t="b">
        <f t="shared" si="127"/>
        <v>1</v>
      </c>
      <c r="EA113" s="463"/>
      <c r="EB113" s="596">
        <v>17.100000000000001</v>
      </c>
      <c r="EC113" s="502" t="s">
        <v>402</v>
      </c>
      <c r="ED113" s="503" t="s">
        <v>403</v>
      </c>
      <c r="EE113" s="513">
        <v>1</v>
      </c>
      <c r="EF113" s="801">
        <v>119198</v>
      </c>
      <c r="EG113" s="802">
        <f>ROUND((EE113*EF113),0)</f>
        <v>119198</v>
      </c>
      <c r="EH113" s="516">
        <f>+EH112/EG114</f>
        <v>1.3056895093393913E-3</v>
      </c>
      <c r="EI113" s="463" t="b">
        <f t="shared" si="129"/>
        <v>1</v>
      </c>
      <c r="EJ113" s="463" t="b">
        <f t="shared" si="130"/>
        <v>1</v>
      </c>
      <c r="EK113" s="463" t="b">
        <f t="shared" si="131"/>
        <v>1</v>
      </c>
      <c r="EL113" s="463"/>
      <c r="EM113" s="596" t="s">
        <v>401</v>
      </c>
      <c r="EN113" s="502" t="s">
        <v>402</v>
      </c>
      <c r="EO113" s="503" t="s">
        <v>403</v>
      </c>
      <c r="EP113" s="513">
        <v>1</v>
      </c>
      <c r="EQ113" s="565">
        <v>100000</v>
      </c>
      <c r="ER113" s="562">
        <f>ROUND((EP113*EQ113),0)</f>
        <v>100000</v>
      </c>
      <c r="ES113" s="823">
        <f>+ES112/ER114</f>
        <v>1.0975772518772961E-3</v>
      </c>
      <c r="ET113" s="463" t="b">
        <f t="shared" si="132"/>
        <v>1</v>
      </c>
      <c r="EU113" s="463" t="b">
        <f t="shared" si="133"/>
        <v>1</v>
      </c>
      <c r="EV113" s="463" t="b">
        <f t="shared" si="134"/>
        <v>1</v>
      </c>
      <c r="EW113" s="463"/>
      <c r="EX113" s="596" t="s">
        <v>401</v>
      </c>
      <c r="EY113" s="502" t="s">
        <v>402</v>
      </c>
      <c r="EZ113" s="503" t="s">
        <v>403</v>
      </c>
      <c r="FA113" s="513">
        <v>1</v>
      </c>
      <c r="FB113" s="565">
        <v>500000</v>
      </c>
      <c r="FC113" s="562">
        <f>ROUND((FA113*FB113),0)</f>
        <v>500000</v>
      </c>
      <c r="FD113" s="516">
        <f>+FD112/FC114</f>
        <v>5.4912859113350181E-3</v>
      </c>
    </row>
    <row r="114" spans="2:160" ht="18" thickTop="1" thickBot="1" x14ac:dyDescent="0.35">
      <c r="B114" s="1017" t="s">
        <v>159</v>
      </c>
      <c r="C114" s="1018"/>
      <c r="D114" s="1018"/>
      <c r="E114" s="1018"/>
      <c r="F114" s="451"/>
      <c r="G114" s="582">
        <f>SUM(G14:G113)</f>
        <v>0</v>
      </c>
      <c r="H114" s="464" t="e">
        <f>+H113+H111+H108+H98+H89+H78+H64+H62+H58+H50+H35+H33+H24+H14+H41+H54+H21</f>
        <v>#DIV/0!</v>
      </c>
      <c r="I114" s="463" t="b">
        <f t="shared" si="104"/>
        <v>1</v>
      </c>
      <c r="J114" s="463" t="b">
        <f t="shared" si="105"/>
        <v>1</v>
      </c>
      <c r="K114" s="463" t="b">
        <f t="shared" si="106"/>
        <v>1</v>
      </c>
      <c r="L114" s="463"/>
      <c r="M114" s="989" t="s">
        <v>159</v>
      </c>
      <c r="N114" s="990"/>
      <c r="O114" s="990"/>
      <c r="P114" s="990"/>
      <c r="Q114" s="527"/>
      <c r="R114" s="528">
        <f>SUM(R14:R113)</f>
        <v>95119040</v>
      </c>
      <c r="S114" s="464">
        <f>+S113+S111+S108+S98+S89+S78+S64+S62+S58+S50+S35+S33+S24+S14+S41+S54+S21</f>
        <v>1</v>
      </c>
      <c r="T114" s="463" t="b">
        <f t="shared" si="174"/>
        <v>1</v>
      </c>
      <c r="U114" s="463" t="b">
        <f t="shared" si="175"/>
        <v>1</v>
      </c>
      <c r="V114" s="463" t="b">
        <f t="shared" si="176"/>
        <v>1</v>
      </c>
      <c r="W114" s="463"/>
      <c r="X114" s="1017" t="s">
        <v>159</v>
      </c>
      <c r="Y114" s="1018"/>
      <c r="Z114" s="1018"/>
      <c r="AA114" s="1018"/>
      <c r="AB114" s="451"/>
      <c r="AC114" s="582">
        <f>SUM(AC14:AC113)</f>
        <v>95324260</v>
      </c>
      <c r="AD114" s="464">
        <f>+AD113+AD111+AD108+AD98+AD89+AD78+AD64+AD62+AD58+AD50+AD35+AD33+AD24+AD14+AD41+AD54+AD21</f>
        <v>1</v>
      </c>
      <c r="AE114" s="463" t="b">
        <f t="shared" si="107"/>
        <v>1</v>
      </c>
      <c r="AF114" s="463" t="b">
        <f t="shared" si="108"/>
        <v>1</v>
      </c>
      <c r="AG114" s="463" t="b">
        <f t="shared" si="109"/>
        <v>1</v>
      </c>
      <c r="AH114" s="463"/>
      <c r="AI114" s="1017" t="s">
        <v>159</v>
      </c>
      <c r="AJ114" s="1018"/>
      <c r="AK114" s="1018"/>
      <c r="AL114" s="1018"/>
      <c r="AM114" s="635"/>
      <c r="AN114" s="636">
        <f>SUM(AN14:AN113)</f>
        <v>93595500</v>
      </c>
      <c r="AO114" s="637">
        <f>+AO113+AO111+AO108+AO98+AO89+AO78+AO64+AO62+AO58+AO50+AO35+AO33+AO24+AO14+AO41+AO54+AO21</f>
        <v>1</v>
      </c>
      <c r="AP114" s="463" t="b">
        <f t="shared" si="135"/>
        <v>1</v>
      </c>
      <c r="AQ114" s="463" t="b">
        <f t="shared" si="136"/>
        <v>1</v>
      </c>
      <c r="AR114" s="463" t="b">
        <f t="shared" si="137"/>
        <v>1</v>
      </c>
      <c r="AS114" s="463"/>
      <c r="AT114" s="1017" t="s">
        <v>159</v>
      </c>
      <c r="AU114" s="1018"/>
      <c r="AV114" s="1018"/>
      <c r="AW114" s="1018"/>
      <c r="AX114" s="451"/>
      <c r="AY114" s="654">
        <f>SUM(AY14:AY113)</f>
        <v>89568675</v>
      </c>
      <c r="AZ114" s="464">
        <f>+AZ113+AZ111+AZ108+AZ98+AZ89+AZ78+AZ64+AZ62+AZ58+AZ50+AZ35+AZ33+AZ24+AZ14+AZ41+AZ54+AZ21</f>
        <v>0.99999999999999989</v>
      </c>
      <c r="BA114" s="463" t="b">
        <f t="shared" si="141"/>
        <v>1</v>
      </c>
      <c r="BB114" s="463" t="b">
        <f t="shared" si="142"/>
        <v>1</v>
      </c>
      <c r="BC114" s="463" t="b">
        <f t="shared" si="143"/>
        <v>1</v>
      </c>
      <c r="BD114" s="1017" t="s">
        <v>159</v>
      </c>
      <c r="BE114" s="1018"/>
      <c r="BF114" s="1018"/>
      <c r="BG114" s="1018"/>
      <c r="BH114" s="451"/>
      <c r="BI114" s="582">
        <f>SUM(BI14:BI113)</f>
        <v>101918160</v>
      </c>
      <c r="BJ114" s="464">
        <f>+BJ113+BJ111+BJ108+BJ98+BJ89+BJ78+BJ64+BJ62+BJ58+BJ50+BJ35+BJ33+BJ24+BJ14+BJ41+BJ54+BJ21</f>
        <v>1.0000000000000002</v>
      </c>
      <c r="BK114" s="463" t="b">
        <f t="shared" si="110"/>
        <v>1</v>
      </c>
      <c r="BL114" s="463" t="b">
        <f t="shared" si="111"/>
        <v>1</v>
      </c>
      <c r="BM114" s="463" t="b">
        <f t="shared" si="112"/>
        <v>1</v>
      </c>
      <c r="BN114" s="463"/>
      <c r="BO114" s="1017" t="s">
        <v>159</v>
      </c>
      <c r="BP114" s="1018"/>
      <c r="BQ114" s="1018"/>
      <c r="BR114" s="1018"/>
      <c r="BS114" s="451"/>
      <c r="BT114" s="582">
        <f>SUM(BT14:BT113)</f>
        <v>100798179</v>
      </c>
      <c r="BU114" s="464">
        <f>+BU113+BU111+BU108+BU98+BU89+BU78+BU64+BU62+BU58+BU50+BU35+BU33+BU24+BU14+BU41+BU54+BU21</f>
        <v>1</v>
      </c>
      <c r="BV114" s="463" t="b">
        <f t="shared" si="113"/>
        <v>1</v>
      </c>
      <c r="BW114" s="463" t="b">
        <f t="shared" si="114"/>
        <v>1</v>
      </c>
      <c r="BX114" s="463" t="b">
        <f t="shared" si="115"/>
        <v>1</v>
      </c>
      <c r="BY114" s="463"/>
      <c r="BZ114" s="1017" t="s">
        <v>159</v>
      </c>
      <c r="CA114" s="1018"/>
      <c r="CB114" s="1018"/>
      <c r="CC114" s="1018"/>
      <c r="CD114" s="451"/>
      <c r="CE114" s="582">
        <f>SUM(CE14:CE113)</f>
        <v>92613390</v>
      </c>
      <c r="CF114" s="464">
        <f>+CF113+CF111+CF108+CF98+CF89+CF78+CF64+CF62+CF58+CF50+CF35+CF33+CF24+CF14+CF41+CF54+CF21</f>
        <v>0.99999999999999989</v>
      </c>
      <c r="CG114" s="463" t="b">
        <f t="shared" si="138"/>
        <v>1</v>
      </c>
      <c r="CH114" s="463" t="b">
        <f t="shared" si="139"/>
        <v>1</v>
      </c>
      <c r="CI114" s="463" t="b">
        <f t="shared" si="140"/>
        <v>1</v>
      </c>
      <c r="CJ114" s="463"/>
      <c r="CK114" s="1017" t="s">
        <v>159</v>
      </c>
      <c r="CL114" s="1018"/>
      <c r="CM114" s="1018"/>
      <c r="CN114" s="1018"/>
      <c r="CO114" s="451"/>
      <c r="CP114" s="582">
        <f>SUM(CP14:CP113)</f>
        <v>93724100</v>
      </c>
      <c r="CQ114" s="464">
        <f>+CQ113+CQ111+CQ108+CQ98+CQ89+CQ78+CQ64+CQ62+CQ58+CQ50+CQ35+CQ33+CQ24+CQ14+CQ41+CQ54+CQ21</f>
        <v>0.99999999999999978</v>
      </c>
      <c r="CR114" s="463" t="b">
        <f t="shared" si="116"/>
        <v>1</v>
      </c>
      <c r="CS114" s="463" t="b">
        <f t="shared" si="117"/>
        <v>1</v>
      </c>
      <c r="CT114" s="463" t="b">
        <f t="shared" si="118"/>
        <v>1</v>
      </c>
      <c r="CU114" s="463"/>
      <c r="CV114" s="1057" t="s">
        <v>159</v>
      </c>
      <c r="CW114" s="1058"/>
      <c r="CX114" s="1058"/>
      <c r="CY114" s="1058"/>
      <c r="CZ114" s="635"/>
      <c r="DA114" s="702">
        <f>SUM(DA14:DA113)</f>
        <v>99314552</v>
      </c>
      <c r="DB114" s="637">
        <f>+DB113+DB111+DB108+DB98+DB89+DB78+DB64+DB62+DB58+DB50+DB35+DB33+DB24+DB14+DB41+DB54+DB21</f>
        <v>1</v>
      </c>
      <c r="DC114" s="463" t="b">
        <f t="shared" si="119"/>
        <v>1</v>
      </c>
      <c r="DD114" s="463" t="b">
        <f t="shared" si="120"/>
        <v>1</v>
      </c>
      <c r="DE114" s="463" t="b">
        <f t="shared" si="121"/>
        <v>1</v>
      </c>
      <c r="DF114" s="1017" t="s">
        <v>159</v>
      </c>
      <c r="DG114" s="1018"/>
      <c r="DH114" s="1018"/>
      <c r="DI114" s="1018"/>
      <c r="DJ114" s="451"/>
      <c r="DK114" s="582">
        <f>SUM(DK14:DK113)</f>
        <v>63868600</v>
      </c>
      <c r="DL114" s="464">
        <f>+DL113+DL111+DL108+DL98+DL89+DL78+DL64+DL62+DL58+DL50+DL35+DL33+DL24+DL14+DL41+DL54+DL21</f>
        <v>1</v>
      </c>
      <c r="DM114" s="463" t="b">
        <f t="shared" si="122"/>
        <v>1</v>
      </c>
      <c r="DN114" s="463" t="b">
        <f t="shared" si="123"/>
        <v>1</v>
      </c>
      <c r="DO114" s="463" t="b">
        <f t="shared" si="124"/>
        <v>1</v>
      </c>
      <c r="DP114" s="463"/>
      <c r="DQ114" s="1099" t="s">
        <v>159</v>
      </c>
      <c r="DR114" s="1100"/>
      <c r="DS114" s="1100"/>
      <c r="DT114" s="1100"/>
      <c r="DU114" s="760"/>
      <c r="DV114" s="761">
        <f>SUM(DV14:DV113)</f>
        <v>98558223</v>
      </c>
      <c r="DW114" s="762">
        <f>+DW113+DW111+DW108+DW98+DW89+DW78+DW64+DW62+DW58+DW50+DW35+DW33+DW24+DW14+DW41+DW54+DW21</f>
        <v>1.0000000000000002</v>
      </c>
      <c r="DX114" s="463" t="b">
        <f t="shared" si="125"/>
        <v>1</v>
      </c>
      <c r="DY114" s="463" t="b">
        <f t="shared" si="126"/>
        <v>1</v>
      </c>
      <c r="DZ114" s="463" t="b">
        <f t="shared" si="127"/>
        <v>1</v>
      </c>
      <c r="EA114" s="463"/>
      <c r="EB114" s="1017" t="s">
        <v>159</v>
      </c>
      <c r="EC114" s="1018"/>
      <c r="ED114" s="1018"/>
      <c r="EE114" s="1018"/>
      <c r="EF114" s="809"/>
      <c r="EG114" s="810">
        <f>SUM(EG14:EG113)</f>
        <v>91291229</v>
      </c>
      <c r="EH114" s="464">
        <f>+EH113+EH111+EH108+EH98+EH89+EH78+EH64+EH62+EH58+EH50+EH35+EH33+EH24+EH14+EH41+EH54+EH21</f>
        <v>1</v>
      </c>
      <c r="EI114" s="463" t="b">
        <f t="shared" si="129"/>
        <v>1</v>
      </c>
      <c r="EJ114" s="463" t="b">
        <f t="shared" si="130"/>
        <v>1</v>
      </c>
      <c r="EK114" s="463" t="b">
        <f t="shared" si="131"/>
        <v>1</v>
      </c>
      <c r="EL114" s="463"/>
      <c r="EM114" s="1017" t="s">
        <v>159</v>
      </c>
      <c r="EN114" s="1018"/>
      <c r="EO114" s="1018"/>
      <c r="EP114" s="1018"/>
      <c r="EQ114" s="451"/>
      <c r="ER114" s="582">
        <f>SUM(ER14:ER113)</f>
        <v>91109760</v>
      </c>
      <c r="ES114" s="825">
        <f>+ES113+ES111+ES108+ES98+ES89+ES78+ES64+ES62+ES58+ES50+ES35+ES33+ES24+ES14+ES41+ES54+ES21</f>
        <v>1</v>
      </c>
      <c r="ET114" s="463" t="b">
        <f t="shared" si="132"/>
        <v>1</v>
      </c>
      <c r="EU114" s="463" t="b">
        <f t="shared" si="133"/>
        <v>1</v>
      </c>
      <c r="EV114" s="463" t="b">
        <f t="shared" si="134"/>
        <v>1</v>
      </c>
      <c r="EW114" s="463"/>
      <c r="EX114" s="1017" t="s">
        <v>159</v>
      </c>
      <c r="EY114" s="1018"/>
      <c r="EZ114" s="1018"/>
      <c r="FA114" s="1018"/>
      <c r="FB114" s="451"/>
      <c r="FC114" s="582">
        <f>SUM(FC14:FC113)</f>
        <v>91053354</v>
      </c>
      <c r="FD114" s="464">
        <f>+FD113+FD111+FD108+FD98+FD89+FD78+FD64+FD62+FD58+FD50+FD35+FD33+FD24+FD14+FD41+FD54+FD21</f>
        <v>1</v>
      </c>
    </row>
    <row r="115" spans="2:160" ht="16.5" x14ac:dyDescent="0.3">
      <c r="B115" s="1015" t="s">
        <v>160</v>
      </c>
      <c r="C115" s="1016"/>
      <c r="D115" s="1016"/>
      <c r="E115" s="1016"/>
      <c r="F115" s="583" t="e">
        <f>+'[7]Analisis A.I.U.'!G27</f>
        <v>#DIV/0!</v>
      </c>
      <c r="G115" s="452" t="e">
        <f>F115*G114</f>
        <v>#DIV/0!</v>
      </c>
      <c r="H115" s="584"/>
      <c r="M115" s="991" t="s">
        <v>160</v>
      </c>
      <c r="N115" s="992"/>
      <c r="O115" s="992"/>
      <c r="P115" s="992"/>
      <c r="Q115" s="529">
        <v>0.16589999999999999</v>
      </c>
      <c r="R115" s="530">
        <f>Q115*R114</f>
        <v>15780248.736</v>
      </c>
      <c r="S115" s="376"/>
      <c r="X115" s="1015" t="s">
        <v>160</v>
      </c>
      <c r="Y115" s="1016"/>
      <c r="Z115" s="1016"/>
      <c r="AA115" s="1016"/>
      <c r="AB115" s="583">
        <v>0.16980000000000001</v>
      </c>
      <c r="AC115" s="452">
        <f>AB115*AC114</f>
        <v>16186059.348000001</v>
      </c>
      <c r="AD115" s="584"/>
      <c r="AI115" s="1015" t="s">
        <v>160</v>
      </c>
      <c r="AJ115" s="1016"/>
      <c r="AK115" s="1016"/>
      <c r="AL115" s="1016"/>
      <c r="AM115" s="638">
        <v>0.1431</v>
      </c>
      <c r="AN115" s="639">
        <f>AM115*AN114</f>
        <v>13393516.050000001</v>
      </c>
      <c r="AO115" s="640"/>
      <c r="AT115" s="1015" t="s">
        <v>160</v>
      </c>
      <c r="AU115" s="1016"/>
      <c r="AV115" s="1016"/>
      <c r="AW115" s="1016"/>
      <c r="AX115" s="583">
        <v>0.15390000000000001</v>
      </c>
      <c r="AY115" s="655">
        <f>AX115*AY114</f>
        <v>13784619.082500001</v>
      </c>
      <c r="AZ115" s="584"/>
      <c r="BD115" s="1015" t="s">
        <v>160</v>
      </c>
      <c r="BE115" s="1016"/>
      <c r="BF115" s="1016"/>
      <c r="BG115" s="1016"/>
      <c r="BH115" s="583">
        <f>+'[8]Analisis A.I.U.'!BE27</f>
        <v>0</v>
      </c>
      <c r="BI115" s="452">
        <f>BH115*BI114</f>
        <v>0</v>
      </c>
      <c r="BJ115" s="584"/>
      <c r="BO115" s="1015" t="s">
        <v>160</v>
      </c>
      <c r="BP115" s="1016"/>
      <c r="BQ115" s="1016"/>
      <c r="BR115" s="1016"/>
      <c r="BS115" s="583">
        <f>+'[9]Analisis A.I.U.'!BO27</f>
        <v>0</v>
      </c>
      <c r="BT115" s="452">
        <f>BS115*BT114</f>
        <v>0</v>
      </c>
      <c r="BU115" s="584"/>
      <c r="BZ115" s="1015" t="s">
        <v>160</v>
      </c>
      <c r="CA115" s="1016"/>
      <c r="CB115" s="1016"/>
      <c r="CC115" s="1016"/>
      <c r="CD115" s="583">
        <v>0.14960000000000001</v>
      </c>
      <c r="CE115" s="452">
        <f>CD115*CE114</f>
        <v>13854963.144000001</v>
      </c>
      <c r="CF115" s="584"/>
      <c r="CK115" s="1015" t="s">
        <v>160</v>
      </c>
      <c r="CL115" s="1016"/>
      <c r="CM115" s="1016"/>
      <c r="CN115" s="1016"/>
      <c r="CO115" s="583">
        <v>0.1489</v>
      </c>
      <c r="CP115" s="452">
        <f>CO115*CP114</f>
        <v>13955518.49</v>
      </c>
      <c r="CQ115" s="584"/>
      <c r="CV115" s="1059" t="s">
        <v>160</v>
      </c>
      <c r="CW115" s="1060"/>
      <c r="CX115" s="1060"/>
      <c r="CY115" s="1060"/>
      <c r="CZ115" s="638">
        <v>9.1200000000000003E-2</v>
      </c>
      <c r="DA115" s="703">
        <f>ROUND(CZ115*DA114,0)</f>
        <v>9057487</v>
      </c>
      <c r="DB115" s="704"/>
      <c r="DF115" s="1015" t="s">
        <v>160</v>
      </c>
      <c r="DG115" s="1016"/>
      <c r="DH115" s="1016"/>
      <c r="DI115" s="1016"/>
      <c r="DJ115" s="583">
        <v>0.20150000000000001</v>
      </c>
      <c r="DK115" s="452">
        <f>DJ115*DK114</f>
        <v>12869522.9</v>
      </c>
      <c r="DL115" s="584"/>
      <c r="DQ115" s="1101" t="s">
        <v>160</v>
      </c>
      <c r="DR115" s="1102"/>
      <c r="DS115" s="1102"/>
      <c r="DT115" s="1102"/>
      <c r="DU115" s="763">
        <v>0.1154</v>
      </c>
      <c r="DV115" s="764">
        <f>DU115*DV114</f>
        <v>11373618.9342</v>
      </c>
      <c r="DW115" s="765"/>
      <c r="DX115" s="463" t="b">
        <f t="shared" si="125"/>
        <v>1</v>
      </c>
      <c r="DY115" s="463" t="b">
        <f t="shared" si="126"/>
        <v>1</v>
      </c>
      <c r="DZ115" s="463" t="b">
        <f t="shared" si="127"/>
        <v>1</v>
      </c>
      <c r="EA115" s="463"/>
      <c r="EB115" s="1015" t="s">
        <v>160</v>
      </c>
      <c r="EC115" s="1016"/>
      <c r="ED115" s="1016"/>
      <c r="EE115" s="1016"/>
      <c r="EF115" s="811">
        <v>0.11</v>
      </c>
      <c r="EG115" s="812">
        <f>EF115*EG114</f>
        <v>10042035.189999999</v>
      </c>
      <c r="EH115" s="584"/>
      <c r="EM115" s="1015" t="s">
        <v>160</v>
      </c>
      <c r="EN115" s="1016"/>
      <c r="EO115" s="1016"/>
      <c r="EP115" s="1016"/>
      <c r="EQ115" s="583">
        <v>0.18210000000000001</v>
      </c>
      <c r="ER115" s="452">
        <f>EQ115*ER114</f>
        <v>16591087.296000002</v>
      </c>
      <c r="ES115" s="584"/>
      <c r="EX115" s="1015" t="s">
        <v>160</v>
      </c>
      <c r="EY115" s="1016"/>
      <c r="EZ115" s="1016"/>
      <c r="FA115" s="1016"/>
      <c r="FB115" s="583">
        <v>0.18140000000000001</v>
      </c>
      <c r="FC115" s="452">
        <f>FB115*FC114</f>
        <v>16517078.4156</v>
      </c>
      <c r="FD115" s="584"/>
    </row>
    <row r="116" spans="2:160" ht="16.5" x14ac:dyDescent="0.3">
      <c r="B116" s="993" t="s">
        <v>161</v>
      </c>
      <c r="C116" s="994"/>
      <c r="D116" s="994"/>
      <c r="E116" s="994"/>
      <c r="F116" s="585">
        <v>0</v>
      </c>
      <c r="G116" s="378">
        <f>+G114*F116</f>
        <v>0</v>
      </c>
      <c r="H116" s="584"/>
      <c r="M116" s="993" t="s">
        <v>161</v>
      </c>
      <c r="N116" s="994"/>
      <c r="O116" s="994"/>
      <c r="P116" s="994"/>
      <c r="Q116" s="531">
        <v>5.0000000000000001E-4</v>
      </c>
      <c r="R116" s="532">
        <f>+R114*Q116</f>
        <v>47559.520000000004</v>
      </c>
      <c r="S116" s="376"/>
      <c r="X116" s="993" t="s">
        <v>161</v>
      </c>
      <c r="Y116" s="994"/>
      <c r="Z116" s="994"/>
      <c r="AA116" s="994"/>
      <c r="AB116" s="585">
        <v>0.01</v>
      </c>
      <c r="AC116" s="378">
        <f>+AC114*AB116</f>
        <v>953242.6</v>
      </c>
      <c r="AD116" s="584"/>
      <c r="AI116" s="993" t="s">
        <v>161</v>
      </c>
      <c r="AJ116" s="994"/>
      <c r="AK116" s="994"/>
      <c r="AL116" s="994"/>
      <c r="AM116" s="641">
        <v>2.5000000000000001E-2</v>
      </c>
      <c r="AN116" s="642">
        <f>+AN114*AM116</f>
        <v>2339887.5</v>
      </c>
      <c r="AO116" s="640"/>
      <c r="AT116" s="993" t="s">
        <v>161</v>
      </c>
      <c r="AU116" s="994"/>
      <c r="AV116" s="994"/>
      <c r="AW116" s="994"/>
      <c r="AX116" s="585">
        <v>0.03</v>
      </c>
      <c r="AY116" s="656">
        <f>+AY114*AX116</f>
        <v>2687060.25</v>
      </c>
      <c r="AZ116" s="584"/>
      <c r="BD116" s="993" t="s">
        <v>161</v>
      </c>
      <c r="BE116" s="994"/>
      <c r="BF116" s="994"/>
      <c r="BG116" s="994"/>
      <c r="BH116" s="585">
        <v>0.01</v>
      </c>
      <c r="BI116" s="378">
        <f>+BI114*BH116</f>
        <v>1019181.6</v>
      </c>
      <c r="BJ116" s="584"/>
      <c r="BO116" s="993" t="s">
        <v>161</v>
      </c>
      <c r="BP116" s="994"/>
      <c r="BQ116" s="994"/>
      <c r="BR116" s="994"/>
      <c r="BS116" s="679">
        <v>0.01</v>
      </c>
      <c r="BT116" s="378">
        <f>+BT114*BS116</f>
        <v>1007981.79</v>
      </c>
      <c r="BU116" s="584"/>
      <c r="BZ116" s="993" t="s">
        <v>161</v>
      </c>
      <c r="CA116" s="994"/>
      <c r="CB116" s="994"/>
      <c r="CC116" s="994"/>
      <c r="CD116" s="585">
        <v>0.01</v>
      </c>
      <c r="CE116" s="378">
        <f>+CE114*CD116</f>
        <v>926133.9</v>
      </c>
      <c r="CF116" s="584"/>
      <c r="CK116" s="993" t="s">
        <v>161</v>
      </c>
      <c r="CL116" s="994"/>
      <c r="CM116" s="994"/>
      <c r="CN116" s="994"/>
      <c r="CO116" s="585">
        <v>5.0000000000000001E-3</v>
      </c>
      <c r="CP116" s="378">
        <f>+CP114*CO116</f>
        <v>468620.5</v>
      </c>
      <c r="CQ116" s="584"/>
      <c r="CV116" s="1042" t="s">
        <v>161</v>
      </c>
      <c r="CW116" s="1043"/>
      <c r="CX116" s="1043"/>
      <c r="CY116" s="1043"/>
      <c r="CZ116" s="641">
        <v>0.01</v>
      </c>
      <c r="DA116" s="705">
        <f>ROUND(DA114*CZ116,0)</f>
        <v>993146</v>
      </c>
      <c r="DB116" s="704"/>
      <c r="DF116" s="993" t="s">
        <v>161</v>
      </c>
      <c r="DG116" s="994"/>
      <c r="DH116" s="994"/>
      <c r="DI116" s="994"/>
      <c r="DJ116" s="585">
        <v>0.02</v>
      </c>
      <c r="DK116" s="378">
        <f>+DK114*DJ116</f>
        <v>1277372</v>
      </c>
      <c r="DL116" s="584"/>
      <c r="DQ116" s="1088" t="s">
        <v>161</v>
      </c>
      <c r="DR116" s="1089"/>
      <c r="DS116" s="1089"/>
      <c r="DT116" s="1089"/>
      <c r="DU116" s="766">
        <v>0.01</v>
      </c>
      <c r="DV116" s="767">
        <f>+DV114*DU116</f>
        <v>985582.23</v>
      </c>
      <c r="DW116" s="765"/>
      <c r="DX116" s="463" t="b">
        <f t="shared" si="125"/>
        <v>1</v>
      </c>
      <c r="DY116" s="463" t="b">
        <f t="shared" si="126"/>
        <v>1</v>
      </c>
      <c r="DZ116" s="463" t="b">
        <f t="shared" si="127"/>
        <v>1</v>
      </c>
      <c r="EA116" s="463"/>
      <c r="EB116" s="993" t="s">
        <v>161</v>
      </c>
      <c r="EC116" s="994"/>
      <c r="ED116" s="994"/>
      <c r="EE116" s="994"/>
      <c r="EF116" s="813">
        <v>0.02</v>
      </c>
      <c r="EG116" s="814">
        <f>+EG114*EF116</f>
        <v>1825824.58</v>
      </c>
      <c r="EH116" s="584"/>
      <c r="EM116" s="993" t="s">
        <v>161</v>
      </c>
      <c r="EN116" s="994"/>
      <c r="EO116" s="994"/>
      <c r="EP116" s="994"/>
      <c r="EQ116" s="585">
        <v>0.01</v>
      </c>
      <c r="ER116" s="378">
        <f>+ER114*EQ116</f>
        <v>911097.6</v>
      </c>
      <c r="ES116" s="584"/>
      <c r="EX116" s="993" t="s">
        <v>161</v>
      </c>
      <c r="EY116" s="994"/>
      <c r="EZ116" s="994"/>
      <c r="FA116" s="994"/>
      <c r="FB116" s="585">
        <v>0.01</v>
      </c>
      <c r="FC116" s="378">
        <f>+FC114*FB116</f>
        <v>910533.54</v>
      </c>
      <c r="FD116" s="584"/>
    </row>
    <row r="117" spans="2:160" ht="16.5" x14ac:dyDescent="0.3">
      <c r="B117" s="1011" t="s">
        <v>162</v>
      </c>
      <c r="C117" s="1012"/>
      <c r="D117" s="1012"/>
      <c r="E117" s="1012"/>
      <c r="F117" s="585">
        <v>0</v>
      </c>
      <c r="G117" s="377">
        <f>F117*G114</f>
        <v>0</v>
      </c>
      <c r="H117" s="584"/>
      <c r="M117" s="993" t="s">
        <v>162</v>
      </c>
      <c r="N117" s="994"/>
      <c r="O117" s="994"/>
      <c r="P117" s="994"/>
      <c r="Q117" s="531">
        <v>0.03</v>
      </c>
      <c r="R117" s="532">
        <f>Q117*R114</f>
        <v>2853571.1999999997</v>
      </c>
      <c r="S117" s="376"/>
      <c r="X117" s="1011" t="s">
        <v>162</v>
      </c>
      <c r="Y117" s="1012"/>
      <c r="Z117" s="1012"/>
      <c r="AA117" s="1012"/>
      <c r="AB117" s="585">
        <v>0.03</v>
      </c>
      <c r="AC117" s="377">
        <f>AB117*AC114</f>
        <v>2859727.8</v>
      </c>
      <c r="AD117" s="584"/>
      <c r="AI117" s="1011" t="s">
        <v>162</v>
      </c>
      <c r="AJ117" s="1012"/>
      <c r="AK117" s="1012"/>
      <c r="AL117" s="1012"/>
      <c r="AM117" s="641">
        <v>0.05</v>
      </c>
      <c r="AN117" s="643">
        <f>AM117*AN114</f>
        <v>4679775</v>
      </c>
      <c r="AO117" s="640"/>
      <c r="AT117" s="1011" t="s">
        <v>162</v>
      </c>
      <c r="AU117" s="1012"/>
      <c r="AV117" s="1012"/>
      <c r="AW117" s="1012"/>
      <c r="AX117" s="585">
        <v>0.05</v>
      </c>
      <c r="AY117" s="657">
        <f>AX117*AY114</f>
        <v>4478433.75</v>
      </c>
      <c r="AZ117" s="584"/>
      <c r="BD117" s="1011" t="s">
        <v>162</v>
      </c>
      <c r="BE117" s="1012"/>
      <c r="BF117" s="1012"/>
      <c r="BG117" s="1012"/>
      <c r="BH117" s="585">
        <v>0.01</v>
      </c>
      <c r="BI117" s="377">
        <f>BH117*BI114</f>
        <v>1019181.6</v>
      </c>
      <c r="BJ117" s="584"/>
      <c r="BO117" s="1011" t="s">
        <v>162</v>
      </c>
      <c r="BP117" s="1012"/>
      <c r="BQ117" s="1012"/>
      <c r="BR117" s="1012"/>
      <c r="BS117" s="680">
        <v>0.01</v>
      </c>
      <c r="BT117" s="377">
        <f>BS117*BT114</f>
        <v>1007981.79</v>
      </c>
      <c r="BU117" s="584"/>
      <c r="BZ117" s="1011" t="s">
        <v>162</v>
      </c>
      <c r="CA117" s="1012"/>
      <c r="CB117" s="1012"/>
      <c r="CC117" s="1012"/>
      <c r="CD117" s="585">
        <v>0.05</v>
      </c>
      <c r="CE117" s="377">
        <f>CD117*CE114</f>
        <v>4630669.5</v>
      </c>
      <c r="CF117" s="584"/>
      <c r="CK117" s="1011" t="s">
        <v>162</v>
      </c>
      <c r="CL117" s="1012"/>
      <c r="CM117" s="1012"/>
      <c r="CN117" s="1012"/>
      <c r="CO117" s="585">
        <v>0.05</v>
      </c>
      <c r="CP117" s="377">
        <f>CO117*CP114</f>
        <v>4686205</v>
      </c>
      <c r="CQ117" s="584"/>
      <c r="CV117" s="1044" t="s">
        <v>162</v>
      </c>
      <c r="CW117" s="1045"/>
      <c r="CX117" s="1045"/>
      <c r="CY117" s="1045"/>
      <c r="CZ117" s="641">
        <v>0.04</v>
      </c>
      <c r="DA117" s="706">
        <f>ROUND(CZ117*DA114,0)</f>
        <v>3972582</v>
      </c>
      <c r="DB117" s="704"/>
      <c r="DF117" s="1011" t="s">
        <v>162</v>
      </c>
      <c r="DG117" s="1012"/>
      <c r="DH117" s="1012"/>
      <c r="DI117" s="1012"/>
      <c r="DJ117" s="585">
        <v>0.05</v>
      </c>
      <c r="DK117" s="377">
        <f>DJ117*DK114</f>
        <v>3193430</v>
      </c>
      <c r="DL117" s="584"/>
      <c r="DQ117" s="1090" t="s">
        <v>162</v>
      </c>
      <c r="DR117" s="1091"/>
      <c r="DS117" s="1091"/>
      <c r="DT117" s="1091"/>
      <c r="DU117" s="768">
        <v>0.01</v>
      </c>
      <c r="DV117" s="769">
        <f>DU117*DV114</f>
        <v>985582.23</v>
      </c>
      <c r="DW117" s="765"/>
      <c r="DX117" s="463" t="b">
        <f t="shared" si="125"/>
        <v>1</v>
      </c>
      <c r="DY117" s="463" t="b">
        <f t="shared" si="126"/>
        <v>1</v>
      </c>
      <c r="DZ117" s="463" t="b">
        <f t="shared" si="127"/>
        <v>1</v>
      </c>
      <c r="EA117" s="463"/>
      <c r="EB117" s="1011" t="s">
        <v>162</v>
      </c>
      <c r="EC117" s="1012"/>
      <c r="ED117" s="1012"/>
      <c r="EE117" s="1012"/>
      <c r="EF117" s="813">
        <v>0.09</v>
      </c>
      <c r="EG117" s="815">
        <f>EF117*EG114</f>
        <v>8216210.6099999994</v>
      </c>
      <c r="EH117" s="584"/>
      <c r="EM117" s="1011" t="s">
        <v>162</v>
      </c>
      <c r="EN117" s="1012"/>
      <c r="EO117" s="1012"/>
      <c r="EP117" s="1012"/>
      <c r="EQ117" s="585">
        <v>0.05</v>
      </c>
      <c r="ER117" s="377">
        <f>EQ117*ER114</f>
        <v>4555488</v>
      </c>
      <c r="ES117" s="584"/>
      <c r="EX117" s="1011" t="s">
        <v>162</v>
      </c>
      <c r="EY117" s="1012"/>
      <c r="EZ117" s="1012"/>
      <c r="FA117" s="1012"/>
      <c r="FB117" s="585">
        <v>0.05</v>
      </c>
      <c r="FC117" s="377">
        <f>FB117*FC114</f>
        <v>4552667.7</v>
      </c>
      <c r="FD117" s="600">
        <f>SUM(FC114:FC117)</f>
        <v>113033633.65560001</v>
      </c>
    </row>
    <row r="118" spans="2:160" ht="17.25" thickBot="1" x14ac:dyDescent="0.35">
      <c r="B118" s="995" t="s">
        <v>404</v>
      </c>
      <c r="C118" s="996"/>
      <c r="D118" s="996"/>
      <c r="E118" s="996"/>
      <c r="F118" s="586">
        <v>0</v>
      </c>
      <c r="G118" s="453">
        <f>F118*G117</f>
        <v>0</v>
      </c>
      <c r="H118" s="584"/>
      <c r="M118" s="995" t="s">
        <v>404</v>
      </c>
      <c r="N118" s="996"/>
      <c r="O118" s="996"/>
      <c r="P118" s="996"/>
      <c r="Q118" s="533">
        <v>0.19</v>
      </c>
      <c r="R118" s="534">
        <f>Q118*R117</f>
        <v>542178.52799999993</v>
      </c>
      <c r="S118" s="376"/>
      <c r="X118" s="995" t="s">
        <v>404</v>
      </c>
      <c r="Y118" s="996"/>
      <c r="Z118" s="996"/>
      <c r="AA118" s="996"/>
      <c r="AB118" s="586">
        <v>0.19</v>
      </c>
      <c r="AC118" s="453">
        <f>AB118*AC117</f>
        <v>543348.28200000001</v>
      </c>
      <c r="AD118" s="600">
        <f>SUM(AC114:AC117)</f>
        <v>115323289.748</v>
      </c>
      <c r="AI118" s="995" t="s">
        <v>404</v>
      </c>
      <c r="AJ118" s="996"/>
      <c r="AK118" s="996"/>
      <c r="AL118" s="996"/>
      <c r="AM118" s="644">
        <v>0.19</v>
      </c>
      <c r="AN118" s="645">
        <f>AM118*AN117</f>
        <v>889157.25</v>
      </c>
      <c r="AO118" s="640"/>
      <c r="AT118" s="995" t="s">
        <v>404</v>
      </c>
      <c r="AU118" s="996"/>
      <c r="AV118" s="996"/>
      <c r="AW118" s="996"/>
      <c r="AX118" s="586">
        <v>0.19</v>
      </c>
      <c r="AY118" s="658">
        <f>AX118*AY117</f>
        <v>850902.41249999998</v>
      </c>
      <c r="AZ118" s="584"/>
      <c r="BD118" s="995" t="s">
        <v>404</v>
      </c>
      <c r="BE118" s="996"/>
      <c r="BF118" s="996"/>
      <c r="BG118" s="996"/>
      <c r="BH118" s="586">
        <v>0.19</v>
      </c>
      <c r="BI118" s="453">
        <f>BH118*BI117</f>
        <v>193644.50399999999</v>
      </c>
      <c r="BJ118" s="584"/>
      <c r="BO118" s="995" t="s">
        <v>404</v>
      </c>
      <c r="BP118" s="996"/>
      <c r="BQ118" s="996"/>
      <c r="BR118" s="996"/>
      <c r="BS118" s="681">
        <v>0.19</v>
      </c>
      <c r="BT118" s="453">
        <f>BS118*BT117</f>
        <v>191516.54010000001</v>
      </c>
      <c r="BU118" s="584"/>
      <c r="BZ118" s="995" t="s">
        <v>404</v>
      </c>
      <c r="CA118" s="996"/>
      <c r="CB118" s="996"/>
      <c r="CC118" s="996"/>
      <c r="CD118" s="586">
        <v>0.19</v>
      </c>
      <c r="CE118" s="453">
        <f>CD118*CE117</f>
        <v>879827.20499999996</v>
      </c>
      <c r="CF118" s="600">
        <f>SUM(CE114:CE117)</f>
        <v>112025156.544</v>
      </c>
      <c r="CK118" s="995" t="s">
        <v>404</v>
      </c>
      <c r="CL118" s="996"/>
      <c r="CM118" s="996"/>
      <c r="CN118" s="996"/>
      <c r="CO118" s="586">
        <v>0.19</v>
      </c>
      <c r="CP118" s="453">
        <f>CO118*CP117</f>
        <v>890378.95</v>
      </c>
      <c r="CQ118" s="584"/>
      <c r="CV118" s="1046" t="s">
        <v>404</v>
      </c>
      <c r="CW118" s="1047"/>
      <c r="CX118" s="1047"/>
      <c r="CY118" s="1047"/>
      <c r="CZ118" s="644">
        <v>0.19</v>
      </c>
      <c r="DA118" s="707">
        <f>ROUND(CZ118*DA117,0)</f>
        <v>754791</v>
      </c>
      <c r="DB118" s="704"/>
      <c r="DF118" s="995" t="s">
        <v>404</v>
      </c>
      <c r="DG118" s="996"/>
      <c r="DH118" s="996"/>
      <c r="DI118" s="996"/>
      <c r="DJ118" s="586">
        <v>0.19</v>
      </c>
      <c r="DK118" s="453">
        <f>DJ118*DK117</f>
        <v>606751.69999999995</v>
      </c>
      <c r="DL118" s="584"/>
      <c r="DQ118" s="1092" t="s">
        <v>404</v>
      </c>
      <c r="DR118" s="1093"/>
      <c r="DS118" s="1093"/>
      <c r="DT118" s="1093"/>
      <c r="DU118" s="770">
        <v>0.19</v>
      </c>
      <c r="DV118" s="771">
        <f>DU118*DV117</f>
        <v>187260.6237</v>
      </c>
      <c r="DW118" s="765"/>
      <c r="DX118" s="463" t="b">
        <f t="shared" si="125"/>
        <v>1</v>
      </c>
      <c r="DY118" s="463" t="b">
        <f t="shared" si="126"/>
        <v>1</v>
      </c>
      <c r="DZ118" s="463" t="b">
        <f t="shared" si="127"/>
        <v>1</v>
      </c>
      <c r="EA118" s="463"/>
      <c r="EB118" s="995" t="s">
        <v>404</v>
      </c>
      <c r="EC118" s="996"/>
      <c r="ED118" s="996"/>
      <c r="EE118" s="996"/>
      <c r="EF118" s="816">
        <v>0.19</v>
      </c>
      <c r="EG118" s="817">
        <f>EF118*EG117</f>
        <v>1561080.0159</v>
      </c>
      <c r="EH118" s="584"/>
      <c r="EM118" s="995" t="s">
        <v>404</v>
      </c>
      <c r="EN118" s="996"/>
      <c r="EO118" s="996"/>
      <c r="EP118" s="996"/>
      <c r="EQ118" s="586">
        <v>0.19</v>
      </c>
      <c r="ER118" s="453">
        <f>EQ118*ER117</f>
        <v>865542.72</v>
      </c>
      <c r="ES118" s="584"/>
      <c r="EX118" s="995" t="s">
        <v>404</v>
      </c>
      <c r="EY118" s="996"/>
      <c r="EZ118" s="996"/>
      <c r="FA118" s="996"/>
      <c r="FB118" s="586">
        <v>0.19</v>
      </c>
      <c r="FC118" s="453">
        <f>FB118*FC117</f>
        <v>865006.86300000001</v>
      </c>
      <c r="FD118" s="584"/>
    </row>
    <row r="119" spans="2:160" ht="17.25" thickBot="1" x14ac:dyDescent="0.35">
      <c r="B119" s="1013" t="s">
        <v>177</v>
      </c>
      <c r="C119" s="1014"/>
      <c r="D119" s="1014"/>
      <c r="E119" s="1014"/>
      <c r="F119" s="365"/>
      <c r="G119" s="587" t="e">
        <f>SUM(G114:G118)</f>
        <v>#DIV/0!</v>
      </c>
      <c r="H119" s="588"/>
      <c r="M119" s="1019" t="s">
        <v>177</v>
      </c>
      <c r="N119" s="1020"/>
      <c r="O119" s="1020"/>
      <c r="P119" s="1020"/>
      <c r="Q119" s="535"/>
      <c r="R119" s="536">
        <f>SUM(R114:R118)</f>
        <v>114342597.984</v>
      </c>
      <c r="S119" s="537">
        <f>SUM(R114:R117)</f>
        <v>113800419.456</v>
      </c>
      <c r="X119" s="1013" t="s">
        <v>177</v>
      </c>
      <c r="Y119" s="1014"/>
      <c r="Z119" s="1014"/>
      <c r="AA119" s="1014"/>
      <c r="AB119" s="365"/>
      <c r="AC119" s="587">
        <f>SUM(AC114:AC118)</f>
        <v>115866638.03</v>
      </c>
      <c r="AD119" s="588"/>
      <c r="AI119" s="1013" t="s">
        <v>177</v>
      </c>
      <c r="AJ119" s="1014"/>
      <c r="AK119" s="1014"/>
      <c r="AL119" s="1014"/>
      <c r="AM119" s="365"/>
      <c r="AN119" s="454">
        <f>SUM(AN114:AN118)</f>
        <v>114897835.8</v>
      </c>
      <c r="AO119" s="646">
        <f>SUM(AN114:AN117)</f>
        <v>114008678.55</v>
      </c>
      <c r="AT119" s="1013" t="s">
        <v>177</v>
      </c>
      <c r="AU119" s="1014"/>
      <c r="AV119" s="1014"/>
      <c r="AW119" s="1014"/>
      <c r="AX119" s="365"/>
      <c r="AY119" s="659">
        <f>SUM(AY114:AY118)</f>
        <v>111369690.49499999</v>
      </c>
      <c r="AZ119" s="660">
        <f>SUM(AY114:AY117)</f>
        <v>110518788.0825</v>
      </c>
      <c r="BD119" s="1013" t="s">
        <v>177</v>
      </c>
      <c r="BE119" s="1014"/>
      <c r="BF119" s="1014"/>
      <c r="BG119" s="1014"/>
      <c r="BH119" s="365"/>
      <c r="BI119" s="587">
        <f>SUM(BI114:BI118)</f>
        <v>104150167.70399998</v>
      </c>
      <c r="BJ119" s="646">
        <f>SUM(BI114:BI117)</f>
        <v>103956523.19999999</v>
      </c>
      <c r="BO119" s="1013" t="s">
        <v>177</v>
      </c>
      <c r="BP119" s="1014"/>
      <c r="BQ119" s="1014"/>
      <c r="BR119" s="1014"/>
      <c r="BS119" s="365"/>
      <c r="BT119" s="587">
        <f>SUM(BT114:BT118)</f>
        <v>103005659.12010001</v>
      </c>
      <c r="BU119" s="646">
        <f>SUM(BT114:BT117)</f>
        <v>102814142.58000001</v>
      </c>
      <c r="BZ119" s="1013" t="s">
        <v>177</v>
      </c>
      <c r="CA119" s="1014"/>
      <c r="CB119" s="1014"/>
      <c r="CC119" s="1014"/>
      <c r="CD119" s="365"/>
      <c r="CE119" s="587">
        <f>SUM(CE114:CE118)</f>
        <v>112904983.749</v>
      </c>
      <c r="CF119" s="588"/>
      <c r="CK119" s="1013" t="s">
        <v>177</v>
      </c>
      <c r="CL119" s="1014"/>
      <c r="CM119" s="1014"/>
      <c r="CN119" s="1014"/>
      <c r="CO119" s="365"/>
      <c r="CP119" s="587">
        <f>SUM(CP114:CP118)</f>
        <v>113724822.94</v>
      </c>
      <c r="CQ119" s="646">
        <f>SUM(CP114:CP117)</f>
        <v>112834443.98999999</v>
      </c>
      <c r="CV119" s="1013" t="s">
        <v>177</v>
      </c>
      <c r="CW119" s="1014"/>
      <c r="CX119" s="1014"/>
      <c r="CY119" s="1014"/>
      <c r="CZ119" s="365"/>
      <c r="DA119" s="708">
        <f>SUM(DA114:DA118)</f>
        <v>114092558</v>
      </c>
      <c r="DB119" s="709">
        <f>SUM(DA114:DA117)</f>
        <v>113337767</v>
      </c>
      <c r="DF119" s="1013" t="s">
        <v>177</v>
      </c>
      <c r="DG119" s="1014"/>
      <c r="DH119" s="1014"/>
      <c r="DI119" s="1014"/>
      <c r="DJ119" s="365"/>
      <c r="DK119" s="587">
        <f>SUM(DK114:DK118)</f>
        <v>81815676.600000009</v>
      </c>
      <c r="DL119" s="646">
        <f>SUM(DK114:DK117)</f>
        <v>81208924.900000006</v>
      </c>
      <c r="DQ119" s="1094" t="s">
        <v>177</v>
      </c>
      <c r="DR119" s="1095"/>
      <c r="DS119" s="1095"/>
      <c r="DT119" s="1095"/>
      <c r="DU119" s="772"/>
      <c r="DV119" s="773">
        <f>SUM(DV114:DV118)</f>
        <v>112090267.0179</v>
      </c>
      <c r="DW119" s="774">
        <f>SUM(DV114:DV117)</f>
        <v>111903006.39420001</v>
      </c>
      <c r="DX119" s="463" t="b">
        <f t="shared" si="125"/>
        <v>1</v>
      </c>
      <c r="DY119" s="463" t="b">
        <f t="shared" si="126"/>
        <v>1</v>
      </c>
      <c r="DZ119" s="463" t="b">
        <f t="shared" si="127"/>
        <v>1</v>
      </c>
      <c r="EA119" s="463"/>
      <c r="EB119" s="1013" t="s">
        <v>177</v>
      </c>
      <c r="EC119" s="1014"/>
      <c r="ED119" s="1014"/>
      <c r="EE119" s="1014"/>
      <c r="EF119" s="818"/>
      <c r="EG119" s="819">
        <f>SUM(EG114:EG118)</f>
        <v>112936379.3959</v>
      </c>
      <c r="EH119" s="646">
        <f>SUM(EG114:EG117)</f>
        <v>111375299.38</v>
      </c>
      <c r="EM119" s="1013" t="s">
        <v>177</v>
      </c>
      <c r="EN119" s="1014"/>
      <c r="EO119" s="1014"/>
      <c r="EP119" s="1014"/>
      <c r="EQ119" s="365"/>
      <c r="ER119" s="587">
        <f>SUM(ER114:ER118)</f>
        <v>114032975.616</v>
      </c>
      <c r="ES119" s="826">
        <f>SUM(ER114:ER117)</f>
        <v>113167432.896</v>
      </c>
      <c r="EX119" s="1013" t="s">
        <v>177</v>
      </c>
      <c r="EY119" s="1014"/>
      <c r="EZ119" s="1014"/>
      <c r="FA119" s="1014"/>
      <c r="FB119" s="365"/>
      <c r="FC119" s="587">
        <f>SUM(FC114:FC118)</f>
        <v>113898640.51860002</v>
      </c>
      <c r="FD119" s="827">
        <f>FC119/116790465</f>
        <v>0.97523920740104952</v>
      </c>
    </row>
    <row r="120" spans="2:160" ht="17.25" thickTop="1" x14ac:dyDescent="0.3">
      <c r="B120" s="589"/>
      <c r="C120" s="584"/>
      <c r="D120" s="584"/>
      <c r="E120" s="584"/>
      <c r="F120" s="584"/>
      <c r="G120" s="584"/>
      <c r="H120"/>
      <c r="M120" s="538"/>
      <c r="N120" s="376"/>
      <c r="O120" s="376"/>
      <c r="P120" s="376"/>
      <c r="Q120" s="376"/>
      <c r="R120" s="376"/>
      <c r="X120" s="589"/>
      <c r="Y120" s="584"/>
      <c r="Z120" s="584"/>
      <c r="AA120" s="584"/>
      <c r="AB120" s="584"/>
      <c r="AC120" s="584"/>
      <c r="AD120"/>
      <c r="AI120" s="589"/>
      <c r="AJ120" s="584"/>
      <c r="AK120" s="640"/>
      <c r="AL120" s="640"/>
      <c r="AM120" s="640"/>
      <c r="AN120" s="640"/>
      <c r="AO120" s="602"/>
      <c r="AT120" s="589"/>
      <c r="AU120" s="584"/>
      <c r="AV120" s="584"/>
      <c r="AW120" s="584"/>
      <c r="AX120" s="584"/>
      <c r="AY120" s="661"/>
      <c r="AZ120"/>
      <c r="BD120" s="589"/>
      <c r="BE120" s="584"/>
      <c r="BF120" s="584"/>
      <c r="BG120" s="584"/>
      <c r="BH120" s="584"/>
      <c r="BI120" s="584"/>
      <c r="BJ120"/>
      <c r="BO120" s="589"/>
      <c r="BP120" s="584"/>
      <c r="BQ120" s="584"/>
      <c r="BR120" s="584"/>
      <c r="BS120" s="584"/>
      <c r="BT120" s="584"/>
      <c r="BU120"/>
      <c r="BZ120" s="589"/>
      <c r="CA120" s="584"/>
      <c r="CB120" s="584"/>
      <c r="CC120" s="584"/>
      <c r="CD120" s="584"/>
      <c r="CE120" s="584"/>
      <c r="CF120"/>
      <c r="CK120" s="589"/>
      <c r="CL120" s="584"/>
      <c r="CM120" s="584"/>
      <c r="CN120" s="584"/>
      <c r="CO120" s="584"/>
      <c r="CP120" s="584"/>
      <c r="CQ120"/>
      <c r="CV120" s="710"/>
      <c r="CW120" s="704"/>
      <c r="CX120" s="704"/>
      <c r="CY120" s="704"/>
      <c r="CZ120" s="704"/>
      <c r="DA120" s="704"/>
      <c r="DB120" s="704"/>
      <c r="DF120" s="589"/>
      <c r="DG120" s="584"/>
      <c r="DH120" s="584"/>
      <c r="DI120" s="584"/>
      <c r="DJ120" s="584"/>
      <c r="DK120" s="584"/>
      <c r="DL120"/>
      <c r="DQ120" s="765"/>
      <c r="DR120" s="765"/>
      <c r="DS120" s="765"/>
      <c r="DT120" s="765"/>
      <c r="DU120" s="765"/>
      <c r="DV120" s="765"/>
      <c r="DW120" s="712"/>
      <c r="EB120" s="589"/>
      <c r="EC120" s="584"/>
      <c r="ED120" s="584"/>
      <c r="EE120" s="584"/>
      <c r="EF120" s="820"/>
      <c r="EG120" s="584"/>
      <c r="EH120"/>
      <c r="EM120" s="589"/>
      <c r="EN120" s="584"/>
      <c r="EO120" s="584"/>
      <c r="EP120" s="584"/>
      <c r="EQ120" s="584"/>
      <c r="ER120" s="584"/>
      <c r="ES120"/>
      <c r="EX120" s="589"/>
      <c r="EY120" s="584"/>
      <c r="EZ120" s="584"/>
      <c r="FA120" s="584"/>
      <c r="FB120" s="584"/>
      <c r="FC120" s="584"/>
      <c r="FD120"/>
    </row>
    <row r="121" spans="2:160" x14ac:dyDescent="0.25">
      <c r="B121" s="590"/>
      <c r="C121" s="392"/>
      <c r="D121" s="392"/>
      <c r="E121" s="392"/>
      <c r="F121" s="392"/>
      <c r="G121" s="392"/>
      <c r="H121"/>
      <c r="X121" s="590"/>
      <c r="Y121" s="392"/>
      <c r="Z121" s="392"/>
      <c r="AA121" s="392"/>
      <c r="AB121" s="392"/>
      <c r="AC121" s="392"/>
      <c r="AD121"/>
      <c r="AI121" s="590"/>
      <c r="AJ121" s="392"/>
      <c r="AK121" s="640"/>
      <c r="AL121" s="640"/>
      <c r="AM121" s="640"/>
      <c r="AN121" s="640"/>
      <c r="AO121" s="602"/>
      <c r="AT121" s="590"/>
      <c r="AU121" s="392"/>
      <c r="AV121" s="392"/>
      <c r="AW121" s="392"/>
      <c r="AX121" s="392"/>
      <c r="AY121" s="662"/>
      <c r="AZ121" s="663"/>
      <c r="BD121" s="590"/>
      <c r="BE121" s="392"/>
      <c r="BF121" s="392"/>
      <c r="BG121" s="392"/>
      <c r="BH121" s="392"/>
      <c r="BI121" s="392"/>
      <c r="BJ121"/>
      <c r="BO121" s="590"/>
      <c r="BP121" s="392"/>
      <c r="BQ121" s="392"/>
      <c r="BR121" s="392"/>
      <c r="BS121" s="392"/>
      <c r="BT121" s="392"/>
      <c r="BU121"/>
      <c r="BZ121" s="590"/>
      <c r="CA121" s="392"/>
      <c r="CB121" s="392"/>
      <c r="CC121" s="392"/>
      <c r="CD121" s="392"/>
      <c r="CE121" s="392"/>
      <c r="CF121"/>
      <c r="CK121" s="590"/>
      <c r="CL121" s="392"/>
      <c r="CM121" s="392"/>
      <c r="CN121" s="392"/>
      <c r="CO121" s="392"/>
      <c r="CP121" s="392"/>
      <c r="CQ121"/>
      <c r="CV121" s="710"/>
      <c r="CW121" s="704"/>
      <c r="CX121" s="704"/>
      <c r="CY121" s="704"/>
      <c r="CZ121" s="704"/>
      <c r="DA121" s="704"/>
      <c r="DB121" s="684"/>
      <c r="DF121" s="590"/>
      <c r="DG121" s="392"/>
      <c r="DH121" s="392"/>
      <c r="DI121" s="392"/>
      <c r="DJ121" s="392"/>
      <c r="DK121" s="392"/>
      <c r="DL121"/>
      <c r="DQ121" s="775"/>
      <c r="DR121" s="775"/>
      <c r="DS121" s="775"/>
      <c r="DT121" s="775"/>
      <c r="DU121" s="775"/>
      <c r="DV121" s="775"/>
      <c r="DW121" s="712"/>
      <c r="EB121" s="590"/>
      <c r="EC121" s="392"/>
      <c r="ED121" s="392"/>
      <c r="EE121" s="392"/>
      <c r="EF121" s="821"/>
      <c r="EH121"/>
      <c r="EM121" s="590"/>
      <c r="EN121" s="392"/>
      <c r="EO121" s="392"/>
      <c r="EP121" s="392"/>
      <c r="EQ121" s="392"/>
      <c r="ER121" s="392"/>
      <c r="ES121"/>
    </row>
    <row r="122" spans="2:160" ht="16.5" thickBot="1" x14ac:dyDescent="0.3">
      <c r="B122" s="591" t="s">
        <v>405</v>
      </c>
      <c r="C122" s="592"/>
      <c r="D122" s="593"/>
      <c r="E122" s="593"/>
      <c r="F122" s="593"/>
      <c r="G122" s="594"/>
      <c r="H122"/>
      <c r="M122" s="539" t="s">
        <v>405</v>
      </c>
      <c r="N122" s="540"/>
      <c r="O122" s="541"/>
      <c r="P122" s="541"/>
      <c r="Q122" s="541"/>
      <c r="R122" s="542"/>
      <c r="X122" s="590"/>
      <c r="Y122" s="392"/>
      <c r="Z122" s="392"/>
      <c r="AA122" s="392"/>
      <c r="AB122" s="392"/>
      <c r="AC122" s="392"/>
      <c r="AD122"/>
      <c r="AI122" s="591" t="s">
        <v>405</v>
      </c>
      <c r="AJ122" s="592"/>
      <c r="AK122" s="593"/>
      <c r="AL122" s="593"/>
      <c r="AM122" s="593"/>
      <c r="AN122" s="640"/>
      <c r="AO122" s="602"/>
      <c r="AT122" s="591" t="s">
        <v>405</v>
      </c>
      <c r="AU122" s="592"/>
      <c r="AV122" s="593"/>
      <c r="AW122" s="593"/>
      <c r="AX122" s="593"/>
      <c r="AY122" s="664"/>
      <c r="AZ122" s="665"/>
      <c r="BD122" s="591" t="s">
        <v>405</v>
      </c>
      <c r="BE122" s="592"/>
      <c r="BF122" s="593"/>
      <c r="BG122" s="593"/>
      <c r="BH122" s="593"/>
      <c r="BI122" s="594"/>
      <c r="BJ122"/>
      <c r="BO122" s="591" t="s">
        <v>405</v>
      </c>
      <c r="BP122" s="592"/>
      <c r="BQ122" s="593"/>
      <c r="BR122" s="593"/>
      <c r="BS122" s="593"/>
      <c r="BT122" s="594"/>
      <c r="BU122"/>
      <c r="BZ122" s="591" t="s">
        <v>405</v>
      </c>
      <c r="CA122" s="592"/>
      <c r="CB122" s="593"/>
      <c r="CC122" s="593"/>
      <c r="CD122" s="593"/>
      <c r="CE122" s="594"/>
      <c r="CF122"/>
      <c r="CK122" s="591" t="s">
        <v>405</v>
      </c>
      <c r="CL122" s="592"/>
      <c r="CM122" s="593"/>
      <c r="CN122" s="593"/>
      <c r="CO122" s="593"/>
      <c r="CP122" s="594"/>
      <c r="CQ122"/>
      <c r="CV122" s="591" t="s">
        <v>405</v>
      </c>
      <c r="CW122" s="592"/>
      <c r="CX122" s="592"/>
      <c r="CY122" s="592"/>
      <c r="CZ122" s="592"/>
      <c r="DA122" s="704"/>
      <c r="DB122" s="684"/>
      <c r="DF122" s="591" t="s">
        <v>405</v>
      </c>
      <c r="DG122" s="592"/>
      <c r="DH122" s="593"/>
      <c r="DI122" s="593"/>
      <c r="DJ122" s="593"/>
      <c r="DK122" s="594"/>
      <c r="DL122"/>
      <c r="DQ122" s="776" t="s">
        <v>405</v>
      </c>
      <c r="DR122" s="777"/>
      <c r="DS122" s="778"/>
      <c r="DT122" s="778"/>
      <c r="DU122" s="778"/>
      <c r="DV122" s="775"/>
      <c r="DW122" s="712"/>
      <c r="EB122" s="591" t="s">
        <v>405</v>
      </c>
      <c r="EC122" s="592"/>
      <c r="ED122" s="593"/>
      <c r="EE122" s="593"/>
      <c r="EF122" s="593"/>
      <c r="EG122" s="594"/>
      <c r="EH122"/>
      <c r="FA122" s="595"/>
    </row>
    <row r="123" spans="2:160" ht="16.5" thickTop="1" x14ac:dyDescent="0.25">
      <c r="B123" s="999" t="s">
        <v>406</v>
      </c>
      <c r="C123" s="1000"/>
      <c r="D123" s="1000"/>
      <c r="E123" s="1000"/>
      <c r="F123" s="1000"/>
      <c r="G123" s="1001"/>
      <c r="H123"/>
      <c r="M123" s="1021" t="s">
        <v>406</v>
      </c>
      <c r="N123" s="1022"/>
      <c r="O123" s="1022"/>
      <c r="P123" s="1022"/>
      <c r="Q123" s="1022"/>
      <c r="R123" s="1023"/>
      <c r="X123" s="590"/>
      <c r="Y123" s="601" t="str">
        <f>X4</f>
        <v>I.C. JOSÉ RICARDO TAMAYO ISAZA</v>
      </c>
      <c r="Z123" s="392"/>
      <c r="AA123" s="392"/>
      <c r="AB123" s="392"/>
      <c r="AC123" s="392"/>
      <c r="AD123"/>
      <c r="AI123" s="999" t="s">
        <v>406</v>
      </c>
      <c r="AJ123" s="1000"/>
      <c r="AK123" s="1000"/>
      <c r="AL123" s="1000"/>
      <c r="AM123" s="1000"/>
      <c r="AN123" s="1001"/>
      <c r="AO123" s="602"/>
      <c r="AT123" s="999" t="s">
        <v>406</v>
      </c>
      <c r="AU123" s="1000"/>
      <c r="AV123" s="1000"/>
      <c r="AW123" s="1000"/>
      <c r="AX123" s="1000"/>
      <c r="AY123" s="1001"/>
      <c r="AZ123"/>
      <c r="BD123" s="667"/>
      <c r="BE123" s="668"/>
      <c r="BF123" s="668"/>
      <c r="BG123" s="668"/>
      <c r="BH123" s="668"/>
      <c r="BI123" s="669"/>
      <c r="BJ123"/>
      <c r="BO123" s="667"/>
      <c r="BP123" s="668"/>
      <c r="BQ123" s="668"/>
      <c r="BR123" s="668"/>
      <c r="BS123" s="668"/>
      <c r="BT123" s="669"/>
      <c r="BU123"/>
      <c r="BZ123" s="999" t="s">
        <v>406</v>
      </c>
      <c r="CA123" s="1000"/>
      <c r="CB123" s="1000"/>
      <c r="CC123" s="1000"/>
      <c r="CD123" s="1000"/>
      <c r="CE123" s="1001"/>
      <c r="CF123"/>
      <c r="CK123" s="999" t="s">
        <v>406</v>
      </c>
      <c r="CL123" s="1000"/>
      <c r="CM123" s="1000"/>
      <c r="CN123" s="1000"/>
      <c r="CO123" s="1000"/>
      <c r="CP123" s="1001"/>
      <c r="CQ123"/>
      <c r="CV123" s="1048" t="s">
        <v>406</v>
      </c>
      <c r="CW123" s="1049"/>
      <c r="CX123" s="1049"/>
      <c r="CY123" s="1049"/>
      <c r="CZ123" s="1049"/>
      <c r="DA123" s="1050"/>
      <c r="DB123" s="684"/>
      <c r="DF123" s="999" t="s">
        <v>406</v>
      </c>
      <c r="DG123" s="1000"/>
      <c r="DH123" s="1000"/>
      <c r="DI123" s="1000"/>
      <c r="DJ123" s="1000"/>
      <c r="DK123" s="1001"/>
      <c r="DL123"/>
      <c r="DQ123" s="779"/>
      <c r="DR123" s="780"/>
      <c r="DS123" s="780"/>
      <c r="DT123" s="780"/>
      <c r="DU123" s="780"/>
      <c r="DV123" s="781"/>
      <c r="DW123" s="712"/>
      <c r="EB123" s="999" t="s">
        <v>406</v>
      </c>
      <c r="EC123" s="1000"/>
      <c r="ED123" s="1000"/>
      <c r="EE123" s="1000"/>
      <c r="EF123" s="1000"/>
      <c r="EG123" s="1001"/>
      <c r="EH123"/>
      <c r="EP123" s="595"/>
    </row>
    <row r="124" spans="2:160" x14ac:dyDescent="0.25">
      <c r="B124" s="1002"/>
      <c r="C124" s="1003"/>
      <c r="D124" s="1003"/>
      <c r="E124" s="1003"/>
      <c r="F124" s="1003"/>
      <c r="G124" s="1004"/>
      <c r="H124"/>
      <c r="M124" s="1024"/>
      <c r="N124" s="1025"/>
      <c r="O124" s="1025"/>
      <c r="P124" s="1025"/>
      <c r="Q124" s="1025"/>
      <c r="R124" s="1026"/>
      <c r="X124" s="590"/>
      <c r="Y124" s="392"/>
      <c r="Z124" s="392"/>
      <c r="AA124" s="392"/>
      <c r="AB124" s="392"/>
      <c r="AC124" s="392"/>
      <c r="AD124"/>
      <c r="AI124" s="1002"/>
      <c r="AJ124" s="1003"/>
      <c r="AK124" s="1003"/>
      <c r="AL124" s="1003"/>
      <c r="AM124" s="1003"/>
      <c r="AN124" s="1004"/>
      <c r="AO124" s="602"/>
      <c r="AT124" s="1002"/>
      <c r="AU124" s="1003"/>
      <c r="AV124" s="1003"/>
      <c r="AW124" s="1003"/>
      <c r="AX124" s="1003"/>
      <c r="AY124" s="1004"/>
      <c r="AZ124"/>
      <c r="BD124" s="670"/>
      <c r="BE124" s="671"/>
      <c r="BF124" s="671"/>
      <c r="BG124" s="671"/>
      <c r="BH124" s="671"/>
      <c r="BI124" s="672"/>
      <c r="BJ124"/>
      <c r="BO124" s="670"/>
      <c r="BP124" s="671"/>
      <c r="BQ124" s="671"/>
      <c r="BR124" s="671"/>
      <c r="BS124" s="671"/>
      <c r="BT124" s="672"/>
      <c r="BU124"/>
      <c r="BZ124" s="1002"/>
      <c r="CA124" s="1003"/>
      <c r="CB124" s="1003"/>
      <c r="CC124" s="1003"/>
      <c r="CD124" s="1003"/>
      <c r="CE124" s="1004"/>
      <c r="CF124"/>
      <c r="CK124" s="1002"/>
      <c r="CL124" s="1003"/>
      <c r="CM124" s="1003"/>
      <c r="CN124" s="1003"/>
      <c r="CO124" s="1003"/>
      <c r="CP124" s="1004"/>
      <c r="CQ124"/>
      <c r="CV124" s="1051"/>
      <c r="CW124" s="1052"/>
      <c r="CX124" s="1052"/>
      <c r="CY124" s="1052"/>
      <c r="CZ124" s="1052"/>
      <c r="DA124" s="1053"/>
      <c r="DB124" s="684"/>
      <c r="DF124" s="1002"/>
      <c r="DG124" s="1003"/>
      <c r="DH124" s="1003"/>
      <c r="DI124" s="1003"/>
      <c r="DJ124" s="1003"/>
      <c r="DK124" s="1004"/>
      <c r="DL124"/>
      <c r="DQ124" s="782"/>
      <c r="DR124" s="783"/>
      <c r="DS124" s="783"/>
      <c r="DT124" s="783"/>
      <c r="DU124" s="783"/>
      <c r="DV124" s="784"/>
      <c r="DW124" s="712"/>
      <c r="EB124" s="1002"/>
      <c r="EC124" s="1003"/>
      <c r="ED124" s="1003"/>
      <c r="EE124" s="1003"/>
      <c r="EF124" s="1003"/>
      <c r="EG124" s="1004"/>
      <c r="EH124"/>
    </row>
    <row r="125" spans="2:160" x14ac:dyDescent="0.25">
      <c r="B125" s="1002"/>
      <c r="C125" s="1003"/>
      <c r="D125" s="1003"/>
      <c r="E125" s="1003"/>
      <c r="F125" s="1003"/>
      <c r="G125" s="1004"/>
      <c r="H125"/>
      <c r="M125" s="1024"/>
      <c r="N125" s="1025"/>
      <c r="O125" s="1025"/>
      <c r="P125" s="1025"/>
      <c r="Q125" s="1025"/>
      <c r="R125" s="1026"/>
      <c r="X125" s="590"/>
      <c r="Y125" s="392"/>
      <c r="Z125" s="392"/>
      <c r="AA125" s="392"/>
      <c r="AB125" s="392"/>
      <c r="AC125" s="392"/>
      <c r="AD125"/>
      <c r="AI125" s="1002"/>
      <c r="AJ125" s="1003"/>
      <c r="AK125" s="1003"/>
      <c r="AL125" s="1003"/>
      <c r="AM125" s="1003"/>
      <c r="AN125" s="1004"/>
      <c r="AO125" s="602"/>
      <c r="AT125" s="1002"/>
      <c r="AU125" s="1003"/>
      <c r="AV125" s="1003"/>
      <c r="AW125" s="1003"/>
      <c r="AX125" s="1003"/>
      <c r="AY125" s="1004"/>
      <c r="AZ125"/>
      <c r="BD125" s="670"/>
      <c r="BE125" s="671"/>
      <c r="BF125" s="671"/>
      <c r="BG125" s="671"/>
      <c r="BH125" s="671"/>
      <c r="BI125" s="672"/>
      <c r="BJ125"/>
      <c r="BO125" s="670"/>
      <c r="BP125" s="671"/>
      <c r="BQ125" s="671"/>
      <c r="BR125" s="671"/>
      <c r="BS125" s="671"/>
      <c r="BT125" s="672"/>
      <c r="BU125"/>
      <c r="BZ125" s="1002"/>
      <c r="CA125" s="1003"/>
      <c r="CB125" s="1003"/>
      <c r="CC125" s="1003"/>
      <c r="CD125" s="1003"/>
      <c r="CE125" s="1004"/>
      <c r="CF125"/>
      <c r="CK125" s="1002"/>
      <c r="CL125" s="1003"/>
      <c r="CM125" s="1003"/>
      <c r="CN125" s="1003"/>
      <c r="CO125" s="1003"/>
      <c r="CP125" s="1004"/>
      <c r="CQ125"/>
      <c r="CV125" s="1051"/>
      <c r="CW125" s="1052"/>
      <c r="CX125" s="1052"/>
      <c r="CY125" s="1052"/>
      <c r="CZ125" s="1052"/>
      <c r="DA125" s="1053"/>
      <c r="DB125" s="684"/>
      <c r="DF125" s="1002"/>
      <c r="DG125" s="1003"/>
      <c r="DH125" s="1003"/>
      <c r="DI125" s="1003"/>
      <c r="DJ125" s="1003"/>
      <c r="DK125" s="1004"/>
      <c r="DL125"/>
      <c r="DQ125" s="782"/>
      <c r="DR125" s="783"/>
      <c r="DS125" s="783"/>
      <c r="DT125" s="783"/>
      <c r="DU125" s="783"/>
      <c r="DV125" s="784"/>
      <c r="DW125" s="712"/>
      <c r="EB125" s="1002"/>
      <c r="EC125" s="1003"/>
      <c r="ED125" s="1003"/>
      <c r="EE125" s="1003"/>
      <c r="EF125" s="1003"/>
      <c r="EG125" s="1004"/>
      <c r="EH125"/>
    </row>
    <row r="126" spans="2:160" x14ac:dyDescent="0.25">
      <c r="B126" s="1002"/>
      <c r="C126" s="1003"/>
      <c r="D126" s="1003"/>
      <c r="E126" s="1003"/>
      <c r="F126" s="1003"/>
      <c r="G126" s="1004"/>
      <c r="H126" s="392"/>
      <c r="M126" s="1024"/>
      <c r="N126" s="1025"/>
      <c r="O126" s="1025"/>
      <c r="P126" s="1025"/>
      <c r="Q126" s="1025"/>
      <c r="R126" s="1026"/>
      <c r="X126" s="590"/>
      <c r="Y126" s="392"/>
      <c r="Z126" s="392"/>
      <c r="AA126" s="392"/>
      <c r="AB126" s="392"/>
      <c r="AC126" s="392"/>
      <c r="AD126"/>
      <c r="AI126" s="1002"/>
      <c r="AJ126" s="1003"/>
      <c r="AK126" s="1003"/>
      <c r="AL126" s="1003"/>
      <c r="AM126" s="1003"/>
      <c r="AN126" s="1004"/>
      <c r="AO126" s="640"/>
      <c r="AT126" s="1002"/>
      <c r="AU126" s="1003"/>
      <c r="AV126" s="1003"/>
      <c r="AW126" s="1003"/>
      <c r="AX126" s="1003"/>
      <c r="AY126" s="1004"/>
      <c r="AZ126" s="392"/>
      <c r="BD126" s="670"/>
      <c r="BE126" s="673"/>
      <c r="BF126" s="671"/>
      <c r="BG126" s="671"/>
      <c r="BH126" s="671"/>
      <c r="BI126" s="672"/>
      <c r="BJ126" s="392"/>
      <c r="BO126" s="670"/>
      <c r="BP126" s="673"/>
      <c r="BQ126" s="671"/>
      <c r="BR126" s="671"/>
      <c r="BS126" s="671"/>
      <c r="BT126" s="672"/>
      <c r="BU126" s="392"/>
      <c r="BZ126" s="1002"/>
      <c r="CA126" s="1003"/>
      <c r="CB126" s="1003"/>
      <c r="CC126" s="1003"/>
      <c r="CD126" s="1003"/>
      <c r="CE126" s="1004"/>
      <c r="CF126" s="392"/>
      <c r="CK126" s="1002"/>
      <c r="CL126" s="1003"/>
      <c r="CM126" s="1003"/>
      <c r="CN126" s="1003"/>
      <c r="CO126" s="1003"/>
      <c r="CP126" s="1004"/>
      <c r="CQ126" s="392"/>
      <c r="CV126" s="1051"/>
      <c r="CW126" s="1052"/>
      <c r="CX126" s="1052"/>
      <c r="CY126" s="1052"/>
      <c r="CZ126" s="1052"/>
      <c r="DA126" s="1053"/>
      <c r="DB126" s="704"/>
      <c r="DF126" s="1002"/>
      <c r="DG126" s="1003"/>
      <c r="DH126" s="1003"/>
      <c r="DI126" s="1003"/>
      <c r="DJ126" s="1003"/>
      <c r="DK126" s="1004"/>
      <c r="DL126" s="392"/>
      <c r="DQ126" s="782"/>
      <c r="DR126" s="785"/>
      <c r="DS126" s="783"/>
      <c r="DT126" s="783"/>
      <c r="DU126" s="783"/>
      <c r="DV126" s="784"/>
      <c r="DW126" s="775"/>
      <c r="EB126" s="1002"/>
      <c r="EC126" s="1003"/>
      <c r="ED126" s="1003"/>
      <c r="EE126" s="1003"/>
      <c r="EF126" s="1003"/>
      <c r="EG126" s="1004"/>
    </row>
    <row r="127" spans="2:160" ht="18" x14ac:dyDescent="0.25">
      <c r="B127" s="1002"/>
      <c r="C127" s="1003"/>
      <c r="D127" s="1003"/>
      <c r="E127" s="1003"/>
      <c r="F127" s="1003"/>
      <c r="G127" s="1004"/>
      <c r="H127" s="392"/>
      <c r="M127" s="1024"/>
      <c r="N127" s="1025"/>
      <c r="O127" s="1025"/>
      <c r="P127" s="1025"/>
      <c r="Q127" s="1025"/>
      <c r="R127" s="1026"/>
      <c r="X127" s="590"/>
      <c r="Y127" s="392"/>
      <c r="Z127" s="392"/>
      <c r="AA127" s="392"/>
      <c r="AB127" s="392"/>
      <c r="AC127" s="392"/>
      <c r="AD127"/>
      <c r="AI127" s="1002"/>
      <c r="AJ127" s="1003"/>
      <c r="AK127" s="1003"/>
      <c r="AL127" s="1003"/>
      <c r="AM127" s="1003"/>
      <c r="AN127" s="1004"/>
      <c r="AO127" s="640"/>
      <c r="AT127" s="1002"/>
      <c r="AU127" s="1003"/>
      <c r="AV127" s="1003"/>
      <c r="AW127" s="1003"/>
      <c r="AX127" s="1003"/>
      <c r="AY127" s="1004"/>
      <c r="AZ127" s="392"/>
      <c r="BD127" s="670"/>
      <c r="BE127" s="674" t="s">
        <v>410</v>
      </c>
      <c r="BF127" s="671"/>
      <c r="BG127" s="671"/>
      <c r="BH127" s="671"/>
      <c r="BI127" s="672"/>
      <c r="BJ127" s="392"/>
      <c r="BO127" s="670"/>
      <c r="BP127" s="674" t="s">
        <v>412</v>
      </c>
      <c r="BQ127" s="671"/>
      <c r="BR127" s="671"/>
      <c r="BS127" s="671"/>
      <c r="BT127" s="672"/>
      <c r="BU127" s="392"/>
      <c r="BZ127" s="1002"/>
      <c r="CA127" s="1003"/>
      <c r="CB127" s="1003"/>
      <c r="CC127" s="1003"/>
      <c r="CD127" s="1003"/>
      <c r="CE127" s="1004"/>
      <c r="CF127" s="392"/>
      <c r="CK127" s="1002"/>
      <c r="CL127" s="1003"/>
      <c r="CM127" s="1003"/>
      <c r="CN127" s="1003"/>
      <c r="CO127" s="1003"/>
      <c r="CP127" s="1004"/>
      <c r="CQ127" s="392"/>
      <c r="CV127" s="1051"/>
      <c r="CW127" s="1052"/>
      <c r="CX127" s="1052"/>
      <c r="CY127" s="1052"/>
      <c r="CZ127" s="1052"/>
      <c r="DA127" s="1053"/>
      <c r="DB127" s="704"/>
      <c r="DF127" s="1002"/>
      <c r="DG127" s="1003"/>
      <c r="DH127" s="1003"/>
      <c r="DI127" s="1003"/>
      <c r="DJ127" s="1003"/>
      <c r="DK127" s="1004"/>
      <c r="DL127" s="392"/>
      <c r="DQ127" s="782"/>
      <c r="DR127" s="786" t="s">
        <v>567</v>
      </c>
      <c r="DS127" s="783"/>
      <c r="DT127" s="783"/>
      <c r="DU127" s="783"/>
      <c r="DV127" s="784"/>
      <c r="DW127" s="775"/>
      <c r="EB127" s="1002"/>
      <c r="EC127" s="1003"/>
      <c r="ED127" s="1003"/>
      <c r="EE127" s="1003"/>
      <c r="EF127" s="1003"/>
      <c r="EG127" s="1004"/>
    </row>
    <row r="128" spans="2:160" ht="18" x14ac:dyDescent="0.25">
      <c r="B128" s="1002"/>
      <c r="C128" s="1003"/>
      <c r="D128" s="1003"/>
      <c r="E128" s="1003"/>
      <c r="F128" s="1003"/>
      <c r="G128" s="1004"/>
      <c r="H128" s="392"/>
      <c r="M128" s="1024"/>
      <c r="N128" s="1025"/>
      <c r="O128" s="1025"/>
      <c r="P128" s="1025"/>
      <c r="Q128" s="1025"/>
      <c r="R128" s="1026"/>
      <c r="X128" s="590"/>
      <c r="Y128" s="392"/>
      <c r="Z128" s="392"/>
      <c r="AA128" s="392"/>
      <c r="AB128" s="392"/>
      <c r="AC128" s="392"/>
      <c r="AD128"/>
      <c r="AI128" s="1002"/>
      <c r="AJ128" s="1003"/>
      <c r="AK128" s="1003"/>
      <c r="AL128" s="1003"/>
      <c r="AM128" s="1003"/>
      <c r="AN128" s="1004"/>
      <c r="AO128" s="640"/>
      <c r="AT128" s="1002"/>
      <c r="AU128" s="1003"/>
      <c r="AV128" s="1003"/>
      <c r="AW128" s="1003"/>
      <c r="AX128" s="1003"/>
      <c r="AY128" s="1004"/>
      <c r="AZ128" s="392"/>
      <c r="BD128" s="670"/>
      <c r="BE128" s="674" t="s">
        <v>411</v>
      </c>
      <c r="BF128" s="671"/>
      <c r="BG128" s="671"/>
      <c r="BH128" s="671"/>
      <c r="BI128" s="672"/>
      <c r="BJ128" s="392"/>
      <c r="BO128" s="670"/>
      <c r="BP128" s="674" t="s">
        <v>411</v>
      </c>
      <c r="BQ128" s="671"/>
      <c r="BR128" s="671"/>
      <c r="BS128" s="671"/>
      <c r="BT128" s="672"/>
      <c r="BU128" s="392"/>
      <c r="BZ128" s="1002"/>
      <c r="CA128" s="1003"/>
      <c r="CB128" s="1003"/>
      <c r="CC128" s="1003"/>
      <c r="CD128" s="1003"/>
      <c r="CE128" s="1004"/>
      <c r="CF128" s="392"/>
      <c r="CK128" s="1002"/>
      <c r="CL128" s="1003"/>
      <c r="CM128" s="1003"/>
      <c r="CN128" s="1003"/>
      <c r="CO128" s="1003"/>
      <c r="CP128" s="1004"/>
      <c r="CQ128" s="392"/>
      <c r="CV128" s="1051"/>
      <c r="CW128" s="1052"/>
      <c r="CX128" s="1052"/>
      <c r="CY128" s="1052"/>
      <c r="CZ128" s="1052"/>
      <c r="DA128" s="1053"/>
      <c r="DB128" s="704"/>
      <c r="DF128" s="1002"/>
      <c r="DG128" s="1003"/>
      <c r="DH128" s="1003"/>
      <c r="DI128" s="1003"/>
      <c r="DJ128" s="1003"/>
      <c r="DK128" s="1004"/>
      <c r="DL128" s="392"/>
      <c r="DQ128" s="782"/>
      <c r="DR128" s="786" t="s">
        <v>568</v>
      </c>
      <c r="DS128" s="783"/>
      <c r="DT128" s="783"/>
      <c r="DU128" s="783"/>
      <c r="DV128" s="784"/>
      <c r="DW128" s="775"/>
      <c r="EB128" s="1002"/>
      <c r="EC128" s="1003"/>
      <c r="ED128" s="1003"/>
      <c r="EE128" s="1003"/>
      <c r="EF128" s="1003"/>
      <c r="EG128" s="1004"/>
    </row>
    <row r="129" spans="2:137" ht="18" x14ac:dyDescent="0.25">
      <c r="B129" s="1002"/>
      <c r="C129" s="1003"/>
      <c r="D129" s="1003"/>
      <c r="E129" s="1003"/>
      <c r="F129" s="1003"/>
      <c r="G129" s="1004"/>
      <c r="H129" s="392"/>
      <c r="M129" s="1024"/>
      <c r="N129" s="1025"/>
      <c r="O129" s="1025"/>
      <c r="P129" s="1025"/>
      <c r="Q129" s="1025"/>
      <c r="R129" s="1026"/>
      <c r="X129" s="590"/>
      <c r="Y129" s="392"/>
      <c r="Z129" s="392"/>
      <c r="AA129" s="392"/>
      <c r="AB129" s="392"/>
      <c r="AC129" s="392"/>
      <c r="AD129"/>
      <c r="AI129" s="1002"/>
      <c r="AJ129" s="1003"/>
      <c r="AK129" s="1003"/>
      <c r="AL129" s="1003"/>
      <c r="AM129" s="1003"/>
      <c r="AN129" s="1004"/>
      <c r="AO129" s="640"/>
      <c r="AT129" s="1002"/>
      <c r="AU129" s="1003"/>
      <c r="AV129" s="1003"/>
      <c r="AW129" s="1003"/>
      <c r="AX129" s="1003"/>
      <c r="AY129" s="1004"/>
      <c r="AZ129" s="392"/>
      <c r="BD129" s="670"/>
      <c r="BE129" s="674" t="s">
        <v>197</v>
      </c>
      <c r="BF129" s="671"/>
      <c r="BG129" s="671"/>
      <c r="BH129" s="671"/>
      <c r="BI129" s="672"/>
      <c r="BJ129" s="392"/>
      <c r="BO129" s="670"/>
      <c r="BP129" s="674" t="s">
        <v>413</v>
      </c>
      <c r="BQ129" s="671"/>
      <c r="BR129" s="671"/>
      <c r="BS129" s="671"/>
      <c r="BT129" s="672"/>
      <c r="BU129" s="392"/>
      <c r="BZ129" s="1002"/>
      <c r="CA129" s="1003"/>
      <c r="CB129" s="1003"/>
      <c r="CC129" s="1003"/>
      <c r="CD129" s="1003"/>
      <c r="CE129" s="1004"/>
      <c r="CF129" s="392"/>
      <c r="CK129" s="1002"/>
      <c r="CL129" s="1003"/>
      <c r="CM129" s="1003"/>
      <c r="CN129" s="1003"/>
      <c r="CO129" s="1003"/>
      <c r="CP129" s="1004"/>
      <c r="CQ129" s="392"/>
      <c r="CV129" s="1051"/>
      <c r="CW129" s="1052"/>
      <c r="CX129" s="1052"/>
      <c r="CY129" s="1052"/>
      <c r="CZ129" s="1052"/>
      <c r="DA129" s="1053"/>
      <c r="DB129" s="704"/>
      <c r="DF129" s="1002"/>
      <c r="DG129" s="1003"/>
      <c r="DH129" s="1003"/>
      <c r="DI129" s="1003"/>
      <c r="DJ129" s="1003"/>
      <c r="DK129" s="1004"/>
      <c r="DL129" s="392"/>
      <c r="DQ129" s="782"/>
      <c r="DR129" s="787"/>
      <c r="DS129" s="783"/>
      <c r="DT129" s="783"/>
      <c r="DU129" s="783"/>
      <c r="DV129" s="784"/>
      <c r="DW129" s="775"/>
      <c r="EB129" s="1002"/>
      <c r="EC129" s="1003"/>
      <c r="ED129" s="1003"/>
      <c r="EE129" s="1003"/>
      <c r="EF129" s="1003"/>
      <c r="EG129" s="1004"/>
    </row>
    <row r="130" spans="2:137" x14ac:dyDescent="0.25">
      <c r="B130" s="1002"/>
      <c r="C130" s="1003"/>
      <c r="D130" s="1003"/>
      <c r="E130" s="1003"/>
      <c r="F130" s="1003"/>
      <c r="G130" s="1004"/>
      <c r="H130" s="392"/>
      <c r="M130" s="1024"/>
      <c r="N130" s="1025"/>
      <c r="O130" s="1025"/>
      <c r="P130" s="1025"/>
      <c r="Q130" s="1025"/>
      <c r="R130" s="1026"/>
      <c r="X130" s="590"/>
      <c r="Y130" s="392"/>
      <c r="Z130" s="392"/>
      <c r="AA130" s="392"/>
      <c r="AB130" s="392"/>
      <c r="AC130" s="392"/>
      <c r="AD130"/>
      <c r="AI130" s="1002"/>
      <c r="AJ130" s="1003"/>
      <c r="AK130" s="1003"/>
      <c r="AL130" s="1003"/>
      <c r="AM130" s="1003"/>
      <c r="AN130" s="1004"/>
      <c r="AO130" s="640"/>
      <c r="AT130" s="1002"/>
      <c r="AU130" s="1003"/>
      <c r="AV130" s="1003"/>
      <c r="AW130" s="1003"/>
      <c r="AX130" s="1003"/>
      <c r="AY130" s="1004"/>
      <c r="AZ130" s="392"/>
      <c r="BD130" s="670"/>
      <c r="BE130" s="392"/>
      <c r="BF130" s="671"/>
      <c r="BG130" s="671"/>
      <c r="BH130" s="671"/>
      <c r="BI130" s="672"/>
      <c r="BJ130" s="392"/>
      <c r="BO130" s="670"/>
      <c r="BP130" s="392"/>
      <c r="BQ130" s="671"/>
      <c r="BR130" s="671"/>
      <c r="BS130" s="671"/>
      <c r="BT130" s="672"/>
      <c r="BU130" s="392"/>
      <c r="BZ130" s="1002"/>
      <c r="CA130" s="1003"/>
      <c r="CB130" s="1003"/>
      <c r="CC130" s="1003"/>
      <c r="CD130" s="1003"/>
      <c r="CE130" s="1004"/>
      <c r="CF130" s="392"/>
      <c r="CK130" s="1002"/>
      <c r="CL130" s="1003"/>
      <c r="CM130" s="1003"/>
      <c r="CN130" s="1003"/>
      <c r="CO130" s="1003"/>
      <c r="CP130" s="1004"/>
      <c r="CQ130" s="392"/>
      <c r="CV130" s="1051"/>
      <c r="CW130" s="1052"/>
      <c r="CX130" s="1052"/>
      <c r="CY130" s="1052"/>
      <c r="CZ130" s="1052"/>
      <c r="DA130" s="1053"/>
      <c r="DB130" s="704"/>
      <c r="DF130" s="1002"/>
      <c r="DG130" s="1003"/>
      <c r="DH130" s="1003"/>
      <c r="DI130" s="1003"/>
      <c r="DJ130" s="1003"/>
      <c r="DK130" s="1004"/>
      <c r="DL130" s="392"/>
      <c r="DQ130" s="782"/>
      <c r="DR130" s="775"/>
      <c r="DS130" s="783"/>
      <c r="DT130" s="783"/>
      <c r="DU130" s="783"/>
      <c r="DV130" s="784"/>
      <c r="DW130" s="775"/>
      <c r="EB130" s="1002"/>
      <c r="EC130" s="1003"/>
      <c r="ED130" s="1003"/>
      <c r="EE130" s="1003"/>
      <c r="EF130" s="1003"/>
      <c r="EG130" s="1004"/>
    </row>
    <row r="131" spans="2:137" ht="16.5" thickBot="1" x14ac:dyDescent="0.3">
      <c r="B131" s="1005"/>
      <c r="C131" s="1006"/>
      <c r="D131" s="1006"/>
      <c r="E131" s="1006"/>
      <c r="F131" s="1006"/>
      <c r="G131" s="1007"/>
      <c r="H131" s="392"/>
      <c r="M131" s="1027"/>
      <c r="N131" s="1028"/>
      <c r="O131" s="1028"/>
      <c r="P131" s="1028"/>
      <c r="Q131" s="1028"/>
      <c r="R131" s="1029"/>
      <c r="X131" s="590"/>
      <c r="Y131" s="392"/>
      <c r="Z131" s="392"/>
      <c r="AA131" s="392"/>
      <c r="AB131" s="392"/>
      <c r="AC131" s="392"/>
      <c r="AD131"/>
      <c r="AI131" s="1005"/>
      <c r="AJ131" s="1006"/>
      <c r="AK131" s="1006"/>
      <c r="AL131" s="1006"/>
      <c r="AM131" s="1006"/>
      <c r="AN131" s="1007"/>
      <c r="AO131" s="640"/>
      <c r="AT131" s="1005"/>
      <c r="AU131" s="1006"/>
      <c r="AV131" s="1006"/>
      <c r="AW131" s="1006"/>
      <c r="AX131" s="1006"/>
      <c r="AY131" s="1007"/>
      <c r="AZ131" s="392"/>
      <c r="BD131" s="675"/>
      <c r="BE131" s="676"/>
      <c r="BF131" s="676"/>
      <c r="BG131" s="676"/>
      <c r="BH131" s="676"/>
      <c r="BI131" s="677"/>
      <c r="BJ131" s="392"/>
      <c r="BO131" s="675"/>
      <c r="BP131" s="676"/>
      <c r="BQ131" s="676"/>
      <c r="BR131" s="676"/>
      <c r="BS131" s="676"/>
      <c r="BT131" s="677"/>
      <c r="BU131" s="392"/>
      <c r="BZ131" s="1005"/>
      <c r="CA131" s="1006"/>
      <c r="CB131" s="1006"/>
      <c r="CC131" s="1006"/>
      <c r="CD131" s="1006"/>
      <c r="CE131" s="1007"/>
      <c r="CF131" s="392"/>
      <c r="CK131" s="1005"/>
      <c r="CL131" s="1006"/>
      <c r="CM131" s="1006"/>
      <c r="CN131" s="1006"/>
      <c r="CO131" s="1006"/>
      <c r="CP131" s="1007"/>
      <c r="CQ131" s="392"/>
      <c r="CV131" s="1054"/>
      <c r="CW131" s="1055"/>
      <c r="CX131" s="1055"/>
      <c r="CY131" s="1055"/>
      <c r="CZ131" s="1055"/>
      <c r="DA131" s="1056"/>
      <c r="DB131" s="704"/>
      <c r="DF131" s="1005"/>
      <c r="DG131" s="1006"/>
      <c r="DH131" s="1006"/>
      <c r="DI131" s="1006"/>
      <c r="DJ131" s="1006"/>
      <c r="DK131" s="1007"/>
      <c r="DL131" s="392"/>
      <c r="DQ131" s="788"/>
      <c r="DR131" s="789"/>
      <c r="DS131" s="789"/>
      <c r="DT131" s="789"/>
      <c r="DU131" s="789"/>
      <c r="DV131" s="790"/>
      <c r="DW131" s="775"/>
      <c r="EB131" s="1005"/>
      <c r="EC131" s="1006"/>
      <c r="ED131" s="1006"/>
      <c r="EE131" s="1006"/>
      <c r="EF131" s="1006"/>
      <c r="EG131" s="1007"/>
    </row>
    <row r="132" spans="2:137" ht="16.5" thickTop="1" x14ac:dyDescent="0.25">
      <c r="B132" s="590"/>
      <c r="C132" s="392"/>
      <c r="D132" s="392"/>
      <c r="E132" s="392"/>
      <c r="F132" s="392"/>
      <c r="G132" s="392"/>
      <c r="H132" s="392"/>
      <c r="X132" s="590"/>
      <c r="Y132" s="392"/>
      <c r="Z132" s="392"/>
      <c r="AA132" s="392"/>
      <c r="AB132" s="392"/>
      <c r="AC132" s="392"/>
      <c r="AD132"/>
      <c r="AI132" s="590"/>
      <c r="AJ132" s="392"/>
      <c r="AK132" s="640"/>
      <c r="AL132" s="640"/>
      <c r="AM132" s="640"/>
      <c r="AN132" s="640"/>
      <c r="AO132" s="640"/>
      <c r="AT132" s="590"/>
      <c r="AU132" s="392"/>
      <c r="AV132" s="392"/>
      <c r="AW132" s="392"/>
      <c r="AX132" s="392"/>
      <c r="AY132" s="666"/>
      <c r="AZ132" s="392"/>
      <c r="BD132" s="590"/>
      <c r="BE132" s="392"/>
      <c r="BF132" s="392"/>
      <c r="BG132" s="392"/>
      <c r="BH132" s="392"/>
      <c r="BI132" s="392"/>
      <c r="BJ132" s="392"/>
      <c r="BO132" s="590"/>
      <c r="BP132" s="392"/>
      <c r="BQ132" s="392"/>
      <c r="BR132" s="392"/>
      <c r="BS132" s="392"/>
      <c r="BT132" s="392"/>
      <c r="BU132" s="392"/>
      <c r="BZ132" s="590"/>
      <c r="CA132" s="392"/>
      <c r="CB132" s="392"/>
      <c r="CC132" s="392"/>
      <c r="CD132" s="392"/>
      <c r="CE132" s="392"/>
      <c r="CF132" s="392"/>
      <c r="CK132" s="590"/>
      <c r="CL132" s="392"/>
      <c r="CM132" s="392"/>
      <c r="CN132" s="392"/>
      <c r="CO132" s="392"/>
      <c r="CP132" s="392"/>
      <c r="CQ132" s="392"/>
      <c r="CV132" s="710"/>
      <c r="CW132" s="704"/>
      <c r="CX132" s="704"/>
      <c r="CY132" s="704"/>
      <c r="CZ132" s="704"/>
      <c r="DA132" s="704"/>
      <c r="DB132" s="704"/>
      <c r="DF132" s="590"/>
      <c r="DG132" s="392"/>
      <c r="DH132" s="392"/>
      <c r="DI132" s="392"/>
      <c r="DJ132" s="392"/>
      <c r="DK132" s="392"/>
      <c r="DL132" s="392"/>
      <c r="DQ132" s="775"/>
      <c r="DR132" s="775"/>
      <c r="DS132" s="775"/>
      <c r="DT132" s="775"/>
      <c r="DU132" s="775"/>
      <c r="DV132" s="775"/>
      <c r="DW132" s="775"/>
      <c r="EB132" s="590"/>
      <c r="EC132" s="392"/>
      <c r="ED132" s="392"/>
      <c r="EE132" s="392"/>
      <c r="EF132" s="821"/>
    </row>
    <row r="133" spans="2:137" ht="16.5" thickBot="1" x14ac:dyDescent="0.3">
      <c r="X133" s="591" t="s">
        <v>405</v>
      </c>
      <c r="Y133" s="592"/>
      <c r="Z133" s="593"/>
      <c r="AA133" s="593"/>
      <c r="AB133" s="593"/>
      <c r="AC133" s="594"/>
      <c r="AD133"/>
    </row>
    <row r="134" spans="2:137" ht="16.5" thickTop="1" x14ac:dyDescent="0.25">
      <c r="E134" s="595"/>
      <c r="P134" s="543"/>
      <c r="X134" s="999" t="s">
        <v>406</v>
      </c>
      <c r="Y134" s="1000"/>
      <c r="Z134" s="1000"/>
      <c r="AA134" s="1000"/>
      <c r="AB134" s="1000"/>
      <c r="AC134" s="1001"/>
      <c r="AD134"/>
      <c r="AL134" s="647"/>
      <c r="AW134" s="595"/>
      <c r="BG134" s="595"/>
      <c r="BR134" s="595"/>
      <c r="CC134" s="595"/>
      <c r="CN134" s="595"/>
      <c r="CY134" s="711"/>
      <c r="DI134" s="595"/>
      <c r="DT134" s="791"/>
      <c r="EE134" s="595"/>
    </row>
    <row r="135" spans="2:137" x14ac:dyDescent="0.25">
      <c r="X135" s="1002"/>
      <c r="Y135" s="1003"/>
      <c r="Z135" s="1003"/>
      <c r="AA135" s="1003"/>
      <c r="AB135" s="1003"/>
      <c r="AC135" s="1004"/>
      <c r="AD135"/>
    </row>
    <row r="136" spans="2:137" x14ac:dyDescent="0.25">
      <c r="X136" s="1002"/>
      <c r="Y136" s="1003"/>
      <c r="Z136" s="1003"/>
      <c r="AA136" s="1003"/>
      <c r="AB136" s="1003"/>
      <c r="AC136" s="1004"/>
      <c r="AD136"/>
      <c r="CA136" s="682" t="s">
        <v>199</v>
      </c>
      <c r="CL136" s="682" t="s">
        <v>200</v>
      </c>
    </row>
    <row r="137" spans="2:137" x14ac:dyDescent="0.25">
      <c r="X137" s="1002"/>
      <c r="Y137" s="1003"/>
      <c r="Z137" s="1003"/>
      <c r="AA137" s="1003"/>
      <c r="AB137" s="1003"/>
      <c r="AC137" s="1004"/>
      <c r="AD137" s="392"/>
      <c r="DG137" t="s">
        <v>490</v>
      </c>
    </row>
    <row r="138" spans="2:137" x14ac:dyDescent="0.25">
      <c r="X138" s="1002"/>
      <c r="Y138" s="1003"/>
      <c r="Z138" s="1003"/>
      <c r="AA138" s="1003"/>
      <c r="AB138" s="1003"/>
      <c r="AC138" s="1004"/>
      <c r="AD138" s="392"/>
      <c r="CW138" s="167" t="s">
        <v>486</v>
      </c>
      <c r="DG138" t="s">
        <v>491</v>
      </c>
    </row>
    <row r="139" spans="2:137" x14ac:dyDescent="0.25">
      <c r="X139" s="1002"/>
      <c r="Y139" s="1003"/>
      <c r="Z139" s="1003"/>
      <c r="AA139" s="1003"/>
      <c r="AB139" s="1003"/>
      <c r="AC139" s="1004"/>
      <c r="AD139" s="392"/>
      <c r="CW139" s="167" t="s">
        <v>487</v>
      </c>
    </row>
    <row r="140" spans="2:137" x14ac:dyDescent="0.25">
      <c r="X140" s="1002"/>
      <c r="Y140" s="1003"/>
      <c r="Z140" s="1003"/>
      <c r="AA140" s="1003"/>
      <c r="AB140" s="1003"/>
      <c r="AC140" s="1004"/>
      <c r="AD140" s="392"/>
      <c r="CW140" s="167" t="s">
        <v>488</v>
      </c>
    </row>
    <row r="141" spans="2:137" x14ac:dyDescent="0.25">
      <c r="X141" s="1002"/>
      <c r="Y141" s="1003"/>
      <c r="Z141" s="1003"/>
      <c r="AA141" s="1003"/>
      <c r="AB141" s="1003"/>
      <c r="AC141" s="1004"/>
      <c r="AD141" s="392"/>
    </row>
    <row r="142" spans="2:137" ht="16.5" thickBot="1" x14ac:dyDescent="0.3">
      <c r="X142" s="1005"/>
      <c r="Y142" s="1006"/>
      <c r="Z142" s="1006"/>
      <c r="AA142" s="1006"/>
      <c r="AB142" s="1006"/>
      <c r="AC142" s="1007"/>
      <c r="AD142" s="392"/>
    </row>
    <row r="143" spans="2:137" ht="16.5" thickTop="1" x14ac:dyDescent="0.25">
      <c r="X143" s="590"/>
      <c r="Y143" s="392"/>
      <c r="Z143" s="392"/>
      <c r="AA143" s="392"/>
      <c r="AB143" s="392"/>
      <c r="AC143" s="392"/>
      <c r="AD143" s="392"/>
      <c r="DG143" t="s">
        <v>492</v>
      </c>
    </row>
    <row r="144" spans="2:137" x14ac:dyDescent="0.25">
      <c r="DG144" t="s">
        <v>493</v>
      </c>
    </row>
    <row r="145" spans="27:27" x14ac:dyDescent="0.25">
      <c r="AA145" s="595"/>
    </row>
    <row r="342" spans="154:154" x14ac:dyDescent="0.25">
      <c r="EX342" s="544" t="e">
        <f>+'[10]Presupuesto Consolidado'!B326.1</f>
        <v>#NAME?</v>
      </c>
    </row>
    <row r="354" spans="2:132" x14ac:dyDescent="0.25">
      <c r="B354" s="544" t="e">
        <f>+'[7]Presupuesto Consolidado'!B326.1</f>
        <v>#NAME?</v>
      </c>
      <c r="M354" s="481" t="e">
        <f>+'[11]Presupuesto Consolidado'!B326.1</f>
        <v>#NAME?</v>
      </c>
      <c r="AI354" s="544" t="e">
        <f>+'[12]Presupuesto Consolidado'!B326.1</f>
        <v>#NAME?</v>
      </c>
      <c r="AT354" s="544" t="e">
        <f>+'[13]Presupuesto Consolidado'!B326.1</f>
        <v>#NAME?</v>
      </c>
      <c r="BD354" s="544" t="e">
        <f>+'[8]Presupuesto Consolidado'!B326.1</f>
        <v>#NAME?</v>
      </c>
      <c r="BO354" s="544" t="e">
        <f>+'[9]Presupuesto Consolidado'!B326.1</f>
        <v>#NAME?</v>
      </c>
      <c r="BZ354" s="544" t="e">
        <f>+'[14]Presupuesto Consolidado'!B326.1</f>
        <v>#NAME?</v>
      </c>
      <c r="CK354" s="544" t="e">
        <f>+'[15]Presupuesto Consolidado'!B326.1</f>
        <v>#NAME?</v>
      </c>
      <c r="CV354" s="683" t="e">
        <f>+'[16]Presupuesto Consolidado'!B326.1</f>
        <v>#NAME?</v>
      </c>
      <c r="DF354" s="544" t="e">
        <f>+'[17]Presupuesto Consolidado'!B326.1</f>
        <v>#NAME?</v>
      </c>
      <c r="DQ354" s="712" t="e">
        <f>+'[18]Presupuesto Consolidado'!B326.1</f>
        <v>#NAME?</v>
      </c>
      <c r="EB354" s="544" t="e">
        <f>+'[19]Presupuesto Consolidado'!B326.1</f>
        <v>#NAME?</v>
      </c>
    </row>
    <row r="365" spans="2:132" x14ac:dyDescent="0.25">
      <c r="X365" s="544" t="e">
        <f>+'[20]Presupuesto Consolidado'!B326.1</f>
        <v>#NAME?</v>
      </c>
    </row>
  </sheetData>
  <sheetProtection algorithmName="SHA-512" hashValue="JNMeUfBAEiJ3kUhc6FO53w29e/Rrcd4nDKkVTwQI6pRKI7utdrvTZUrJsFbm8o40+2IYkm0LhbJDI21aZl5FtA==" saltValue="w9Dgm8FSxyRRGxoqh2xsfw==" spinCount="100000" sheet="1" objects="1" scenarios="1" selectLockedCells="1" selectUnlockedCells="1"/>
  <mergeCells count="445">
    <mergeCell ref="FD89:FD95"/>
    <mergeCell ref="FD98:FD106"/>
    <mergeCell ref="FD108:FD109"/>
    <mergeCell ref="EX114:FA114"/>
    <mergeCell ref="EX115:FA115"/>
    <mergeCell ref="FD50:FD52"/>
    <mergeCell ref="FD54:FD56"/>
    <mergeCell ref="FD58:FD60"/>
    <mergeCell ref="FD64:FD76"/>
    <mergeCell ref="FD78:FD87"/>
    <mergeCell ref="FD14:FD19"/>
    <mergeCell ref="FD21:FD22"/>
    <mergeCell ref="FD24:FD31"/>
    <mergeCell ref="FD35:FD39"/>
    <mergeCell ref="FD41:FD48"/>
    <mergeCell ref="EZ4:FD4"/>
    <mergeCell ref="EZ5:FD7"/>
    <mergeCell ref="EZ8:EZ9"/>
    <mergeCell ref="FA8:FD9"/>
    <mergeCell ref="EZ10:EZ11"/>
    <mergeCell ref="FA10:FA11"/>
    <mergeCell ref="FB10:FB11"/>
    <mergeCell ref="FC10:FC11"/>
    <mergeCell ref="FD10:FD11"/>
    <mergeCell ref="EM116:EP116"/>
    <mergeCell ref="EM117:EP117"/>
    <mergeCell ref="EM118:EP118"/>
    <mergeCell ref="EM119:EP119"/>
    <mergeCell ref="EX4:EY9"/>
    <mergeCell ref="EX116:FA116"/>
    <mergeCell ref="EX117:FA117"/>
    <mergeCell ref="EX118:FA118"/>
    <mergeCell ref="EX119:FA119"/>
    <mergeCell ref="ES89:ES95"/>
    <mergeCell ref="ES98:ES106"/>
    <mergeCell ref="ES108:ES109"/>
    <mergeCell ref="EM114:EP114"/>
    <mergeCell ref="EM115:EP115"/>
    <mergeCell ref="ES50:ES52"/>
    <mergeCell ref="ES54:ES56"/>
    <mergeCell ref="ES58:ES60"/>
    <mergeCell ref="ES64:ES76"/>
    <mergeCell ref="ES78:ES87"/>
    <mergeCell ref="EB123:EG131"/>
    <mergeCell ref="EM4:EN9"/>
    <mergeCell ref="EO4:ES4"/>
    <mergeCell ref="EO5:ES7"/>
    <mergeCell ref="EO8:EO9"/>
    <mergeCell ref="EP8:ES9"/>
    <mergeCell ref="EO10:EO11"/>
    <mergeCell ref="EP10:EP11"/>
    <mergeCell ref="EQ10:EQ11"/>
    <mergeCell ref="ER10:ER11"/>
    <mergeCell ref="ES10:ES11"/>
    <mergeCell ref="ES14:ES19"/>
    <mergeCell ref="ES21:ES22"/>
    <mergeCell ref="ES24:ES31"/>
    <mergeCell ref="ES35:ES39"/>
    <mergeCell ref="ES41:ES48"/>
    <mergeCell ref="EH89:EH95"/>
    <mergeCell ref="EH98:EH106"/>
    <mergeCell ref="EH108:EH109"/>
    <mergeCell ref="EB114:EE114"/>
    <mergeCell ref="EB115:EE115"/>
    <mergeCell ref="EH50:EH52"/>
    <mergeCell ref="EH54:EH56"/>
    <mergeCell ref="EH58:EH60"/>
    <mergeCell ref="EH64:EH76"/>
    <mergeCell ref="EH78:EH87"/>
    <mergeCell ref="EH14:EH19"/>
    <mergeCell ref="EH21:EH22"/>
    <mergeCell ref="EH24:EH31"/>
    <mergeCell ref="EH35:EH39"/>
    <mergeCell ref="EH41:EH48"/>
    <mergeCell ref="ED4:EH4"/>
    <mergeCell ref="ED5:EH7"/>
    <mergeCell ref="ED8:ED9"/>
    <mergeCell ref="EE8:EH9"/>
    <mergeCell ref="ED10:ED11"/>
    <mergeCell ref="EE10:EE11"/>
    <mergeCell ref="EF10:EF11"/>
    <mergeCell ref="EG10:EG11"/>
    <mergeCell ref="EH10:EH11"/>
    <mergeCell ref="DQ116:DT116"/>
    <mergeCell ref="DQ117:DT117"/>
    <mergeCell ref="DQ118:DT118"/>
    <mergeCell ref="DQ119:DT119"/>
    <mergeCell ref="EB4:EC9"/>
    <mergeCell ref="EB116:EE116"/>
    <mergeCell ref="EB117:EE117"/>
    <mergeCell ref="EB118:EE118"/>
    <mergeCell ref="EB119:EE119"/>
    <mergeCell ref="DW89:DW95"/>
    <mergeCell ref="DW98:DW106"/>
    <mergeCell ref="DW108:DW109"/>
    <mergeCell ref="DQ114:DT114"/>
    <mergeCell ref="DQ115:DT115"/>
    <mergeCell ref="DW50:DW52"/>
    <mergeCell ref="DW54:DW56"/>
    <mergeCell ref="DW58:DW60"/>
    <mergeCell ref="DW64:DW76"/>
    <mergeCell ref="DW78:DW87"/>
    <mergeCell ref="DW14:DW19"/>
    <mergeCell ref="DW21:DW22"/>
    <mergeCell ref="DW24:DW31"/>
    <mergeCell ref="DW35:DW39"/>
    <mergeCell ref="DW41:DW48"/>
    <mergeCell ref="DQ4:DW4"/>
    <mergeCell ref="DQ5:DW7"/>
    <mergeCell ref="DQ8:DW9"/>
    <mergeCell ref="DQ10:DQ11"/>
    <mergeCell ref="DR10:DR11"/>
    <mergeCell ref="DS10:DS11"/>
    <mergeCell ref="DT10:DT11"/>
    <mergeCell ref="DU10:DU11"/>
    <mergeCell ref="DV10:DV11"/>
    <mergeCell ref="DW10:DW11"/>
    <mergeCell ref="DF116:DI116"/>
    <mergeCell ref="DF117:DI117"/>
    <mergeCell ref="DF118:DI118"/>
    <mergeCell ref="DF119:DI119"/>
    <mergeCell ref="DF123:DK131"/>
    <mergeCell ref="DL89:DL95"/>
    <mergeCell ref="DL98:DL106"/>
    <mergeCell ref="DL108:DL109"/>
    <mergeCell ref="DF114:DI114"/>
    <mergeCell ref="DF115:DI115"/>
    <mergeCell ref="DL50:DL52"/>
    <mergeCell ref="DL54:DL56"/>
    <mergeCell ref="DL58:DL60"/>
    <mergeCell ref="DL64:DL76"/>
    <mergeCell ref="DL78:DL87"/>
    <mergeCell ref="DL14:DL19"/>
    <mergeCell ref="DL21:DL22"/>
    <mergeCell ref="DL24:DL31"/>
    <mergeCell ref="DL35:DL39"/>
    <mergeCell ref="DL41:DL48"/>
    <mergeCell ref="DH10:DH11"/>
    <mergeCell ref="DI10:DI11"/>
    <mergeCell ref="DJ10:DJ11"/>
    <mergeCell ref="DK10:DK11"/>
    <mergeCell ref="DL10:DL11"/>
    <mergeCell ref="DF4:DG9"/>
    <mergeCell ref="DH4:DL4"/>
    <mergeCell ref="DH5:DL7"/>
    <mergeCell ref="DH8:DH9"/>
    <mergeCell ref="DI8:DL9"/>
    <mergeCell ref="CV116:CY116"/>
    <mergeCell ref="CV117:CY117"/>
    <mergeCell ref="CV118:CY118"/>
    <mergeCell ref="CV119:CY119"/>
    <mergeCell ref="CV123:DA131"/>
    <mergeCell ref="DB89:DB95"/>
    <mergeCell ref="DB98:DB106"/>
    <mergeCell ref="DB108:DB109"/>
    <mergeCell ref="CV114:CY114"/>
    <mergeCell ref="CV115:CY115"/>
    <mergeCell ref="DB50:DB52"/>
    <mergeCell ref="DB54:DB56"/>
    <mergeCell ref="DB58:DB60"/>
    <mergeCell ref="DB64:DB76"/>
    <mergeCell ref="DB78:DB87"/>
    <mergeCell ref="DB14:DB19"/>
    <mergeCell ref="DB21:DB22"/>
    <mergeCell ref="DB24:DB31"/>
    <mergeCell ref="DB35:DB39"/>
    <mergeCell ref="DB41:DB48"/>
    <mergeCell ref="CX10:CX11"/>
    <mergeCell ref="CY10:CY11"/>
    <mergeCell ref="CZ10:CZ11"/>
    <mergeCell ref="DA10:DA11"/>
    <mergeCell ref="DB10:DB11"/>
    <mergeCell ref="CV4:CW9"/>
    <mergeCell ref="CX4:DB4"/>
    <mergeCell ref="CX5:DB7"/>
    <mergeCell ref="CX8:CX9"/>
    <mergeCell ref="CY8:DB9"/>
    <mergeCell ref="CK116:CN116"/>
    <mergeCell ref="CK117:CN117"/>
    <mergeCell ref="CK118:CN118"/>
    <mergeCell ref="CK119:CN119"/>
    <mergeCell ref="CK123:CP131"/>
    <mergeCell ref="CQ89:CQ95"/>
    <mergeCell ref="CQ98:CQ106"/>
    <mergeCell ref="CQ108:CQ109"/>
    <mergeCell ref="CK114:CN114"/>
    <mergeCell ref="CK115:CN115"/>
    <mergeCell ref="CQ50:CQ52"/>
    <mergeCell ref="CQ54:CQ56"/>
    <mergeCell ref="CQ58:CQ60"/>
    <mergeCell ref="CQ64:CQ76"/>
    <mergeCell ref="CQ78:CQ87"/>
    <mergeCell ref="CQ14:CQ19"/>
    <mergeCell ref="CQ21:CQ22"/>
    <mergeCell ref="CQ24:CQ31"/>
    <mergeCell ref="CQ35:CQ39"/>
    <mergeCell ref="CQ41:CQ48"/>
    <mergeCell ref="CM10:CM11"/>
    <mergeCell ref="CN10:CN11"/>
    <mergeCell ref="CO10:CO11"/>
    <mergeCell ref="CP10:CP11"/>
    <mergeCell ref="CQ10:CQ11"/>
    <mergeCell ref="CK4:CL9"/>
    <mergeCell ref="CM4:CQ4"/>
    <mergeCell ref="CM5:CQ7"/>
    <mergeCell ref="CM8:CM9"/>
    <mergeCell ref="CN8:CQ9"/>
    <mergeCell ref="BZ116:CC116"/>
    <mergeCell ref="BZ117:CC117"/>
    <mergeCell ref="BZ118:CC118"/>
    <mergeCell ref="BZ119:CC119"/>
    <mergeCell ref="BZ123:CE131"/>
    <mergeCell ref="CF89:CF95"/>
    <mergeCell ref="CF98:CF106"/>
    <mergeCell ref="CF108:CF109"/>
    <mergeCell ref="BZ114:CC114"/>
    <mergeCell ref="BZ115:CC115"/>
    <mergeCell ref="CF50:CF52"/>
    <mergeCell ref="CF54:CF56"/>
    <mergeCell ref="CF58:CF60"/>
    <mergeCell ref="CF64:CF76"/>
    <mergeCell ref="CF78:CF87"/>
    <mergeCell ref="CF14:CF19"/>
    <mergeCell ref="CF21:CF22"/>
    <mergeCell ref="CF24:CF31"/>
    <mergeCell ref="CF35:CF39"/>
    <mergeCell ref="CF41:CF48"/>
    <mergeCell ref="CB10:CB11"/>
    <mergeCell ref="CC10:CC11"/>
    <mergeCell ref="CD10:CD11"/>
    <mergeCell ref="CE10:CE11"/>
    <mergeCell ref="CF10:CF11"/>
    <mergeCell ref="BZ4:CA9"/>
    <mergeCell ref="CB4:CF4"/>
    <mergeCell ref="CB5:CF7"/>
    <mergeCell ref="CB8:CB9"/>
    <mergeCell ref="CC8:CF9"/>
    <mergeCell ref="BU89:BU95"/>
    <mergeCell ref="BU98:BU106"/>
    <mergeCell ref="BU108:BU109"/>
    <mergeCell ref="BO114:BR114"/>
    <mergeCell ref="BO115:BR115"/>
    <mergeCell ref="BU50:BU52"/>
    <mergeCell ref="BU54:BU56"/>
    <mergeCell ref="BU58:BU60"/>
    <mergeCell ref="BU64:BU76"/>
    <mergeCell ref="BU78:BU87"/>
    <mergeCell ref="BU14:BU19"/>
    <mergeCell ref="BU21:BU22"/>
    <mergeCell ref="BU24:BU31"/>
    <mergeCell ref="BU35:BU39"/>
    <mergeCell ref="BU41:BU48"/>
    <mergeCell ref="BQ4:BU4"/>
    <mergeCell ref="BQ5:BU7"/>
    <mergeCell ref="BQ8:BQ9"/>
    <mergeCell ref="BR8:BU9"/>
    <mergeCell ref="BQ10:BQ11"/>
    <mergeCell ref="BR10:BR11"/>
    <mergeCell ref="BS10:BS11"/>
    <mergeCell ref="BT10:BT11"/>
    <mergeCell ref="BU10:BU11"/>
    <mergeCell ref="BD116:BG116"/>
    <mergeCell ref="BD117:BG117"/>
    <mergeCell ref="BD118:BG118"/>
    <mergeCell ref="BD119:BG119"/>
    <mergeCell ref="BO4:BP9"/>
    <mergeCell ref="BO116:BR116"/>
    <mergeCell ref="BO117:BR117"/>
    <mergeCell ref="BO118:BR118"/>
    <mergeCell ref="BO119:BR119"/>
    <mergeCell ref="BJ89:BJ95"/>
    <mergeCell ref="BJ98:BJ106"/>
    <mergeCell ref="BJ108:BJ109"/>
    <mergeCell ref="BD114:BG114"/>
    <mergeCell ref="BD115:BG115"/>
    <mergeCell ref="BJ50:BJ52"/>
    <mergeCell ref="BJ54:BJ56"/>
    <mergeCell ref="BJ58:BJ60"/>
    <mergeCell ref="BJ64:BJ76"/>
    <mergeCell ref="BJ78:BJ87"/>
    <mergeCell ref="BJ14:BJ19"/>
    <mergeCell ref="BJ21:BJ22"/>
    <mergeCell ref="BJ24:BJ31"/>
    <mergeCell ref="BJ35:BJ39"/>
    <mergeCell ref="BJ41:BJ48"/>
    <mergeCell ref="BF10:BF11"/>
    <mergeCell ref="BG10:BG11"/>
    <mergeCell ref="BH10:BH11"/>
    <mergeCell ref="BI10:BI11"/>
    <mergeCell ref="BJ10:BJ11"/>
    <mergeCell ref="BD4:BE9"/>
    <mergeCell ref="BF4:BJ4"/>
    <mergeCell ref="BF5:BJ7"/>
    <mergeCell ref="BF8:BF9"/>
    <mergeCell ref="BG8:BJ9"/>
    <mergeCell ref="AT116:AW116"/>
    <mergeCell ref="AT117:AW117"/>
    <mergeCell ref="AT118:AW118"/>
    <mergeCell ref="AT119:AW119"/>
    <mergeCell ref="AT123:AY131"/>
    <mergeCell ref="AZ89:AZ95"/>
    <mergeCell ref="AZ98:AZ106"/>
    <mergeCell ref="AZ108:AZ109"/>
    <mergeCell ref="AT114:AW114"/>
    <mergeCell ref="AT115:AW115"/>
    <mergeCell ref="AO58:AO60"/>
    <mergeCell ref="AO64:AO76"/>
    <mergeCell ref="AO78:AO87"/>
    <mergeCell ref="AV10:AV11"/>
    <mergeCell ref="AW10:AW11"/>
    <mergeCell ref="AX10:AX11"/>
    <mergeCell ref="AY10:AY11"/>
    <mergeCell ref="AZ10:AZ11"/>
    <mergeCell ref="AT4:AU9"/>
    <mergeCell ref="AV4:AZ4"/>
    <mergeCell ref="AV5:AZ7"/>
    <mergeCell ref="AV8:AV9"/>
    <mergeCell ref="AW8:AZ9"/>
    <mergeCell ref="AZ50:AZ52"/>
    <mergeCell ref="AZ54:AZ56"/>
    <mergeCell ref="AZ58:AZ60"/>
    <mergeCell ref="AZ64:AZ76"/>
    <mergeCell ref="AZ78:AZ87"/>
    <mergeCell ref="AZ14:AZ19"/>
    <mergeCell ref="AZ21:AZ22"/>
    <mergeCell ref="AZ24:AZ31"/>
    <mergeCell ref="AZ35:AZ39"/>
    <mergeCell ref="AZ41:AZ48"/>
    <mergeCell ref="X134:AC142"/>
    <mergeCell ref="AK10:AK11"/>
    <mergeCell ref="AL10:AL11"/>
    <mergeCell ref="AM10:AM11"/>
    <mergeCell ref="AN10:AN11"/>
    <mergeCell ref="AI116:AL116"/>
    <mergeCell ref="AI117:AL117"/>
    <mergeCell ref="AI118:AL118"/>
    <mergeCell ref="AI119:AL119"/>
    <mergeCell ref="AI123:AN131"/>
    <mergeCell ref="AD98:AD106"/>
    <mergeCell ref="AD108:AD109"/>
    <mergeCell ref="X114:AA114"/>
    <mergeCell ref="X115:AA115"/>
    <mergeCell ref="X116:AA116"/>
    <mergeCell ref="AD54:AD56"/>
    <mergeCell ref="AD58:AD60"/>
    <mergeCell ref="AD64:AD76"/>
    <mergeCell ref="AD78:AD87"/>
    <mergeCell ref="AI114:AL114"/>
    <mergeCell ref="AI115:AL115"/>
    <mergeCell ref="B123:G131"/>
    <mergeCell ref="Z10:Z11"/>
    <mergeCell ref="AA10:AA11"/>
    <mergeCell ref="AB10:AB11"/>
    <mergeCell ref="AC10:AC11"/>
    <mergeCell ref="X117:AA117"/>
    <mergeCell ref="X118:AA118"/>
    <mergeCell ref="X119:AA119"/>
    <mergeCell ref="B115:E115"/>
    <mergeCell ref="B116:E116"/>
    <mergeCell ref="B117:E117"/>
    <mergeCell ref="B118:E118"/>
    <mergeCell ref="B119:E119"/>
    <mergeCell ref="H78:H87"/>
    <mergeCell ref="H89:H95"/>
    <mergeCell ref="H98:H106"/>
    <mergeCell ref="H108:H109"/>
    <mergeCell ref="B114:E114"/>
    <mergeCell ref="M119:P119"/>
    <mergeCell ref="M123:R131"/>
    <mergeCell ref="D10:D11"/>
    <mergeCell ref="E10:E11"/>
    <mergeCell ref="F10:F11"/>
    <mergeCell ref="G10:G11"/>
    <mergeCell ref="H64:H76"/>
    <mergeCell ref="M114:P114"/>
    <mergeCell ref="M115:P115"/>
    <mergeCell ref="M116:P116"/>
    <mergeCell ref="M117:P117"/>
    <mergeCell ref="M118:P118"/>
    <mergeCell ref="O10:O11"/>
    <mergeCell ref="P10:P11"/>
    <mergeCell ref="Q10:Q11"/>
    <mergeCell ref="H10:H11"/>
    <mergeCell ref="H14:H19"/>
    <mergeCell ref="H21:H22"/>
    <mergeCell ref="H24:H31"/>
    <mergeCell ref="H35:H39"/>
    <mergeCell ref="H41:H48"/>
    <mergeCell ref="H50:H52"/>
    <mergeCell ref="H54:H56"/>
    <mergeCell ref="H58:H60"/>
    <mergeCell ref="S64:S76"/>
    <mergeCell ref="S78:S87"/>
    <mergeCell ref="S89:S95"/>
    <mergeCell ref="S98:S106"/>
    <mergeCell ref="S108:S109"/>
    <mergeCell ref="AO41:AO48"/>
    <mergeCell ref="S24:S31"/>
    <mergeCell ref="S35:S39"/>
    <mergeCell ref="S41:S48"/>
    <mergeCell ref="S50:S52"/>
    <mergeCell ref="S54:S56"/>
    <mergeCell ref="S58:S60"/>
    <mergeCell ref="AD89:AD95"/>
    <mergeCell ref="AD24:AD31"/>
    <mergeCell ref="AD35:AD39"/>
    <mergeCell ref="AD41:AD48"/>
    <mergeCell ref="AD50:AD52"/>
    <mergeCell ref="AO24:AO31"/>
    <mergeCell ref="AO35:AO39"/>
    <mergeCell ref="AO89:AO95"/>
    <mergeCell ref="AO98:AO106"/>
    <mergeCell ref="AO108:AO109"/>
    <mergeCell ref="AO50:AO52"/>
    <mergeCell ref="AO54:AO56"/>
    <mergeCell ref="S21:S22"/>
    <mergeCell ref="AD10:AD11"/>
    <mergeCell ref="AD14:AD19"/>
    <mergeCell ref="AI4:AJ9"/>
    <mergeCell ref="AK4:AO4"/>
    <mergeCell ref="AK5:AO7"/>
    <mergeCell ref="AK8:AK9"/>
    <mergeCell ref="AL8:AO9"/>
    <mergeCell ref="X4:Y9"/>
    <mergeCell ref="Z4:AD4"/>
    <mergeCell ref="Z5:AD7"/>
    <mergeCell ref="Z8:Z9"/>
    <mergeCell ref="AA8:AD9"/>
    <mergeCell ref="O5:S7"/>
    <mergeCell ref="O8:O9"/>
    <mergeCell ref="P8:S9"/>
    <mergeCell ref="O4:S4"/>
    <mergeCell ref="AD21:AD22"/>
    <mergeCell ref="AO10:AO11"/>
    <mergeCell ref="AO14:AO19"/>
    <mergeCell ref="AO21:AO22"/>
    <mergeCell ref="B4:C9"/>
    <mergeCell ref="D4:H4"/>
    <mergeCell ref="D5:H7"/>
    <mergeCell ref="M4:N9"/>
    <mergeCell ref="D8:D9"/>
    <mergeCell ref="E8:H9"/>
    <mergeCell ref="R10:R11"/>
    <mergeCell ref="S10:S11"/>
    <mergeCell ref="S14:S19"/>
  </mergeCells>
  <conditionalFormatting sqref="T13:W114">
    <cfRule type="containsText" dxfId="39" priority="59" operator="containsText" text="FALSO">
      <formula>NOT(ISERROR(SEARCH("FALSO",T13)))</formula>
    </cfRule>
  </conditionalFormatting>
  <conditionalFormatting sqref="AE12:AH114">
    <cfRule type="containsText" dxfId="38" priority="58" operator="containsText" text="FALSO">
      <formula>NOT(ISERROR(SEARCH("FALSO",AE12)))</formula>
    </cfRule>
  </conditionalFormatting>
  <conditionalFormatting sqref="I12:L114">
    <cfRule type="containsText" dxfId="37" priority="51" operator="containsText" text="FALSO">
      <formula>NOT(ISERROR(SEARCH("FALSO",I12)))</formula>
    </cfRule>
  </conditionalFormatting>
  <conditionalFormatting sqref="G20 G23 G32 G34 G40 G49 G53 G57 G61 G63 G77 G88 G96:G97 G107 G110 G112">
    <cfRule type="top10" dxfId="36" priority="37" percent="1" rank="20"/>
  </conditionalFormatting>
  <conditionalFormatting sqref="R20 R23 R32 R34 R40 R49 R53 R57 R61 R63 R77 R88 R96:R97 R107 R110 R112">
    <cfRule type="top10" dxfId="35" priority="36" percent="1" rank="20"/>
  </conditionalFormatting>
  <conditionalFormatting sqref="AC20 AC23 AC32 AC34 AC40 AC49 AC53 AC57 AC61 AC63 AC77 AC88 AC96:AC97 AC107 AC110 AC112">
    <cfRule type="top10" dxfId="34" priority="35" percent="1" rank="20"/>
  </conditionalFormatting>
  <conditionalFormatting sqref="AN20 AN23 AN32 AN34 AN40 AN49 AN53 AN57 AN61 AN63 AN77 AN88 AN96:AN97 AN107 AN110 AN112">
    <cfRule type="top10" dxfId="33" priority="34" percent="1" rank="20"/>
  </conditionalFormatting>
  <conditionalFormatting sqref="AY20 AY23 AY32 AY34 AY40 AY49 AY53 AY57 AY61 AY63 AY77 AY88 AY96:AY97 AY107 AY110 AY112">
    <cfRule type="top10" dxfId="32" priority="33" percent="1" rank="20"/>
  </conditionalFormatting>
  <conditionalFormatting sqref="EU14:EW114">
    <cfRule type="containsText" dxfId="31" priority="1" operator="containsText" text="FALSO">
      <formula>NOT(ISERROR(SEARCH("FALSO",EU14)))</formula>
    </cfRule>
  </conditionalFormatting>
  <conditionalFormatting sqref="AP14:AP114">
    <cfRule type="containsText" dxfId="30" priority="32" operator="containsText" text="FALSO">
      <formula>NOT(ISERROR(SEARCH("FALSO",AP14)))</formula>
    </cfRule>
  </conditionalFormatting>
  <conditionalFormatting sqref="AQ14:AS114">
    <cfRule type="containsText" dxfId="29" priority="31" operator="containsText" text="FALSO">
      <formula>NOT(ISERROR(SEARCH("FALSO",AQ14)))</formula>
    </cfRule>
  </conditionalFormatting>
  <conditionalFormatting sqref="BI20 BI23 BI32 BI34 BI40 BI49 BI53 BI57 BI61 BI63 BI77 BI88 BI96:BI97 BI107 BI110 BI112">
    <cfRule type="top10" dxfId="28" priority="30" percent="1" rank="20"/>
  </conditionalFormatting>
  <conditionalFormatting sqref="BA14:BA114">
    <cfRule type="containsText" dxfId="27" priority="29" operator="containsText" text="FALSO">
      <formula>NOT(ISERROR(SEARCH("FALSO",BA14)))</formula>
    </cfRule>
  </conditionalFormatting>
  <conditionalFormatting sqref="BB14:BC114">
    <cfRule type="containsText" dxfId="26" priority="28" operator="containsText" text="FALSO">
      <formula>NOT(ISERROR(SEARCH("FALSO",BB14)))</formula>
    </cfRule>
  </conditionalFormatting>
  <conditionalFormatting sqref="BT20 BT23 BT32 BT34 BT40 BT49 BT53 BT57 BT61 BT63 BT77 BT88 BT96:BT97 BT107 BT110 BT112">
    <cfRule type="top10" dxfId="25" priority="27" percent="1" rank="20"/>
  </conditionalFormatting>
  <conditionalFormatting sqref="BK14:BK114">
    <cfRule type="containsText" dxfId="24" priority="26" operator="containsText" text="FALSO">
      <formula>NOT(ISERROR(SEARCH("FALSO",BK14)))</formula>
    </cfRule>
  </conditionalFormatting>
  <conditionalFormatting sqref="BL14:BN114">
    <cfRule type="containsText" dxfId="23" priority="25" operator="containsText" text="FALSO">
      <formula>NOT(ISERROR(SEARCH("FALSO",BL14)))</formula>
    </cfRule>
  </conditionalFormatting>
  <conditionalFormatting sqref="CE20 CE23 CE32 CE34 CE40 CE49 CE53 CE57 CE61 CE63 CE77 CE88 CE96:CE97 CE107 CE110 CE112">
    <cfRule type="top10" dxfId="22" priority="24" percent="1" rank="20"/>
  </conditionalFormatting>
  <conditionalFormatting sqref="BV14:BV114">
    <cfRule type="containsText" dxfId="21" priority="23" operator="containsText" text="FALSO">
      <formula>NOT(ISERROR(SEARCH("FALSO",BV14)))</formula>
    </cfRule>
  </conditionalFormatting>
  <conditionalFormatting sqref="BW14:BY114">
    <cfRule type="containsText" dxfId="20" priority="22" operator="containsText" text="FALSO">
      <formula>NOT(ISERROR(SEARCH("FALSO",BW14)))</formula>
    </cfRule>
  </conditionalFormatting>
  <conditionalFormatting sqref="CP20 CP23 CP32 CP34 CP40 CP49 CP53 CP57 CP61 CP63 CP77 CP88 CP96:CP97 CP107 CP110 CP112">
    <cfRule type="top10" dxfId="19" priority="21" percent="1" rank="20"/>
  </conditionalFormatting>
  <conditionalFormatting sqref="CG14:CG114">
    <cfRule type="containsText" dxfId="18" priority="20" operator="containsText" text="FALSO">
      <formula>NOT(ISERROR(SEARCH("FALSO",CG14)))</formula>
    </cfRule>
  </conditionalFormatting>
  <conditionalFormatting sqref="CH14:CJ114">
    <cfRule type="containsText" dxfId="17" priority="19" operator="containsText" text="FALSO">
      <formula>NOT(ISERROR(SEARCH("FALSO",CH14)))</formula>
    </cfRule>
  </conditionalFormatting>
  <conditionalFormatting sqref="DA20 DA23 DA32 DA34 DA40 DA49 DA53 DA57 DA61 DA63 DA77 DA88 DA96:DA97 DA107 DA110 DA112">
    <cfRule type="top10" dxfId="16" priority="18" percent="1" rank="20"/>
  </conditionalFormatting>
  <conditionalFormatting sqref="CR14:CR114">
    <cfRule type="containsText" dxfId="15" priority="17" operator="containsText" text="FALSO">
      <formula>NOT(ISERROR(SEARCH("FALSO",CR14)))</formula>
    </cfRule>
  </conditionalFormatting>
  <conditionalFormatting sqref="CS14:CU114">
    <cfRule type="containsText" dxfId="14" priority="16" operator="containsText" text="FALSO">
      <formula>NOT(ISERROR(SEARCH("FALSO",CS14)))</formula>
    </cfRule>
  </conditionalFormatting>
  <conditionalFormatting sqref="DK20 DK23 DK32 DK34 DK40 DK49 DK53 DK57 DK61 DK63 DK77 DK88 DK96:DK97 DK107 DK110 DK112">
    <cfRule type="top10" dxfId="13" priority="15" percent="1" rank="20"/>
  </conditionalFormatting>
  <conditionalFormatting sqref="DC14:DC114">
    <cfRule type="containsText" dxfId="12" priority="14" operator="containsText" text="FALSO">
      <formula>NOT(ISERROR(SEARCH("FALSO",DC14)))</formula>
    </cfRule>
  </conditionalFormatting>
  <conditionalFormatting sqref="DD14:DE114">
    <cfRule type="containsText" dxfId="11" priority="13" operator="containsText" text="FALSO">
      <formula>NOT(ISERROR(SEARCH("FALSO",DD14)))</formula>
    </cfRule>
  </conditionalFormatting>
  <conditionalFormatting sqref="DM14:DM114">
    <cfRule type="containsText" dxfId="10" priority="12" operator="containsText" text="FALSO">
      <formula>NOT(ISERROR(SEARCH("FALSO",DM14)))</formula>
    </cfRule>
  </conditionalFormatting>
  <conditionalFormatting sqref="DN14:DP114">
    <cfRule type="containsText" dxfId="9" priority="11" operator="containsText" text="FALSO">
      <formula>NOT(ISERROR(SEARCH("FALSO",DN14)))</formula>
    </cfRule>
  </conditionalFormatting>
  <conditionalFormatting sqref="EG20 EG23 EG32 EG34 EG40 EG49 EG53 EG57 EG61 EG63 EG77 EG88 EG96:EG97 EG107 EG110 EG112">
    <cfRule type="top10" dxfId="8" priority="10" percent="1" rank="20"/>
  </conditionalFormatting>
  <conditionalFormatting sqref="EF88">
    <cfRule type="top10" dxfId="7" priority="9" percent="1" rank="20"/>
  </conditionalFormatting>
  <conditionalFormatting sqref="DX14:DX119">
    <cfRule type="containsText" dxfId="6" priority="8" operator="containsText" text="FALSO">
      <formula>NOT(ISERROR(SEARCH("FALSO",DX14)))</formula>
    </cfRule>
  </conditionalFormatting>
  <conditionalFormatting sqref="DY14:EA119">
    <cfRule type="containsText" dxfId="5" priority="7" operator="containsText" text="FALSO">
      <formula>NOT(ISERROR(SEARCH("FALSO",DY14)))</formula>
    </cfRule>
  </conditionalFormatting>
  <conditionalFormatting sqref="ER20 ER23 ER32 ER34 ER40 ER49 ER53 ER57 ER61 ER63 ER77 ER88 ER96:ER97 ER107 ER110 ER112">
    <cfRule type="top10" dxfId="4" priority="6" percent="1" rank="20"/>
  </conditionalFormatting>
  <conditionalFormatting sqref="EI14:EI114">
    <cfRule type="containsText" dxfId="3" priority="5" operator="containsText" text="FALSO">
      <formula>NOT(ISERROR(SEARCH("FALSO",EI14)))</formula>
    </cfRule>
  </conditionalFormatting>
  <conditionalFormatting sqref="EJ14:EL114">
    <cfRule type="containsText" dxfId="2" priority="4" operator="containsText" text="FALSO">
      <formula>NOT(ISERROR(SEARCH("FALSO",EJ14)))</formula>
    </cfRule>
  </conditionalFormatting>
  <conditionalFormatting sqref="FC20 FC23 FC32 FC34 FC40 FC49 FC53 FC57 FC61 FC63 FC77 FC88 FC96:FC97 FC107 FC110 FC112">
    <cfRule type="top10" dxfId="1" priority="3" percent="1" rank="20"/>
  </conditionalFormatting>
  <conditionalFormatting sqref="ET14:ET114">
    <cfRule type="containsText" dxfId="0" priority="2" operator="containsText" text="FALSO">
      <formula>NOT(ISERROR(SEARCH("FALSO",ET14)))</formula>
    </cfRule>
  </conditionalFormatting>
  <hyperlinks>
    <hyperlink ref="B14" location="A.P.U.!C4" display="A.P.U.!C4"/>
    <hyperlink ref="B21" location="A.P.U.!C211" display="2.2"/>
    <hyperlink ref="B24" location="A.P.U.!C234" display="3.1"/>
    <hyperlink ref="B33" location="A.P.U.!C394" display="4.1"/>
    <hyperlink ref="B35" location="A.P.U.!C425" display="5.1"/>
    <hyperlink ref="B15:B19" location="A.P.U.!C4" display="A.P.U.!C4"/>
    <hyperlink ref="B25:B31" location="A.P.U.!C234" display="3.1"/>
    <hyperlink ref="B36:B39" location="A.P.U.!C425" display="5.1"/>
    <hyperlink ref="B22" location="A.P.U.!C211" display="2.2"/>
    <hyperlink ref="M14" location="A.P.U.!C4" display="A.P.U.!C4"/>
    <hyperlink ref="M21" location="A.P.U.!C211" display="2.2"/>
    <hyperlink ref="M24" location="A.P.U.!C234" display="3.1"/>
    <hyperlink ref="M33" location="A.P.U.!C394" display="4.1"/>
    <hyperlink ref="M35" location="A.P.U.!C425" display="5.1"/>
    <hyperlink ref="M15:M19" location="A.P.U.!C4" display="A.P.U.!C4"/>
    <hyperlink ref="M25:M31" location="A.P.U.!C234" display="3.1"/>
    <hyperlink ref="M36:M39" location="A.P.U.!C425" display="5.1"/>
    <hyperlink ref="M22" location="A.P.U.!C211" display="2.2"/>
    <hyperlink ref="X14" location="A.P.U.!C4" display="A.P.U.!C4"/>
    <hyperlink ref="X21" location="A.P.U.!C211" display="2.2"/>
    <hyperlink ref="X24" location="A.P.U.!C234" display="3.1"/>
    <hyperlink ref="X33" location="A.P.U.!C394" display="4.1"/>
    <hyperlink ref="X35" location="A.P.U.!C425" display="5.1"/>
    <hyperlink ref="X15:X19" location="A.P.U.!C4" display="A.P.U.!C4"/>
    <hyperlink ref="X25:X31" location="A.P.U.!C234" display="3.1"/>
    <hyperlink ref="X36:X39" location="A.P.U.!C425" display="5.1"/>
    <hyperlink ref="X22" location="A.P.U.!C211" display="2.2"/>
    <hyperlink ref="AI14" location="A.P.U.!C4" display="A.P.U.!C4"/>
    <hyperlink ref="AI21" location="A.P.U.!C211" display="2.2"/>
    <hyperlink ref="AI24" location="A.P.U.!C234" display="3.1"/>
    <hyperlink ref="AI33" location="A.P.U.!C394" display="4.1"/>
    <hyperlink ref="AI35" location="A.P.U.!C425" display="5.1"/>
    <hyperlink ref="AI15:AI19" location="A.P.U.!C4" display="A.P.U.!C4"/>
    <hyperlink ref="AI25:AI31" location="A.P.U.!C234" display="3.1"/>
    <hyperlink ref="AI36:AI39" location="A.P.U.!C425" display="5.1"/>
    <hyperlink ref="AI22" location="A.P.U.!C211" display="2.2"/>
    <hyperlink ref="AT14" location="A.P.U.!C4" display="A.P.U.!C4"/>
    <hyperlink ref="AT21" location="A.P.U.!C211" display="2.2"/>
    <hyperlink ref="AT24" location="A.P.U.!C234" display="3.1"/>
    <hyperlink ref="AT33" location="A.P.U.!C394" display="4.1"/>
    <hyperlink ref="AT35" location="A.P.U.!C425" display="5.1"/>
    <hyperlink ref="AT15:AT19" location="A.P.U.!C4" display="A.P.U.!C4"/>
    <hyperlink ref="AT25:AT31" location="A.P.U.!C234" display="3.1"/>
    <hyperlink ref="AT36:AT39" location="A.P.U.!C425" display="5.1"/>
    <hyperlink ref="AT22" location="A.P.U.!C211" display="2.2"/>
    <hyperlink ref="BD14" location="A.P.U.!C4" display="A.P.U.!C4"/>
    <hyperlink ref="BD21" location="A.P.U.!C211" display="2.2"/>
    <hyperlink ref="BD24" location="A.P.U.!C234" display="3.1"/>
    <hyperlink ref="BD33" location="A.P.U.!C394" display="4.1"/>
    <hyperlink ref="BD35" location="A.P.U.!C425" display="5.1"/>
    <hyperlink ref="BD15:BD19" location="A.P.U.!C4" display="A.P.U.!C4"/>
    <hyperlink ref="BD25:BD31" location="A.P.U.!C234" display="3.1"/>
    <hyperlink ref="BD36:BD39" location="A.P.U.!C425" display="5.1"/>
    <hyperlink ref="BD22" location="A.P.U.!C211" display="2.2"/>
    <hyperlink ref="BO14" location="A.P.U.!C4" display="A.P.U.!C4"/>
    <hyperlink ref="BO21" location="A.P.U.!C211" display="2.2"/>
    <hyperlink ref="BO24" location="A.P.U.!C234" display="3.1"/>
    <hyperlink ref="BO33" location="A.P.U.!C394" display="4.1"/>
    <hyperlink ref="BO35" location="A.P.U.!C425" display="5.1"/>
    <hyperlink ref="BO15:BO19" location="A.P.U.!C4" display="A.P.U.!C4"/>
    <hyperlink ref="BO25:BO31" location="A.P.U.!C234" display="3.1"/>
    <hyperlink ref="BO36:BO39" location="A.P.U.!C425" display="5.1"/>
    <hyperlink ref="BO22" location="A.P.U.!C211" display="2.2"/>
    <hyperlink ref="BZ22" location="A.P.U.!C211" display="2.2"/>
    <hyperlink ref="BZ36:BZ39" location="A.P.U.!C425" display="5.1"/>
    <hyperlink ref="BZ25:BZ31" location="A.P.U.!C234" display="3.1"/>
    <hyperlink ref="BZ15:BZ19" location="A.P.U.!C4" display="A.P.U.!C4"/>
    <hyperlink ref="BZ35" location="A.P.U.!C425" display="5.1"/>
    <hyperlink ref="BZ33" location="A.P.U.!C394" display="4.1"/>
    <hyperlink ref="BZ24" location="A.P.U.!C234" display="3.1"/>
    <hyperlink ref="BZ21" location="A.P.U.!C211" display="2.2"/>
    <hyperlink ref="BZ14" location="A.P.U.!C4" display="A.P.U.!C4"/>
    <hyperlink ref="CK14" location="A.P.U.!C4" display="A.P.U.!C4"/>
    <hyperlink ref="CK21" location="A.P.U.!C211" display="2.2"/>
    <hyperlink ref="CK24" location="A.P.U.!C234" display="3.1"/>
    <hyperlink ref="CK33" location="A.P.U.!C394" display="4.1"/>
    <hyperlink ref="CK35" location="A.P.U.!C425" display="5.1"/>
    <hyperlink ref="CK15:CK19" location="A.P.U.!C4" display="A.P.U.!C4"/>
    <hyperlink ref="CK25:CK31" location="A.P.U.!C234" display="3.1"/>
    <hyperlink ref="CK36:CK39" location="A.P.U.!C425" display="5.1"/>
    <hyperlink ref="CK22" location="A.P.U.!C211" display="2.2"/>
    <hyperlink ref="CV14" location="A.P.U.!C4" display="A.P.U.!C4"/>
    <hyperlink ref="CV21" location="A.P.U.!C211" display="2.2"/>
    <hyperlink ref="CV24" location="A.P.U.!C234" display="3.1"/>
    <hyperlink ref="CV33" location="A.P.U.!C394" display="4.1"/>
    <hyperlink ref="CV35" location="A.P.U.!C425" display="5.1"/>
    <hyperlink ref="CV15:CV19" location="A.P.U.!C4" display="A.P.U.!C4"/>
    <hyperlink ref="CV25:CV31" location="A.P.U.!C234" display="3.1"/>
    <hyperlink ref="CV36:CV39" location="A.P.U.!C425" display="5.1"/>
    <hyperlink ref="CV22" location="A.P.U.!C211" display="2.2"/>
    <hyperlink ref="DF14" location="A.P.U.!C4" display="A.P.U.!C4"/>
    <hyperlink ref="DF21" location="A.P.U.!C211" display="2.2"/>
    <hyperlink ref="DF24" location="A.P.U.!C234" display="3.1"/>
    <hyperlink ref="DF33" location="A.P.U.!C394" display="4.1"/>
    <hyperlink ref="DF35" location="A.P.U.!C425" display="5.1"/>
    <hyperlink ref="DF15:DF19" location="A.P.U.!C4" display="A.P.U.!C4"/>
    <hyperlink ref="DF25:DF31" location="A.P.U.!C234" display="3.1"/>
    <hyperlink ref="DF36:DF39" location="A.P.U.!C425" display="5.1"/>
    <hyperlink ref="DF22" location="A.P.U.!C211" display="2.2"/>
    <hyperlink ref="DQ14" location="A.P.U.!C4" display="A.P.U.!C4"/>
    <hyperlink ref="DQ21" location="A.P.U.!C211" display="2.2"/>
    <hyperlink ref="DQ24" location="A.P.U.!C234" display="3.1"/>
    <hyperlink ref="DQ33" location="A.P.U.!C394" display="4.1"/>
    <hyperlink ref="DQ35" location="A.P.U.!C425" display="5.1"/>
    <hyperlink ref="DQ15:DQ19" location="A.P.U.!C4" display="A.P.U.!C4"/>
    <hyperlink ref="DQ25:DQ31" location="A.P.U.!C234" display="3.1"/>
    <hyperlink ref="DQ36:DQ39" location="A.P.U.!C425" display="5.1"/>
    <hyperlink ref="DQ22" location="A.P.U.!C211" display="2.2"/>
    <hyperlink ref="EB14" location="A.P.U.!C4" display="A.P.U.!C4"/>
    <hyperlink ref="EB21" location="A.P.U.!C211" display="2.2"/>
    <hyperlink ref="EB24" location="A.P.U.!C234" display="3.1"/>
    <hyperlink ref="EB33" location="A.P.U.!C394" display="4.1"/>
    <hyperlink ref="EB35" location="A.P.U.!C425" display="5.1"/>
    <hyperlink ref="EB15:EB19" location="A.P.U.!C4" display="A.P.U.!C4"/>
    <hyperlink ref="EB25:EB31" location="A.P.U.!C234" display="3.1"/>
    <hyperlink ref="EB36:EB39" location="A.P.U.!C425" display="5.1"/>
    <hyperlink ref="EB22" location="A.P.U.!C211" display="2.2"/>
    <hyperlink ref="EM14" location="A.P.U.!C4" display="A.P.U.!C4"/>
    <hyperlink ref="EM21" location="A.P.U.!C211" display="2.2"/>
    <hyperlink ref="EM24" location="A.P.U.!C234" display="3.1"/>
    <hyperlink ref="EM33" location="A.P.U.!C394" display="4.1"/>
    <hyperlink ref="EM35" location="A.P.U.!C425" display="5.1"/>
    <hyperlink ref="EM15:EM19" location="A.P.U.!C4" display="A.P.U.!C4"/>
    <hyperlink ref="EM25:EM31" location="A.P.U.!C234" display="3.1"/>
    <hyperlink ref="EM36:EM39" location="A.P.U.!C425" display="5.1"/>
    <hyperlink ref="EM22" location="A.P.U.!C211" display="2.2"/>
    <hyperlink ref="EX14" location="A.P.U.!C4" display="A.P.U.!C4"/>
    <hyperlink ref="EX21" location="A.P.U.!C211" display="2.2"/>
    <hyperlink ref="EX24" location="A.P.U.!C234" display="3.1"/>
    <hyperlink ref="EX33" location="A.P.U.!C394" display="4.1"/>
    <hyperlink ref="EX35" location="A.P.U.!C425" display="5.1"/>
    <hyperlink ref="EX15:EX19" location="A.P.U.!C4" display="A.P.U.!C4"/>
    <hyperlink ref="EX25:EX31" location="A.P.U.!C234" display="3.1"/>
    <hyperlink ref="EX36:EX39" location="A.P.U.!C425" display="5.1"/>
    <hyperlink ref="EX22" location="A.P.U.!C211" display="2.2"/>
  </hyperlinks>
  <printOptions horizontalCentered="1"/>
  <pageMargins left="0.70866141732283472" right="0.70866141732283472" top="1.1417322834645669" bottom="0.94488188976377963" header="0.31496062992125984" footer="0.31496062992125984"/>
  <pageSetup scale="49" fitToHeight="0" orientation="portrait" r:id="rId1"/>
  <headerFooter>
    <oddHeader>&amp;L&amp;D&amp;R&amp;G</oddHeader>
    <oddFooter>&amp;L&amp;"Swis721 LtCn BT,Light"&amp;F
&amp;A&amp;C&amp;"Swis721 LtCn BT,Light"&amp;Pde&amp;N&amp;R&amp;"Swis721 LtCn BT,Light"Presupuesto Obra Civil:
Elaborado por :Viviana Valencia Montoya</oddFooter>
  </headerFooter>
  <drawing r:id="rId2"/>
  <legacyDrawingHF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J56"/>
  <sheetViews>
    <sheetView topLeftCell="DZ30" zoomScaleNormal="100" workbookViewId="0">
      <selection activeCell="EF53" sqref="EF53"/>
    </sheetView>
  </sheetViews>
  <sheetFormatPr baseColWidth="10" defaultRowHeight="15" x14ac:dyDescent="0.25"/>
  <cols>
    <col min="2" max="2" width="40.7109375" style="207" customWidth="1"/>
    <col min="3" max="3" width="19.42578125" customWidth="1"/>
    <col min="4" max="4" width="16.28515625" customWidth="1"/>
    <col min="5" max="5" width="14.7109375" customWidth="1"/>
    <col min="6" max="6" width="14.28515625" customWidth="1"/>
    <col min="7" max="7" width="14.85546875" customWidth="1"/>
    <col min="8" max="8" width="15.140625" customWidth="1"/>
    <col min="9" max="11" width="11.85546875" bestFit="1" customWidth="1"/>
    <col min="13" max="13" width="44.85546875" style="86" customWidth="1"/>
    <col min="15" max="15" width="14.28515625" customWidth="1"/>
    <col min="16" max="16" width="13.28515625" customWidth="1"/>
    <col min="17" max="17" width="11.85546875" bestFit="1" customWidth="1"/>
    <col min="19" max="19" width="12.140625" bestFit="1" customWidth="1"/>
    <col min="20" max="22" width="11.85546875" bestFit="1" customWidth="1"/>
    <col min="24" max="24" width="39" style="86" customWidth="1"/>
    <col min="25" max="25" width="12.42578125" bestFit="1" customWidth="1"/>
    <col min="28" max="28" width="14.28515625" customWidth="1"/>
    <col min="30" max="30" width="12.140625" bestFit="1" customWidth="1"/>
    <col min="31" max="33" width="11.85546875" bestFit="1" customWidth="1"/>
    <col min="35" max="35" width="40.85546875" style="86" customWidth="1"/>
    <col min="36" max="36" width="12.42578125" bestFit="1" customWidth="1"/>
    <col min="39" max="39" width="11.85546875" bestFit="1" customWidth="1"/>
    <col min="41" max="41" width="12.140625" bestFit="1" customWidth="1"/>
    <col min="42" max="44" width="11.85546875" bestFit="1" customWidth="1"/>
    <col min="46" max="46" width="41.28515625" style="86" customWidth="1"/>
    <col min="47" max="47" width="16.7109375" customWidth="1"/>
    <col min="48" max="48" width="14.7109375" customWidth="1"/>
    <col min="50" max="50" width="11.85546875" bestFit="1" customWidth="1"/>
    <col min="52" max="52" width="14" customWidth="1"/>
    <col min="53" max="55" width="11.85546875" bestFit="1" customWidth="1"/>
    <col min="57" max="57" width="37.42578125" style="86" customWidth="1"/>
    <col min="61" max="61" width="11.85546875" bestFit="1" customWidth="1"/>
    <col min="63" max="63" width="12.140625" bestFit="1" customWidth="1"/>
    <col min="64" max="66" width="11.85546875" bestFit="1" customWidth="1"/>
    <col min="68" max="68" width="43.85546875" style="86" customWidth="1"/>
    <col min="72" max="72" width="11.85546875" bestFit="1" customWidth="1"/>
    <col min="74" max="74" width="12.140625" bestFit="1" customWidth="1"/>
    <col min="75" max="77" width="11.85546875" bestFit="1" customWidth="1"/>
    <col min="79" max="79" width="46.28515625" style="86" customWidth="1"/>
    <col min="80" max="80" width="16.5703125" customWidth="1"/>
    <col min="81" max="81" width="15.42578125" customWidth="1"/>
    <col min="82" max="82" width="12.85546875" customWidth="1"/>
    <col min="83" max="83" width="11.85546875" bestFit="1" customWidth="1"/>
    <col min="85" max="85" width="12.140625" bestFit="1" customWidth="1"/>
    <col min="86" max="88" width="11.85546875" bestFit="1" customWidth="1"/>
    <col min="90" max="90" width="38.85546875" style="86" customWidth="1"/>
    <col min="94" max="94" width="11.85546875" bestFit="1" customWidth="1"/>
    <col min="96" max="96" width="12.140625" bestFit="1" customWidth="1"/>
    <col min="97" max="99" width="11.85546875" bestFit="1" customWidth="1"/>
    <col min="101" max="101" width="36.28515625" style="86" customWidth="1"/>
    <col min="102" max="102" width="15.28515625" customWidth="1"/>
    <col min="103" max="103" width="13.5703125" customWidth="1"/>
    <col min="105" max="105" width="11.85546875" bestFit="1" customWidth="1"/>
    <col min="107" max="107" width="12.140625" bestFit="1" customWidth="1"/>
    <col min="108" max="110" width="11.85546875" bestFit="1" customWidth="1"/>
    <col min="112" max="112" width="44.140625" style="86" customWidth="1"/>
    <col min="116" max="116" width="11.85546875" bestFit="1" customWidth="1"/>
    <col min="118" max="118" width="12.140625" bestFit="1" customWidth="1"/>
    <col min="119" max="121" width="11.85546875" bestFit="1" customWidth="1"/>
    <col min="123" max="123" width="51.28515625" style="86" customWidth="1"/>
    <col min="127" max="127" width="11.85546875" bestFit="1" customWidth="1"/>
    <col min="129" max="129" width="12.140625" bestFit="1" customWidth="1"/>
    <col min="130" max="132" width="11.85546875" bestFit="1" customWidth="1"/>
    <col min="134" max="134" width="54" style="86" customWidth="1"/>
  </cols>
  <sheetData>
    <row r="1" spans="1:140" ht="15.75" thickBot="1" x14ac:dyDescent="0.3"/>
    <row r="2" spans="1:140" ht="15.75" thickBot="1" x14ac:dyDescent="0.3">
      <c r="L2" s="1116" t="e">
        <f>#REF!</f>
        <v>#REF!</v>
      </c>
      <c r="M2" s="1117"/>
      <c r="N2" s="1117"/>
      <c r="O2" s="1117"/>
      <c r="P2" s="1117"/>
      <c r="Q2" s="1117"/>
      <c r="R2" s="1117"/>
      <c r="S2" s="1118"/>
      <c r="W2" s="1116" t="e">
        <f>#REF!</f>
        <v>#REF!</v>
      </c>
      <c r="X2" s="1117"/>
      <c r="Y2" s="1117"/>
      <c r="Z2" s="1117"/>
      <c r="AA2" s="1117"/>
      <c r="AB2" s="1117"/>
      <c r="AC2" s="1117"/>
      <c r="AD2" s="1118"/>
      <c r="AH2" s="1116" t="e">
        <f>#REF!</f>
        <v>#REF!</v>
      </c>
      <c r="AI2" s="1117"/>
      <c r="AJ2" s="1117"/>
      <c r="AK2" s="1117"/>
      <c r="AL2" s="1117"/>
      <c r="AM2" s="1117"/>
      <c r="AN2" s="1117"/>
      <c r="AO2" s="1118"/>
      <c r="AS2" s="1126" t="e">
        <f>#REF!</f>
        <v>#REF!</v>
      </c>
      <c r="AT2" s="1127"/>
      <c r="AU2" s="1127"/>
      <c r="AV2" s="1127"/>
      <c r="AW2" s="1127"/>
      <c r="AX2" s="1127"/>
      <c r="AY2" s="1127"/>
      <c r="AZ2" s="1128"/>
      <c r="BD2" s="1116" t="e">
        <f>#REF!</f>
        <v>#REF!</v>
      </c>
      <c r="BE2" s="1117"/>
      <c r="BF2" s="1117"/>
      <c r="BG2" s="1117"/>
      <c r="BH2" s="1117"/>
      <c r="BI2" s="1117"/>
      <c r="BJ2" s="1117"/>
      <c r="BK2" s="1118"/>
      <c r="BO2" s="1116" t="e">
        <f>#REF!</f>
        <v>#REF!</v>
      </c>
      <c r="BP2" s="1117"/>
      <c r="BQ2" s="1117"/>
      <c r="BR2" s="1117"/>
      <c r="BS2" s="1117"/>
      <c r="BT2" s="1117"/>
      <c r="BU2" s="1117"/>
      <c r="BV2" s="1118"/>
      <c r="BZ2" s="1116" t="e">
        <f>#REF!</f>
        <v>#REF!</v>
      </c>
      <c r="CA2" s="1117"/>
      <c r="CB2" s="1117"/>
      <c r="CC2" s="1117"/>
      <c r="CD2" s="1117"/>
      <c r="CE2" s="1117"/>
      <c r="CF2" s="1117"/>
      <c r="CG2" s="1118"/>
      <c r="CK2" s="1116" t="e">
        <f>#REF!</f>
        <v>#REF!</v>
      </c>
      <c r="CL2" s="1117"/>
      <c r="CM2" s="1117"/>
      <c r="CN2" s="1117"/>
      <c r="CO2" s="1117"/>
      <c r="CP2" s="1117"/>
      <c r="CQ2" s="1117"/>
      <c r="CR2" s="1118"/>
      <c r="CV2" s="1116" t="e">
        <f>#REF!</f>
        <v>#REF!</v>
      </c>
      <c r="CW2" s="1117"/>
      <c r="CX2" s="1117"/>
      <c r="CY2" s="1117"/>
      <c r="CZ2" s="1117"/>
      <c r="DA2" s="1117"/>
      <c r="DB2" s="1117"/>
      <c r="DC2" s="1118"/>
      <c r="DG2" s="1116" t="e">
        <f>#REF!</f>
        <v>#REF!</v>
      </c>
      <c r="DH2" s="1117"/>
      <c r="DI2" s="1117"/>
      <c r="DJ2" s="1117"/>
      <c r="DK2" s="1117"/>
      <c r="DL2" s="1117"/>
      <c r="DM2" s="1117"/>
      <c r="DN2" s="1118"/>
      <c r="DR2" s="1116" t="e">
        <f>#REF!</f>
        <v>#REF!</v>
      </c>
      <c r="DS2" s="1117"/>
      <c r="DT2" s="1117"/>
      <c r="DU2" s="1117"/>
      <c r="DV2" s="1117"/>
      <c r="DW2" s="1117"/>
      <c r="DX2" s="1117"/>
      <c r="DY2" s="1118"/>
      <c r="EC2" s="1116" t="e">
        <f>#REF!</f>
        <v>#REF!</v>
      </c>
      <c r="ED2" s="1117"/>
      <c r="EE2" s="1117"/>
      <c r="EF2" s="1117"/>
      <c r="EG2" s="1117"/>
      <c r="EH2" s="1117"/>
      <c r="EI2" s="1117"/>
      <c r="EJ2" s="1118"/>
    </row>
    <row r="3" spans="1:140" ht="15.75" thickBot="1" x14ac:dyDescent="0.3"/>
    <row r="4" spans="1:140" ht="17.25" customHeight="1" thickTop="1" thickBot="1" x14ac:dyDescent="0.3">
      <c r="A4" s="1119"/>
      <c r="B4" s="1120"/>
      <c r="C4" s="1121" t="s">
        <v>35</v>
      </c>
      <c r="D4" s="1121"/>
      <c r="E4" s="1121"/>
      <c r="F4" s="1121"/>
      <c r="G4" s="1121"/>
      <c r="H4" s="1122"/>
      <c r="L4" s="1119"/>
      <c r="M4" s="1120"/>
      <c r="N4" s="1121" t="s">
        <v>35</v>
      </c>
      <c r="O4" s="1121"/>
      <c r="P4" s="1121"/>
      <c r="Q4" s="1121"/>
      <c r="R4" s="1121"/>
      <c r="S4" s="1122"/>
      <c r="W4" s="1119"/>
      <c r="X4" s="1120"/>
      <c r="Y4" s="1121" t="s">
        <v>35</v>
      </c>
      <c r="Z4" s="1121"/>
      <c r="AA4" s="1121"/>
      <c r="AB4" s="1121"/>
      <c r="AC4" s="1121"/>
      <c r="AD4" s="1122"/>
      <c r="AH4" s="1119"/>
      <c r="AI4" s="1120"/>
      <c r="AJ4" s="1121" t="s">
        <v>35</v>
      </c>
      <c r="AK4" s="1121"/>
      <c r="AL4" s="1121"/>
      <c r="AM4" s="1121"/>
      <c r="AN4" s="1121"/>
      <c r="AO4" s="1122"/>
      <c r="AS4" s="1119"/>
      <c r="AT4" s="1120"/>
      <c r="AU4" s="1121" t="s">
        <v>35</v>
      </c>
      <c r="AV4" s="1121"/>
      <c r="AW4" s="1121"/>
      <c r="AX4" s="1121"/>
      <c r="AY4" s="1121"/>
      <c r="AZ4" s="1122"/>
      <c r="BD4" s="1119"/>
      <c r="BE4" s="1120"/>
      <c r="BF4" s="1121" t="s">
        <v>35</v>
      </c>
      <c r="BG4" s="1121"/>
      <c r="BH4" s="1121"/>
      <c r="BI4" s="1121"/>
      <c r="BJ4" s="1121"/>
      <c r="BK4" s="1122"/>
      <c r="BO4" s="1119"/>
      <c r="BP4" s="1120"/>
      <c r="BQ4" s="1121" t="s">
        <v>35</v>
      </c>
      <c r="BR4" s="1121"/>
      <c r="BS4" s="1121"/>
      <c r="BT4" s="1121"/>
      <c r="BU4" s="1121"/>
      <c r="BV4" s="1122"/>
      <c r="BZ4" s="1119"/>
      <c r="CA4" s="1120"/>
      <c r="CB4" s="1121" t="s">
        <v>35</v>
      </c>
      <c r="CC4" s="1121"/>
      <c r="CD4" s="1121"/>
      <c r="CE4" s="1121"/>
      <c r="CF4" s="1121"/>
      <c r="CG4" s="1122"/>
      <c r="CK4" s="1119"/>
      <c r="CL4" s="1120"/>
      <c r="CM4" s="1121" t="s">
        <v>35</v>
      </c>
      <c r="CN4" s="1121"/>
      <c r="CO4" s="1121"/>
      <c r="CP4" s="1121"/>
      <c r="CQ4" s="1121"/>
      <c r="CR4" s="1122"/>
      <c r="CV4" s="1119"/>
      <c r="CW4" s="1120"/>
      <c r="CX4" s="1121" t="s">
        <v>35</v>
      </c>
      <c r="CY4" s="1121"/>
      <c r="CZ4" s="1121"/>
      <c r="DA4" s="1121"/>
      <c r="DB4" s="1121"/>
      <c r="DC4" s="1122"/>
      <c r="DG4" s="1119"/>
      <c r="DH4" s="1120"/>
      <c r="DI4" s="1121" t="s">
        <v>35</v>
      </c>
      <c r="DJ4" s="1121"/>
      <c r="DK4" s="1121"/>
      <c r="DL4" s="1121"/>
      <c r="DM4" s="1121"/>
      <c r="DN4" s="1122"/>
      <c r="DR4" s="1119"/>
      <c r="DS4" s="1120"/>
      <c r="DT4" s="1121" t="s">
        <v>35</v>
      </c>
      <c r="DU4" s="1121"/>
      <c r="DV4" s="1121"/>
      <c r="DW4" s="1121"/>
      <c r="DX4" s="1121"/>
      <c r="DY4" s="1122"/>
      <c r="EC4" s="1119"/>
      <c r="ED4" s="1120"/>
      <c r="EE4" s="1121" t="s">
        <v>35</v>
      </c>
      <c r="EF4" s="1121"/>
      <c r="EG4" s="1121"/>
      <c r="EH4" s="1121"/>
      <c r="EI4" s="1121"/>
      <c r="EJ4" s="1122"/>
    </row>
    <row r="5" spans="1:140" ht="37.5" thickTop="1" thickBot="1" x14ac:dyDescent="0.3">
      <c r="A5" s="88" t="s">
        <v>36</v>
      </c>
      <c r="B5" s="208" t="s">
        <v>37</v>
      </c>
      <c r="C5" s="90" t="s">
        <v>38</v>
      </c>
      <c r="D5" s="89" t="s">
        <v>39</v>
      </c>
      <c r="E5" s="90" t="s">
        <v>40</v>
      </c>
      <c r="F5" s="91" t="s">
        <v>41</v>
      </c>
      <c r="G5" s="91" t="s">
        <v>27</v>
      </c>
      <c r="H5" s="92" t="s">
        <v>28</v>
      </c>
      <c r="L5" s="88" t="s">
        <v>36</v>
      </c>
      <c r="M5" s="89" t="s">
        <v>37</v>
      </c>
      <c r="N5" s="90" t="s">
        <v>38</v>
      </c>
      <c r="O5" s="89" t="s">
        <v>39</v>
      </c>
      <c r="P5" s="90" t="s">
        <v>40</v>
      </c>
      <c r="Q5" s="91" t="s">
        <v>41</v>
      </c>
      <c r="R5" s="91" t="s">
        <v>27</v>
      </c>
      <c r="S5" s="92" t="s">
        <v>28</v>
      </c>
      <c r="W5" s="88" t="s">
        <v>36</v>
      </c>
      <c r="X5" s="89" t="s">
        <v>37</v>
      </c>
      <c r="Y5" s="90" t="s">
        <v>38</v>
      </c>
      <c r="Z5" s="89" t="s">
        <v>39</v>
      </c>
      <c r="AA5" s="90" t="s">
        <v>40</v>
      </c>
      <c r="AB5" s="91" t="s">
        <v>41</v>
      </c>
      <c r="AC5" s="91" t="s">
        <v>27</v>
      </c>
      <c r="AD5" s="92" t="s">
        <v>28</v>
      </c>
      <c r="AH5" s="88" t="s">
        <v>36</v>
      </c>
      <c r="AI5" s="89" t="s">
        <v>37</v>
      </c>
      <c r="AJ5" s="90" t="s">
        <v>38</v>
      </c>
      <c r="AK5" s="89" t="s">
        <v>39</v>
      </c>
      <c r="AL5" s="90" t="s">
        <v>40</v>
      </c>
      <c r="AM5" s="91" t="s">
        <v>41</v>
      </c>
      <c r="AN5" s="91" t="s">
        <v>27</v>
      </c>
      <c r="AO5" s="92" t="s">
        <v>28</v>
      </c>
      <c r="AS5" s="88" t="s">
        <v>36</v>
      </c>
      <c r="AT5" s="89" t="s">
        <v>37</v>
      </c>
      <c r="AU5" s="90" t="s">
        <v>38</v>
      </c>
      <c r="AV5" s="89" t="s">
        <v>39</v>
      </c>
      <c r="AW5" s="90" t="s">
        <v>40</v>
      </c>
      <c r="AX5" s="91" t="s">
        <v>41</v>
      </c>
      <c r="AY5" s="91" t="s">
        <v>27</v>
      </c>
      <c r="AZ5" s="92" t="s">
        <v>28</v>
      </c>
      <c r="BD5" s="88" t="s">
        <v>36</v>
      </c>
      <c r="BE5" s="89" t="s">
        <v>37</v>
      </c>
      <c r="BF5" s="90" t="s">
        <v>38</v>
      </c>
      <c r="BG5" s="89" t="s">
        <v>39</v>
      </c>
      <c r="BH5" s="90" t="s">
        <v>40</v>
      </c>
      <c r="BI5" s="91" t="s">
        <v>41</v>
      </c>
      <c r="BJ5" s="91" t="s">
        <v>27</v>
      </c>
      <c r="BK5" s="92" t="s">
        <v>28</v>
      </c>
      <c r="BO5" s="88" t="s">
        <v>36</v>
      </c>
      <c r="BP5" s="89" t="s">
        <v>37</v>
      </c>
      <c r="BQ5" s="90" t="s">
        <v>38</v>
      </c>
      <c r="BR5" s="89" t="s">
        <v>39</v>
      </c>
      <c r="BS5" s="90" t="s">
        <v>40</v>
      </c>
      <c r="BT5" s="91" t="s">
        <v>41</v>
      </c>
      <c r="BU5" s="91" t="s">
        <v>27</v>
      </c>
      <c r="BV5" s="92" t="s">
        <v>28</v>
      </c>
      <c r="BZ5" s="88" t="s">
        <v>36</v>
      </c>
      <c r="CA5" s="89" t="s">
        <v>37</v>
      </c>
      <c r="CB5" s="90" t="s">
        <v>38</v>
      </c>
      <c r="CC5" s="89" t="s">
        <v>39</v>
      </c>
      <c r="CD5" s="90" t="s">
        <v>40</v>
      </c>
      <c r="CE5" s="91" t="s">
        <v>41</v>
      </c>
      <c r="CF5" s="91" t="s">
        <v>27</v>
      </c>
      <c r="CG5" s="92" t="s">
        <v>28</v>
      </c>
      <c r="CK5" s="88" t="s">
        <v>36</v>
      </c>
      <c r="CL5" s="89" t="s">
        <v>37</v>
      </c>
      <c r="CM5" s="90" t="s">
        <v>38</v>
      </c>
      <c r="CN5" s="89" t="s">
        <v>39</v>
      </c>
      <c r="CO5" s="90" t="s">
        <v>40</v>
      </c>
      <c r="CP5" s="91" t="s">
        <v>41</v>
      </c>
      <c r="CQ5" s="91" t="s">
        <v>27</v>
      </c>
      <c r="CR5" s="92" t="s">
        <v>28</v>
      </c>
      <c r="CV5" s="88" t="s">
        <v>36</v>
      </c>
      <c r="CW5" s="89" t="s">
        <v>37</v>
      </c>
      <c r="CX5" s="90" t="s">
        <v>38</v>
      </c>
      <c r="CY5" s="89" t="s">
        <v>39</v>
      </c>
      <c r="CZ5" s="90" t="s">
        <v>40</v>
      </c>
      <c r="DA5" s="91" t="s">
        <v>41</v>
      </c>
      <c r="DB5" s="91" t="s">
        <v>27</v>
      </c>
      <c r="DC5" s="92" t="s">
        <v>28</v>
      </c>
      <c r="DG5" s="88" t="s">
        <v>36</v>
      </c>
      <c r="DH5" s="89" t="s">
        <v>37</v>
      </c>
      <c r="DI5" s="90" t="s">
        <v>38</v>
      </c>
      <c r="DJ5" s="89" t="s">
        <v>39</v>
      </c>
      <c r="DK5" s="90" t="s">
        <v>40</v>
      </c>
      <c r="DL5" s="91" t="s">
        <v>41</v>
      </c>
      <c r="DM5" s="91" t="s">
        <v>27</v>
      </c>
      <c r="DN5" s="92" t="s">
        <v>28</v>
      </c>
      <c r="DR5" s="88" t="s">
        <v>36</v>
      </c>
      <c r="DS5" s="89" t="s">
        <v>37</v>
      </c>
      <c r="DT5" s="90" t="s">
        <v>38</v>
      </c>
      <c r="DU5" s="89" t="s">
        <v>39</v>
      </c>
      <c r="DV5" s="90" t="s">
        <v>40</v>
      </c>
      <c r="DW5" s="91" t="s">
        <v>41</v>
      </c>
      <c r="DX5" s="91" t="s">
        <v>27</v>
      </c>
      <c r="DY5" s="92" t="s">
        <v>28</v>
      </c>
      <c r="EC5" s="229" t="s">
        <v>36</v>
      </c>
      <c r="ED5" s="230" t="s">
        <v>37</v>
      </c>
      <c r="EE5" s="231" t="s">
        <v>38</v>
      </c>
      <c r="EF5" s="230" t="s">
        <v>39</v>
      </c>
      <c r="EG5" s="231" t="s">
        <v>40</v>
      </c>
      <c r="EH5" s="260" t="s">
        <v>41</v>
      </c>
      <c r="EI5" s="260" t="s">
        <v>27</v>
      </c>
      <c r="EJ5" s="232" t="s">
        <v>28</v>
      </c>
    </row>
    <row r="6" spans="1:140" ht="27" thickTop="1" thickBot="1" x14ac:dyDescent="0.3">
      <c r="A6" s="93" t="s">
        <v>42</v>
      </c>
      <c r="B6" s="209" t="s">
        <v>43</v>
      </c>
      <c r="C6" s="95"/>
      <c r="D6" s="95"/>
      <c r="E6" s="95"/>
      <c r="F6" s="95"/>
      <c r="G6" s="96"/>
      <c r="H6" s="97"/>
      <c r="L6" s="93" t="s">
        <v>42</v>
      </c>
      <c r="M6" s="94" t="s">
        <v>43</v>
      </c>
      <c r="N6" s="95"/>
      <c r="O6" s="95"/>
      <c r="P6" s="95"/>
      <c r="Q6" s="95"/>
      <c r="R6" s="96"/>
      <c r="S6" s="97"/>
      <c r="W6" s="93" t="s">
        <v>42</v>
      </c>
      <c r="X6" s="94" t="s">
        <v>43</v>
      </c>
      <c r="Y6" s="95"/>
      <c r="Z6" s="95"/>
      <c r="AA6" s="95"/>
      <c r="AB6" s="95"/>
      <c r="AC6" s="96"/>
      <c r="AD6" s="97"/>
      <c r="AH6" s="93" t="s">
        <v>42</v>
      </c>
      <c r="AI6" s="94" t="s">
        <v>43</v>
      </c>
      <c r="AJ6" s="95"/>
      <c r="AK6" s="95"/>
      <c r="AL6" s="95"/>
      <c r="AM6" s="95"/>
      <c r="AN6" s="96"/>
      <c r="AO6" s="97"/>
      <c r="AS6" s="93" t="s">
        <v>42</v>
      </c>
      <c r="AT6" s="94" t="s">
        <v>43</v>
      </c>
      <c r="AU6" s="95"/>
      <c r="AV6" s="95"/>
      <c r="AW6" s="95"/>
      <c r="AX6" s="95"/>
      <c r="AY6" s="96"/>
      <c r="AZ6" s="97"/>
      <c r="BD6" s="93" t="s">
        <v>42</v>
      </c>
      <c r="BE6" s="94" t="s">
        <v>43</v>
      </c>
      <c r="BF6" s="95"/>
      <c r="BG6" s="95"/>
      <c r="BH6" s="95"/>
      <c r="BI6" s="95"/>
      <c r="BJ6" s="96"/>
      <c r="BK6" s="97"/>
      <c r="BO6" s="93" t="s">
        <v>42</v>
      </c>
      <c r="BP6" s="94" t="s">
        <v>43</v>
      </c>
      <c r="BQ6" s="95"/>
      <c r="BR6" s="95"/>
      <c r="BS6" s="95"/>
      <c r="BT6" s="95"/>
      <c r="BU6" s="96"/>
      <c r="BV6" s="97"/>
      <c r="BZ6" s="93" t="s">
        <v>42</v>
      </c>
      <c r="CA6" s="94" t="s">
        <v>43</v>
      </c>
      <c r="CB6" s="95"/>
      <c r="CC6" s="95"/>
      <c r="CD6" s="95"/>
      <c r="CE6" s="95"/>
      <c r="CF6" s="96"/>
      <c r="CG6" s="97"/>
      <c r="CK6" s="93" t="s">
        <v>42</v>
      </c>
      <c r="CL6" s="94" t="s">
        <v>43</v>
      </c>
      <c r="CM6" s="95"/>
      <c r="CN6" s="95"/>
      <c r="CO6" s="95"/>
      <c r="CP6" s="95"/>
      <c r="CQ6" s="96"/>
      <c r="CR6" s="97"/>
      <c r="CV6" s="93" t="s">
        <v>42</v>
      </c>
      <c r="CW6" s="94" t="s">
        <v>43</v>
      </c>
      <c r="CX6" s="95"/>
      <c r="CY6" s="95"/>
      <c r="CZ6" s="95"/>
      <c r="DA6" s="95"/>
      <c r="DB6" s="96"/>
      <c r="DC6" s="97"/>
      <c r="DG6" s="93" t="s">
        <v>42</v>
      </c>
      <c r="DH6" s="94" t="s">
        <v>43</v>
      </c>
      <c r="DI6" s="95"/>
      <c r="DJ6" s="95"/>
      <c r="DK6" s="95"/>
      <c r="DL6" s="95"/>
      <c r="DM6" s="96"/>
      <c r="DN6" s="97"/>
      <c r="DR6" s="93" t="s">
        <v>42</v>
      </c>
      <c r="DS6" s="94" t="s">
        <v>43</v>
      </c>
      <c r="DT6" s="95"/>
      <c r="DU6" s="95"/>
      <c r="DV6" s="95"/>
      <c r="DW6" s="95"/>
      <c r="DX6" s="96"/>
      <c r="DY6" s="97"/>
      <c r="EC6" s="233" t="s">
        <v>42</v>
      </c>
      <c r="ED6" s="261" t="s">
        <v>43</v>
      </c>
      <c r="EE6" s="262"/>
      <c r="EF6" s="262"/>
      <c r="EG6" s="262"/>
      <c r="EH6" s="262"/>
      <c r="EI6" s="263"/>
      <c r="EJ6" s="264"/>
    </row>
    <row r="7" spans="1:140" ht="16.5" thickTop="1" thickBot="1" x14ac:dyDescent="0.3">
      <c r="A7" s="98" t="s">
        <v>29</v>
      </c>
      <c r="B7" s="210" t="s">
        <v>44</v>
      </c>
      <c r="C7" s="100"/>
      <c r="D7" s="100"/>
      <c r="E7" s="100"/>
      <c r="F7" s="100"/>
      <c r="G7" s="101"/>
      <c r="H7" s="102"/>
      <c r="L7" s="98" t="s">
        <v>29</v>
      </c>
      <c r="M7" s="99" t="s">
        <v>44</v>
      </c>
      <c r="N7" s="100"/>
      <c r="O7" s="100"/>
      <c r="P7" s="100"/>
      <c r="Q7" s="100"/>
      <c r="R7" s="101"/>
      <c r="S7" s="102"/>
      <c r="W7" s="98" t="s">
        <v>29</v>
      </c>
      <c r="X7" s="99" t="s">
        <v>44</v>
      </c>
      <c r="Y7" s="100"/>
      <c r="Z7" s="100"/>
      <c r="AA7" s="100"/>
      <c r="AB7" s="100"/>
      <c r="AC7" s="101"/>
      <c r="AD7" s="102"/>
      <c r="AH7" s="98" t="s">
        <v>29</v>
      </c>
      <c r="AI7" s="99" t="s">
        <v>44</v>
      </c>
      <c r="AJ7" s="100"/>
      <c r="AK7" s="100"/>
      <c r="AL7" s="100"/>
      <c r="AM7" s="100"/>
      <c r="AN7" s="101"/>
      <c r="AO7" s="102"/>
      <c r="AS7" s="98" t="s">
        <v>29</v>
      </c>
      <c r="AT7" s="99" t="s">
        <v>44</v>
      </c>
      <c r="AU7" s="100"/>
      <c r="AV7" s="100"/>
      <c r="AW7" s="100"/>
      <c r="AX7" s="100"/>
      <c r="AY7" s="101"/>
      <c r="AZ7" s="102"/>
      <c r="BD7" s="98" t="s">
        <v>29</v>
      </c>
      <c r="BE7" s="99" t="s">
        <v>44</v>
      </c>
      <c r="BF7" s="100"/>
      <c r="BG7" s="100"/>
      <c r="BH7" s="100"/>
      <c r="BI7" s="100"/>
      <c r="BJ7" s="101"/>
      <c r="BK7" s="102"/>
      <c r="BO7" s="98" t="s">
        <v>29</v>
      </c>
      <c r="BP7" s="99" t="s">
        <v>44</v>
      </c>
      <c r="BQ7" s="100"/>
      <c r="BR7" s="100"/>
      <c r="BS7" s="100"/>
      <c r="BT7" s="100"/>
      <c r="BU7" s="101"/>
      <c r="BV7" s="102"/>
      <c r="BZ7" s="98" t="s">
        <v>29</v>
      </c>
      <c r="CA7" s="99" t="s">
        <v>44</v>
      </c>
      <c r="CB7" s="100"/>
      <c r="CC7" s="100"/>
      <c r="CD7" s="100"/>
      <c r="CE7" s="100"/>
      <c r="CF7" s="101"/>
      <c r="CG7" s="102"/>
      <c r="CK7" s="98" t="s">
        <v>29</v>
      </c>
      <c r="CL7" s="99" t="s">
        <v>44</v>
      </c>
      <c r="CM7" s="100"/>
      <c r="CN7" s="100"/>
      <c r="CO7" s="100"/>
      <c r="CP7" s="100"/>
      <c r="CQ7" s="101"/>
      <c r="CR7" s="102"/>
      <c r="CV7" s="98" t="s">
        <v>29</v>
      </c>
      <c r="CW7" s="99" t="s">
        <v>44</v>
      </c>
      <c r="CX7" s="100"/>
      <c r="CY7" s="100"/>
      <c r="CZ7" s="100"/>
      <c r="DA7" s="100"/>
      <c r="DB7" s="101"/>
      <c r="DC7" s="102"/>
      <c r="DG7" s="98" t="s">
        <v>29</v>
      </c>
      <c r="DH7" s="99" t="s">
        <v>44</v>
      </c>
      <c r="DI7" s="100"/>
      <c r="DJ7" s="100"/>
      <c r="DK7" s="100"/>
      <c r="DL7" s="100"/>
      <c r="DM7" s="101"/>
      <c r="DN7" s="102"/>
      <c r="DR7" s="98" t="s">
        <v>29</v>
      </c>
      <c r="DS7" s="99" t="s">
        <v>44</v>
      </c>
      <c r="DT7" s="100"/>
      <c r="DU7" s="100"/>
      <c r="DV7" s="100"/>
      <c r="DW7" s="100"/>
      <c r="DX7" s="101"/>
      <c r="DY7" s="102"/>
      <c r="EC7" s="265" t="s">
        <v>29</v>
      </c>
      <c r="ED7" s="266" t="s">
        <v>44</v>
      </c>
      <c r="EE7" s="267"/>
      <c r="EF7" s="267"/>
      <c r="EG7" s="267"/>
      <c r="EH7" s="267"/>
      <c r="EI7" s="268"/>
      <c r="EJ7" s="269"/>
    </row>
    <row r="8" spans="1:140" ht="60.75" thickTop="1" x14ac:dyDescent="0.25">
      <c r="A8" s="103" t="s">
        <v>45</v>
      </c>
      <c r="B8" s="211" t="s">
        <v>46</v>
      </c>
      <c r="C8" s="105"/>
      <c r="D8" s="106"/>
      <c r="E8" s="107"/>
      <c r="F8" s="108"/>
      <c r="G8" s="109"/>
      <c r="H8" s="110"/>
      <c r="L8" s="103" t="s">
        <v>45</v>
      </c>
      <c r="M8" s="104" t="s">
        <v>46</v>
      </c>
      <c r="N8" s="105"/>
      <c r="O8" s="106"/>
      <c r="P8" s="107"/>
      <c r="Q8" s="108"/>
      <c r="R8" s="109"/>
      <c r="S8" s="110"/>
      <c r="W8" s="103" t="s">
        <v>45</v>
      </c>
      <c r="X8" s="104" t="s">
        <v>46</v>
      </c>
      <c r="Y8" s="105"/>
      <c r="Z8" s="106"/>
      <c r="AA8" s="107"/>
      <c r="AB8" s="108"/>
      <c r="AC8" s="109"/>
      <c r="AD8" s="110"/>
      <c r="AH8" s="103" t="s">
        <v>45</v>
      </c>
      <c r="AI8" s="104" t="s">
        <v>46</v>
      </c>
      <c r="AJ8" s="105"/>
      <c r="AK8" s="106"/>
      <c r="AL8" s="107"/>
      <c r="AM8" s="108"/>
      <c r="AN8" s="109"/>
      <c r="AO8" s="110"/>
      <c r="AS8" s="103" t="s">
        <v>45</v>
      </c>
      <c r="AT8" s="104" t="s">
        <v>46</v>
      </c>
      <c r="AU8" s="105"/>
      <c r="AV8" s="106"/>
      <c r="AW8" s="107"/>
      <c r="AX8" s="108"/>
      <c r="AY8" s="109"/>
      <c r="AZ8" s="110"/>
      <c r="BD8" s="103" t="s">
        <v>45</v>
      </c>
      <c r="BE8" s="104" t="s">
        <v>46</v>
      </c>
      <c r="BF8" s="105"/>
      <c r="BG8" s="106"/>
      <c r="BH8" s="107"/>
      <c r="BI8" s="108"/>
      <c r="BJ8" s="109"/>
      <c r="BK8" s="110"/>
      <c r="BO8" s="103" t="s">
        <v>45</v>
      </c>
      <c r="BP8" s="104" t="s">
        <v>46</v>
      </c>
      <c r="BQ8" s="105"/>
      <c r="BR8" s="106"/>
      <c r="BS8" s="107"/>
      <c r="BT8" s="108"/>
      <c r="BU8" s="109"/>
      <c r="BV8" s="110"/>
      <c r="BZ8" s="103" t="s">
        <v>45</v>
      </c>
      <c r="CA8" s="104" t="s">
        <v>46</v>
      </c>
      <c r="CB8" s="105"/>
      <c r="CC8" s="106"/>
      <c r="CD8" s="107"/>
      <c r="CE8" s="108"/>
      <c r="CF8" s="109"/>
      <c r="CG8" s="110"/>
      <c r="CK8" s="103" t="s">
        <v>45</v>
      </c>
      <c r="CL8" s="104" t="s">
        <v>46</v>
      </c>
      <c r="CM8" s="105"/>
      <c r="CN8" s="106"/>
      <c r="CO8" s="107"/>
      <c r="CP8" s="108"/>
      <c r="CQ8" s="109"/>
      <c r="CR8" s="110"/>
      <c r="CV8" s="103" t="s">
        <v>45</v>
      </c>
      <c r="CW8" s="104" t="s">
        <v>46</v>
      </c>
      <c r="CX8" s="105"/>
      <c r="CY8" s="106"/>
      <c r="CZ8" s="107"/>
      <c r="DA8" s="108"/>
      <c r="DB8" s="109"/>
      <c r="DC8" s="110"/>
      <c r="DG8" s="103" t="s">
        <v>45</v>
      </c>
      <c r="DH8" s="104" t="s">
        <v>46</v>
      </c>
      <c r="DI8" s="105"/>
      <c r="DJ8" s="106"/>
      <c r="DK8" s="107"/>
      <c r="DL8" s="108"/>
      <c r="DM8" s="109"/>
      <c r="DN8" s="110"/>
      <c r="DR8" s="103" t="s">
        <v>45</v>
      </c>
      <c r="DS8" s="104" t="s">
        <v>46</v>
      </c>
      <c r="DT8" s="105"/>
      <c r="DU8" s="106"/>
      <c r="DV8" s="107"/>
      <c r="DW8" s="108"/>
      <c r="DX8" s="109"/>
      <c r="DY8" s="110"/>
      <c r="EC8" s="234" t="s">
        <v>45</v>
      </c>
      <c r="ED8" s="270" t="s">
        <v>46</v>
      </c>
      <c r="EE8" s="235"/>
      <c r="EF8" s="271"/>
      <c r="EG8" s="237"/>
      <c r="EH8" s="272"/>
      <c r="EI8" s="273"/>
      <c r="EJ8" s="254"/>
    </row>
    <row r="9" spans="1:140" ht="84" x14ac:dyDescent="0.25">
      <c r="A9" s="111" t="s">
        <v>47</v>
      </c>
      <c r="B9" s="112" t="s">
        <v>48</v>
      </c>
      <c r="C9" s="113"/>
      <c r="D9" s="114"/>
      <c r="E9" s="200">
        <v>1</v>
      </c>
      <c r="F9" s="201">
        <v>4</v>
      </c>
      <c r="G9" s="202">
        <v>1</v>
      </c>
      <c r="H9" s="118">
        <f>ROUND((C9*D9*E9*F9*G9),0)</f>
        <v>0</v>
      </c>
      <c r="I9" t="b">
        <f>+EXACT(E9,P9)</f>
        <v>1</v>
      </c>
      <c r="J9" t="b">
        <f t="shared" ref="J9" si="0">+EXACT(F9,Q9)</f>
        <v>1</v>
      </c>
      <c r="K9" t="b">
        <f>+EXACT(G9,R9)</f>
        <v>1</v>
      </c>
      <c r="L9" s="111" t="s">
        <v>47</v>
      </c>
      <c r="M9" s="112" t="s">
        <v>48</v>
      </c>
      <c r="N9" s="113">
        <v>3000000</v>
      </c>
      <c r="O9" s="114">
        <v>1.65</v>
      </c>
      <c r="P9" s="115">
        <v>1</v>
      </c>
      <c r="Q9" s="116">
        <v>4</v>
      </c>
      <c r="R9" s="117">
        <v>1</v>
      </c>
      <c r="S9" s="118">
        <f>ROUND((N9*O9*P9*Q9*R9),0)</f>
        <v>19800000</v>
      </c>
      <c r="T9" t="b">
        <f>+EXACT(E9,AA9)</f>
        <v>1</v>
      </c>
      <c r="U9" t="b">
        <f t="shared" ref="U9:V9" si="1">+EXACT(F9,AB9)</f>
        <v>1</v>
      </c>
      <c r="V9" t="b">
        <f t="shared" si="1"/>
        <v>1</v>
      </c>
      <c r="W9" s="111" t="s">
        <v>47</v>
      </c>
      <c r="X9" s="112" t="s">
        <v>48</v>
      </c>
      <c r="Y9" s="113">
        <v>3900000</v>
      </c>
      <c r="Z9" s="114">
        <v>1.6</v>
      </c>
      <c r="AA9" s="115">
        <v>1</v>
      </c>
      <c r="AB9" s="116">
        <v>4</v>
      </c>
      <c r="AC9" s="117">
        <v>1</v>
      </c>
      <c r="AD9" s="118">
        <f>ROUND((Y9*Z9*AA9*AB9*AC9),0)</f>
        <v>24960000</v>
      </c>
      <c r="AE9" t="b">
        <f>+EXACT(E9,AL9)</f>
        <v>1</v>
      </c>
      <c r="AF9" t="b">
        <f t="shared" ref="AF9" si="2">+EXACT(F9,AM9)</f>
        <v>1</v>
      </c>
      <c r="AG9" t="b">
        <f t="shared" ref="AG9" si="3">+EXACT(G9,AN9)</f>
        <v>1</v>
      </c>
      <c r="AH9" s="111" t="s">
        <v>47</v>
      </c>
      <c r="AI9" s="112" t="s">
        <v>48</v>
      </c>
      <c r="AJ9" s="113">
        <v>3000000</v>
      </c>
      <c r="AK9" s="114">
        <v>1.6</v>
      </c>
      <c r="AL9" s="115">
        <v>1</v>
      </c>
      <c r="AM9" s="116">
        <v>4</v>
      </c>
      <c r="AN9" s="117">
        <v>1</v>
      </c>
      <c r="AO9" s="118">
        <f>ROUND((AJ9*AK9*AL9*AM9*AN9),0)</f>
        <v>19200000</v>
      </c>
      <c r="AP9" t="b">
        <f>+EXACT(E9,AW9)</f>
        <v>1</v>
      </c>
      <c r="AQ9" t="b">
        <f t="shared" ref="AQ9:AR9" si="4">+EXACT(F9,AX9)</f>
        <v>1</v>
      </c>
      <c r="AR9" t="b">
        <f t="shared" si="4"/>
        <v>1</v>
      </c>
      <c r="AS9" s="111" t="s">
        <v>47</v>
      </c>
      <c r="AT9" s="112" t="s">
        <v>48</v>
      </c>
      <c r="AU9" s="113">
        <f>6.7*737717</f>
        <v>4942703.9000000004</v>
      </c>
      <c r="AV9" s="224">
        <v>1.43</v>
      </c>
      <c r="AW9" s="115">
        <v>1</v>
      </c>
      <c r="AX9" s="116">
        <v>4</v>
      </c>
      <c r="AY9" s="117">
        <v>1</v>
      </c>
      <c r="AZ9" s="118">
        <f>ROUND((AU9*AV9*AW9*AX9*AY9),0)</f>
        <v>28272266</v>
      </c>
      <c r="BA9" t="b">
        <f>+EXACT(E9,BH9)</f>
        <v>1</v>
      </c>
      <c r="BB9" t="b">
        <f t="shared" ref="BB9:BC9" si="5">+EXACT(F9,BI9)</f>
        <v>1</v>
      </c>
      <c r="BC9" t="b">
        <f t="shared" si="5"/>
        <v>1</v>
      </c>
      <c r="BD9" s="111" t="s">
        <v>47</v>
      </c>
      <c r="BE9" s="112" t="s">
        <v>48</v>
      </c>
      <c r="BF9" s="113">
        <v>3000000</v>
      </c>
      <c r="BG9" s="114">
        <v>1.6</v>
      </c>
      <c r="BH9" s="115">
        <v>1</v>
      </c>
      <c r="BI9" s="116">
        <v>4</v>
      </c>
      <c r="BJ9" s="117">
        <v>1</v>
      </c>
      <c r="BK9" s="118">
        <f>ROUND((BF9*BG9*BH9*BI9*BJ9),0)</f>
        <v>19200000</v>
      </c>
      <c r="BL9" t="b">
        <f>+EXACT(E9,BS9)</f>
        <v>1</v>
      </c>
      <c r="BM9" t="b">
        <f t="shared" ref="BM9" si="6">+EXACT(Q9,BT9)</f>
        <v>1</v>
      </c>
      <c r="BN9" t="b">
        <f t="shared" ref="BN9" si="7">+EXACT(R9,BU9)</f>
        <v>1</v>
      </c>
      <c r="BO9" s="111" t="s">
        <v>47</v>
      </c>
      <c r="BP9" s="112" t="s">
        <v>48</v>
      </c>
      <c r="BQ9" s="113">
        <v>2800000</v>
      </c>
      <c r="BR9" s="114">
        <v>1.6</v>
      </c>
      <c r="BS9" s="115">
        <v>1</v>
      </c>
      <c r="BT9" s="116">
        <v>4</v>
      </c>
      <c r="BU9" s="117">
        <v>1</v>
      </c>
      <c r="BV9" s="118">
        <f>ROUND((BQ9*BR9*BS9*BT9*BU9),0)</f>
        <v>17920000</v>
      </c>
      <c r="BW9" t="b">
        <f>+EXACT(E9,CD9)</f>
        <v>1</v>
      </c>
      <c r="BX9" t="b">
        <f t="shared" ref="BX9:BY9" si="8">+EXACT(F9,CE9)</f>
        <v>1</v>
      </c>
      <c r="BY9" t="b">
        <f t="shared" si="8"/>
        <v>1</v>
      </c>
      <c r="BZ9" s="111" t="s">
        <v>47</v>
      </c>
      <c r="CA9" s="112" t="s">
        <v>48</v>
      </c>
      <c r="CB9" s="113">
        <v>3500000</v>
      </c>
      <c r="CC9" s="114">
        <v>1.6</v>
      </c>
      <c r="CD9" s="115">
        <v>1</v>
      </c>
      <c r="CE9" s="116">
        <v>4</v>
      </c>
      <c r="CF9" s="117">
        <v>1</v>
      </c>
      <c r="CG9" s="118">
        <f>ROUND((CB9*CC9*CD9*CE9*CF9),0)</f>
        <v>22400000</v>
      </c>
      <c r="CH9" t="b">
        <f>+EXACT(E9,CO9)</f>
        <v>1</v>
      </c>
      <c r="CI9" t="b">
        <f t="shared" ref="CI9:CJ9" si="9">+EXACT(F9,CP9)</f>
        <v>1</v>
      </c>
      <c r="CJ9" t="b">
        <f t="shared" si="9"/>
        <v>1</v>
      </c>
      <c r="CK9" s="111" t="s">
        <v>47</v>
      </c>
      <c r="CL9" s="112" t="s">
        <v>48</v>
      </c>
      <c r="CM9" s="113">
        <v>3500000</v>
      </c>
      <c r="CN9" s="114">
        <v>1.65</v>
      </c>
      <c r="CO9" s="115">
        <v>1</v>
      </c>
      <c r="CP9" s="116">
        <v>4</v>
      </c>
      <c r="CQ9" s="117">
        <v>1</v>
      </c>
      <c r="CR9" s="118">
        <f>ROUND((CM9*CN9*CO9*CP9*CQ9),0)</f>
        <v>23100000</v>
      </c>
      <c r="CS9" t="b">
        <f>+EXACT(E9,CZ9)</f>
        <v>1</v>
      </c>
      <c r="CT9" t="b">
        <f t="shared" ref="CT9:CU9" si="10">+EXACT(F9,DA9)</f>
        <v>1</v>
      </c>
      <c r="CU9" t="b">
        <f t="shared" si="10"/>
        <v>1</v>
      </c>
      <c r="CV9" s="111" t="s">
        <v>47</v>
      </c>
      <c r="CW9" s="112" t="s">
        <v>48</v>
      </c>
      <c r="CX9" s="113">
        <v>2500000</v>
      </c>
      <c r="CY9" s="114">
        <v>1.55</v>
      </c>
      <c r="CZ9" s="115">
        <v>1</v>
      </c>
      <c r="DA9" s="116">
        <v>4</v>
      </c>
      <c r="DB9" s="117">
        <v>1</v>
      </c>
      <c r="DC9" s="118">
        <f>ROUND((CX9*CY9*CZ9*DA9*DB9),0)</f>
        <v>15500000</v>
      </c>
      <c r="DD9" t="b">
        <f>+EXACT(E9,DK9)</f>
        <v>1</v>
      </c>
      <c r="DE9" t="b">
        <f t="shared" ref="DE9:DF9" si="11">+EXACT(F9,DL9)</f>
        <v>1</v>
      </c>
      <c r="DF9" t="b">
        <f t="shared" si="11"/>
        <v>1</v>
      </c>
      <c r="DG9" s="111" t="s">
        <v>47</v>
      </c>
      <c r="DH9" s="112" t="s">
        <v>48</v>
      </c>
      <c r="DI9" s="113">
        <v>3000000</v>
      </c>
      <c r="DJ9" s="114">
        <v>1.61</v>
      </c>
      <c r="DK9" s="115">
        <v>1</v>
      </c>
      <c r="DL9" s="116">
        <v>4</v>
      </c>
      <c r="DM9" s="117">
        <v>1</v>
      </c>
      <c r="DN9" s="118">
        <f>ROUND((DI9*DJ9*DK9*DL9*DM9),0)</f>
        <v>19320000</v>
      </c>
      <c r="DO9" t="b">
        <f>+EXACT(E9,DV9)</f>
        <v>1</v>
      </c>
      <c r="DP9" t="b">
        <f t="shared" ref="DP9:DQ9" si="12">+EXACT(F9,DW9)</f>
        <v>1</v>
      </c>
      <c r="DQ9" t="b">
        <f t="shared" si="12"/>
        <v>1</v>
      </c>
      <c r="DR9" s="111" t="s">
        <v>47</v>
      </c>
      <c r="DS9" s="112" t="s">
        <v>48</v>
      </c>
      <c r="DT9" s="113">
        <v>3400000</v>
      </c>
      <c r="DU9" s="114">
        <v>1.6</v>
      </c>
      <c r="DV9" s="115">
        <v>1</v>
      </c>
      <c r="DW9" s="116">
        <v>4</v>
      </c>
      <c r="DX9" s="117">
        <v>1</v>
      </c>
      <c r="DY9" s="118">
        <f>ROUND((DT9*DU9*DV9*DW9*DX9),0)</f>
        <v>21760000</v>
      </c>
      <c r="DZ9" t="b">
        <f>+EXACT(E9,EG9)</f>
        <v>1</v>
      </c>
      <c r="EA9" t="b">
        <f t="shared" ref="EA9" si="13">+EXACT(Q9,EH9)</f>
        <v>1</v>
      </c>
      <c r="EB9" t="b">
        <f t="shared" ref="EB9" si="14">+EXACT(R9,EI9)</f>
        <v>1</v>
      </c>
      <c r="EC9" s="239" t="s">
        <v>47</v>
      </c>
      <c r="ED9" s="274" t="s">
        <v>48</v>
      </c>
      <c r="EE9" s="331">
        <v>6000000</v>
      </c>
      <c r="EF9" s="332">
        <v>0.61</v>
      </c>
      <c r="EG9" s="242">
        <v>1</v>
      </c>
      <c r="EH9" s="276">
        <v>4</v>
      </c>
      <c r="EI9" s="277">
        <v>1</v>
      </c>
      <c r="EJ9" s="255">
        <v>14640000</v>
      </c>
    </row>
    <row r="10" spans="1:140" ht="84.75" thickBot="1" x14ac:dyDescent="0.3">
      <c r="A10" s="103" t="s">
        <v>47</v>
      </c>
      <c r="B10" s="119" t="s">
        <v>49</v>
      </c>
      <c r="C10" s="105"/>
      <c r="D10" s="106"/>
      <c r="E10" s="107"/>
      <c r="F10" s="108"/>
      <c r="G10" s="109"/>
      <c r="H10" s="110"/>
      <c r="L10" s="103" t="s">
        <v>47</v>
      </c>
      <c r="M10" s="119" t="s">
        <v>49</v>
      </c>
      <c r="N10" s="105"/>
      <c r="O10" s="106"/>
      <c r="P10" s="107"/>
      <c r="Q10" s="108"/>
      <c r="R10" s="109"/>
      <c r="S10" s="110"/>
      <c r="W10" s="103" t="s">
        <v>47</v>
      </c>
      <c r="X10" s="119" t="s">
        <v>49</v>
      </c>
      <c r="Y10" s="105"/>
      <c r="Z10" s="106"/>
      <c r="AA10" s="107"/>
      <c r="AB10" s="108"/>
      <c r="AC10" s="109"/>
      <c r="AD10" s="110"/>
      <c r="AH10" s="103" t="s">
        <v>47</v>
      </c>
      <c r="AI10" s="119" t="s">
        <v>49</v>
      </c>
      <c r="AJ10" s="105"/>
      <c r="AK10" s="106"/>
      <c r="AL10" s="107"/>
      <c r="AM10" s="108"/>
      <c r="AN10" s="109"/>
      <c r="AO10" s="110"/>
      <c r="AS10" s="103" t="s">
        <v>47</v>
      </c>
      <c r="AT10" s="119" t="s">
        <v>49</v>
      </c>
      <c r="AU10" s="105"/>
      <c r="AV10" s="106"/>
      <c r="AW10" s="107"/>
      <c r="AX10" s="108"/>
      <c r="AY10" s="109"/>
      <c r="AZ10" s="110"/>
      <c r="BD10" s="103" t="s">
        <v>47</v>
      </c>
      <c r="BE10" s="119" t="s">
        <v>49</v>
      </c>
      <c r="BF10" s="105"/>
      <c r="BG10" s="106"/>
      <c r="BH10" s="107"/>
      <c r="BI10" s="108"/>
      <c r="BJ10" s="109"/>
      <c r="BK10" s="110"/>
      <c r="BO10" s="103" t="s">
        <v>47</v>
      </c>
      <c r="BP10" s="119" t="s">
        <v>49</v>
      </c>
      <c r="BQ10" s="105"/>
      <c r="BR10" s="106"/>
      <c r="BS10" s="107"/>
      <c r="BT10" s="108"/>
      <c r="BU10" s="109"/>
      <c r="BV10" s="110"/>
      <c r="BZ10" s="103" t="s">
        <v>47</v>
      </c>
      <c r="CA10" s="119" t="s">
        <v>49</v>
      </c>
      <c r="CB10" s="105"/>
      <c r="CC10" s="106"/>
      <c r="CD10" s="107"/>
      <c r="CE10" s="108"/>
      <c r="CF10" s="109"/>
      <c r="CG10" s="110"/>
      <c r="CK10" s="103" t="s">
        <v>47</v>
      </c>
      <c r="CL10" s="119" t="s">
        <v>49</v>
      </c>
      <c r="CM10" s="105"/>
      <c r="CN10" s="106"/>
      <c r="CO10" s="107"/>
      <c r="CP10" s="108"/>
      <c r="CQ10" s="109"/>
      <c r="CR10" s="110"/>
      <c r="CV10" s="103" t="s">
        <v>47</v>
      </c>
      <c r="CW10" s="119" t="s">
        <v>49</v>
      </c>
      <c r="CX10" s="105"/>
      <c r="CY10" s="106"/>
      <c r="CZ10" s="107"/>
      <c r="DA10" s="108"/>
      <c r="DB10" s="109"/>
      <c r="DC10" s="110"/>
      <c r="DG10" s="103" t="s">
        <v>47</v>
      </c>
      <c r="DH10" s="119" t="s">
        <v>49</v>
      </c>
      <c r="DI10" s="105"/>
      <c r="DJ10" s="106"/>
      <c r="DK10" s="107"/>
      <c r="DL10" s="108"/>
      <c r="DM10" s="109"/>
      <c r="DN10" s="110"/>
      <c r="DR10" s="103" t="s">
        <v>47</v>
      </c>
      <c r="DS10" s="119" t="s">
        <v>49</v>
      </c>
      <c r="DT10" s="105"/>
      <c r="DU10" s="106"/>
      <c r="DV10" s="107"/>
      <c r="DW10" s="108"/>
      <c r="DX10" s="109"/>
      <c r="DY10" s="110"/>
      <c r="EC10" s="234" t="s">
        <v>47</v>
      </c>
      <c r="ED10" s="278" t="s">
        <v>49</v>
      </c>
      <c r="EE10" s="235"/>
      <c r="EF10" s="271"/>
      <c r="EG10" s="237"/>
      <c r="EH10" s="272"/>
      <c r="EI10" s="273"/>
      <c r="EJ10" s="254"/>
    </row>
    <row r="11" spans="1:140" ht="27" thickTop="1" thickBot="1" x14ac:dyDescent="0.3">
      <c r="A11" s="98" t="s">
        <v>50</v>
      </c>
      <c r="B11" s="210" t="s">
        <v>51</v>
      </c>
      <c r="C11" s="120"/>
      <c r="D11" s="120"/>
      <c r="E11" s="120"/>
      <c r="F11" s="120"/>
      <c r="G11" s="121"/>
      <c r="H11" s="122"/>
      <c r="L11" s="98" t="s">
        <v>50</v>
      </c>
      <c r="M11" s="99" t="s">
        <v>51</v>
      </c>
      <c r="N11" s="120"/>
      <c r="O11" s="120"/>
      <c r="P11" s="120"/>
      <c r="Q11" s="120"/>
      <c r="R11" s="121"/>
      <c r="S11" s="122"/>
      <c r="W11" s="98" t="s">
        <v>50</v>
      </c>
      <c r="X11" s="99" t="s">
        <v>51</v>
      </c>
      <c r="Y11" s="120"/>
      <c r="Z11" s="120"/>
      <c r="AA11" s="120"/>
      <c r="AB11" s="120"/>
      <c r="AC11" s="121"/>
      <c r="AD11" s="122"/>
      <c r="AH11" s="98" t="s">
        <v>50</v>
      </c>
      <c r="AI11" s="99" t="s">
        <v>51</v>
      </c>
      <c r="AJ11" s="120"/>
      <c r="AK11" s="120"/>
      <c r="AL11" s="120"/>
      <c r="AM11" s="120"/>
      <c r="AN11" s="121"/>
      <c r="AO11" s="122"/>
      <c r="AS11" s="98" t="s">
        <v>50</v>
      </c>
      <c r="AT11" s="99" t="s">
        <v>51</v>
      </c>
      <c r="AU11" s="120"/>
      <c r="AV11" s="120"/>
      <c r="AW11" s="120"/>
      <c r="AX11" s="120"/>
      <c r="AY11" s="121"/>
      <c r="AZ11" s="122"/>
      <c r="BD11" s="98" t="s">
        <v>50</v>
      </c>
      <c r="BE11" s="99" t="s">
        <v>51</v>
      </c>
      <c r="BF11" s="120"/>
      <c r="BG11" s="120"/>
      <c r="BH11" s="120"/>
      <c r="BI11" s="120"/>
      <c r="BJ11" s="121"/>
      <c r="BK11" s="122"/>
      <c r="BO11" s="98" t="s">
        <v>50</v>
      </c>
      <c r="BP11" s="99" t="s">
        <v>51</v>
      </c>
      <c r="BQ11" s="120"/>
      <c r="BR11" s="120"/>
      <c r="BS11" s="120"/>
      <c r="BT11" s="120"/>
      <c r="BU11" s="121"/>
      <c r="BV11" s="122"/>
      <c r="BZ11" s="98" t="s">
        <v>50</v>
      </c>
      <c r="CA11" s="99" t="s">
        <v>51</v>
      </c>
      <c r="CB11" s="120"/>
      <c r="CC11" s="120"/>
      <c r="CD11" s="120"/>
      <c r="CE11" s="120"/>
      <c r="CF11" s="121"/>
      <c r="CG11" s="122"/>
      <c r="CK11" s="98" t="s">
        <v>50</v>
      </c>
      <c r="CL11" s="99" t="s">
        <v>51</v>
      </c>
      <c r="CM11" s="120"/>
      <c r="CN11" s="120"/>
      <c r="CO11" s="120"/>
      <c r="CP11" s="120"/>
      <c r="CQ11" s="121"/>
      <c r="CR11" s="122"/>
      <c r="CV11" s="98" t="s">
        <v>50</v>
      </c>
      <c r="CW11" s="99" t="s">
        <v>51</v>
      </c>
      <c r="CX11" s="120"/>
      <c r="CY11" s="120"/>
      <c r="CZ11" s="120"/>
      <c r="DA11" s="120"/>
      <c r="DB11" s="121"/>
      <c r="DC11" s="122"/>
      <c r="DG11" s="98" t="s">
        <v>50</v>
      </c>
      <c r="DH11" s="99" t="s">
        <v>51</v>
      </c>
      <c r="DI11" s="120"/>
      <c r="DJ11" s="120"/>
      <c r="DK11" s="120"/>
      <c r="DL11" s="120"/>
      <c r="DM11" s="121"/>
      <c r="DN11" s="122"/>
      <c r="DR11" s="98" t="s">
        <v>50</v>
      </c>
      <c r="DS11" s="99" t="s">
        <v>51</v>
      </c>
      <c r="DT11" s="120"/>
      <c r="DU11" s="120"/>
      <c r="DV11" s="120"/>
      <c r="DW11" s="120"/>
      <c r="DX11" s="121"/>
      <c r="DY11" s="122"/>
      <c r="EC11" s="265" t="s">
        <v>50</v>
      </c>
      <c r="ED11" s="266" t="s">
        <v>51</v>
      </c>
      <c r="EE11" s="279"/>
      <c r="EF11" s="279"/>
      <c r="EG11" s="279"/>
      <c r="EH11" s="279"/>
      <c r="EI11" s="280"/>
      <c r="EJ11" s="281"/>
    </row>
    <row r="12" spans="1:140" ht="48.75" thickTop="1" x14ac:dyDescent="0.25">
      <c r="A12" s="103" t="s">
        <v>52</v>
      </c>
      <c r="B12" s="211" t="s">
        <v>53</v>
      </c>
      <c r="C12" s="113"/>
      <c r="D12" s="114"/>
      <c r="E12" s="200">
        <v>0.5</v>
      </c>
      <c r="F12" s="203">
        <v>4</v>
      </c>
      <c r="G12" s="204">
        <v>1</v>
      </c>
      <c r="H12" s="125">
        <f>ROUND((C12*D12*E12*F12*G12),0)</f>
        <v>0</v>
      </c>
      <c r="I12" t="b">
        <f>+EXACT(E12,P12)</f>
        <v>1</v>
      </c>
      <c r="J12" t="b">
        <f t="shared" ref="J12" si="15">+EXACT(F12,Q12)</f>
        <v>1</v>
      </c>
      <c r="K12" t="b">
        <f>+EXACT(G12,R12)</f>
        <v>1</v>
      </c>
      <c r="L12" s="103" t="s">
        <v>52</v>
      </c>
      <c r="M12" s="104" t="s">
        <v>53</v>
      </c>
      <c r="N12" s="113">
        <v>2000000</v>
      </c>
      <c r="O12" s="114">
        <v>1.65</v>
      </c>
      <c r="P12" s="107">
        <v>0.5</v>
      </c>
      <c r="Q12" s="123">
        <v>4</v>
      </c>
      <c r="R12" s="124">
        <v>1</v>
      </c>
      <c r="S12" s="125">
        <f>ROUND((N12*O12*P12*Q12*R12),0)</f>
        <v>6600000</v>
      </c>
      <c r="T12" t="b">
        <f>+EXACT(E12,AA12)</f>
        <v>1</v>
      </c>
      <c r="U12" t="b">
        <f t="shared" ref="U12" si="16">+EXACT(F12,AB12)</f>
        <v>1</v>
      </c>
      <c r="V12" t="b">
        <f t="shared" ref="V12" si="17">+EXACT(G12,AC12)</f>
        <v>1</v>
      </c>
      <c r="W12" s="103" t="s">
        <v>52</v>
      </c>
      <c r="X12" s="104" t="s">
        <v>53</v>
      </c>
      <c r="Y12" s="113">
        <v>3900000</v>
      </c>
      <c r="Z12" s="114">
        <f>+Z9</f>
        <v>1.6</v>
      </c>
      <c r="AA12" s="107">
        <v>0.5</v>
      </c>
      <c r="AB12" s="123">
        <v>4</v>
      </c>
      <c r="AC12" s="124">
        <v>1</v>
      </c>
      <c r="AD12" s="125">
        <f>ROUND((Y12*Z12*AA12*AB12*AC12),0)</f>
        <v>12480000</v>
      </c>
      <c r="AE12" t="b">
        <f>+EXACT(E12,AL12)</f>
        <v>1</v>
      </c>
      <c r="AF12" t="b">
        <f t="shared" ref="AF12" si="18">+EXACT(F12,AM12)</f>
        <v>1</v>
      </c>
      <c r="AG12" t="b">
        <f t="shared" ref="AG12" si="19">+EXACT(G12,AN12)</f>
        <v>1</v>
      </c>
      <c r="AH12" s="103" t="s">
        <v>52</v>
      </c>
      <c r="AI12" s="104" t="s">
        <v>53</v>
      </c>
      <c r="AJ12" s="113">
        <v>2950000</v>
      </c>
      <c r="AK12" s="114">
        <v>1.6</v>
      </c>
      <c r="AL12" s="107">
        <v>0.5</v>
      </c>
      <c r="AM12" s="123">
        <v>4</v>
      </c>
      <c r="AN12" s="124">
        <v>1</v>
      </c>
      <c r="AO12" s="125">
        <f>ROUND((AJ12*AK12*AL12*AM12*AN12),0)</f>
        <v>9440000</v>
      </c>
      <c r="AP12" t="b">
        <f>+EXACT(E12,AW12)</f>
        <v>1</v>
      </c>
      <c r="AQ12" t="b">
        <f t="shared" ref="AQ12" si="20">+EXACT(F12,AX12)</f>
        <v>1</v>
      </c>
      <c r="AR12" t="b">
        <f t="shared" ref="AR12" si="21">+EXACT(G12,AY12)</f>
        <v>1</v>
      </c>
      <c r="AS12" s="103" t="s">
        <v>52</v>
      </c>
      <c r="AT12" s="104" t="s">
        <v>53</v>
      </c>
      <c r="AU12" s="113">
        <f>6.7*737717</f>
        <v>4942703.9000000004</v>
      </c>
      <c r="AV12" s="224">
        <v>1.43</v>
      </c>
      <c r="AW12" s="107">
        <v>0.5</v>
      </c>
      <c r="AX12" s="123">
        <v>4</v>
      </c>
      <c r="AY12" s="124">
        <v>1</v>
      </c>
      <c r="AZ12" s="125">
        <f>ROUND((AU12*AV12*AW12*AX12*AY12),0)</f>
        <v>14136133</v>
      </c>
      <c r="BA12" t="b">
        <f>+EXACT(E12,BH12)</f>
        <v>1</v>
      </c>
      <c r="BB12" t="b">
        <f t="shared" ref="BB12" si="22">+EXACT(F12,BI12)</f>
        <v>1</v>
      </c>
      <c r="BC12" t="b">
        <f t="shared" ref="BC12" si="23">+EXACT(G12,BJ12)</f>
        <v>1</v>
      </c>
      <c r="BD12" s="103" t="s">
        <v>52</v>
      </c>
      <c r="BE12" s="104" t="s">
        <v>53</v>
      </c>
      <c r="BF12" s="113">
        <v>3000000</v>
      </c>
      <c r="BG12" s="114">
        <v>1.6</v>
      </c>
      <c r="BH12" s="107">
        <v>0.5</v>
      </c>
      <c r="BI12" s="123">
        <v>4</v>
      </c>
      <c r="BJ12" s="124">
        <v>1</v>
      </c>
      <c r="BK12" s="125">
        <f>ROUND((BF12*BG12*BH12*BI12*BJ12),0)</f>
        <v>9600000</v>
      </c>
      <c r="BL12" t="b">
        <f>+EXACT(P12,BS12)</f>
        <v>1</v>
      </c>
      <c r="BM12" t="b">
        <f t="shared" ref="BM12" si="24">+EXACT(Q12,BT12)</f>
        <v>1</v>
      </c>
      <c r="BN12" t="b">
        <f t="shared" ref="BN12" si="25">+EXACT(R12,BU12)</f>
        <v>1</v>
      </c>
      <c r="BO12" s="103" t="s">
        <v>52</v>
      </c>
      <c r="BP12" s="104" t="s">
        <v>53</v>
      </c>
      <c r="BQ12" s="113">
        <v>2200000</v>
      </c>
      <c r="BR12" s="114">
        <v>1.6</v>
      </c>
      <c r="BS12" s="107">
        <v>0.5</v>
      </c>
      <c r="BT12" s="123">
        <v>4</v>
      </c>
      <c r="BU12" s="124">
        <v>1</v>
      </c>
      <c r="BV12" s="125">
        <f>ROUND((BQ12*BR12*BS12*BT12*BU12),0)</f>
        <v>7040000</v>
      </c>
      <c r="BW12" t="b">
        <f>+EXACT(E12,CD12)</f>
        <v>1</v>
      </c>
      <c r="BX12" t="b">
        <f t="shared" ref="BX12" si="26">+EXACT(F12,CE12)</f>
        <v>1</v>
      </c>
      <c r="BY12" t="b">
        <f t="shared" ref="BY12" si="27">+EXACT(G12,CF12)</f>
        <v>1</v>
      </c>
      <c r="BZ12" s="103" t="s">
        <v>52</v>
      </c>
      <c r="CA12" s="104" t="s">
        <v>53</v>
      </c>
      <c r="CB12" s="113">
        <v>2500000</v>
      </c>
      <c r="CC12" s="114">
        <v>1.6</v>
      </c>
      <c r="CD12" s="107">
        <v>0.5</v>
      </c>
      <c r="CE12" s="123">
        <v>4</v>
      </c>
      <c r="CF12" s="124">
        <v>1</v>
      </c>
      <c r="CG12" s="125">
        <f>ROUND((CB12*CC12*CD12*CE12*CF12),0)</f>
        <v>8000000</v>
      </c>
      <c r="CH12" t="b">
        <f>+EXACT(E12,CO12)</f>
        <v>1</v>
      </c>
      <c r="CI12" t="b">
        <f t="shared" ref="CI12" si="28">+EXACT(F12,CP12)</f>
        <v>1</v>
      </c>
      <c r="CJ12" t="b">
        <f t="shared" ref="CJ12" si="29">+EXACT(G12,CQ12)</f>
        <v>1</v>
      </c>
      <c r="CK12" s="103" t="s">
        <v>52</v>
      </c>
      <c r="CL12" s="104" t="s">
        <v>53</v>
      </c>
      <c r="CM12" s="113">
        <v>3100000</v>
      </c>
      <c r="CN12" s="114">
        <v>1.65</v>
      </c>
      <c r="CO12" s="107">
        <v>0.5</v>
      </c>
      <c r="CP12" s="123">
        <v>4</v>
      </c>
      <c r="CQ12" s="124">
        <v>1</v>
      </c>
      <c r="CR12" s="125">
        <f>ROUND((CM12*CN12*CO12*CP12*CQ12),0)</f>
        <v>10230000</v>
      </c>
      <c r="CS12" t="b">
        <f>+EXACT(E12,CZ12)</f>
        <v>1</v>
      </c>
      <c r="CT12" t="b">
        <f t="shared" ref="CT12" si="30">+EXACT(F12,DA12)</f>
        <v>1</v>
      </c>
      <c r="CU12" t="b">
        <f t="shared" ref="CU12" si="31">+EXACT(G12,DB12)</f>
        <v>1</v>
      </c>
      <c r="CV12" s="103" t="s">
        <v>52</v>
      </c>
      <c r="CW12" s="104" t="s">
        <v>53</v>
      </c>
      <c r="CX12" s="113">
        <v>2000000</v>
      </c>
      <c r="CY12" s="114">
        <v>1.55</v>
      </c>
      <c r="CZ12" s="107">
        <v>0.5</v>
      </c>
      <c r="DA12" s="123">
        <v>4</v>
      </c>
      <c r="DB12" s="124">
        <v>1</v>
      </c>
      <c r="DC12" s="125">
        <f>ROUND((CX12*CY12*CZ12*DA12*DB12),0)</f>
        <v>6200000</v>
      </c>
      <c r="DD12" t="b">
        <f>+EXACT(E12,DK12)</f>
        <v>1</v>
      </c>
      <c r="DE12" t="b">
        <f t="shared" ref="DE12" si="32">+EXACT(F12,DL12)</f>
        <v>1</v>
      </c>
      <c r="DF12" t="b">
        <f t="shared" ref="DF12" si="33">+EXACT(G12,DM12)</f>
        <v>1</v>
      </c>
      <c r="DG12" s="103" t="s">
        <v>52</v>
      </c>
      <c r="DH12" s="104" t="s">
        <v>53</v>
      </c>
      <c r="DI12" s="113">
        <v>2000000</v>
      </c>
      <c r="DJ12" s="114">
        <v>1.61</v>
      </c>
      <c r="DK12" s="107">
        <v>0.5</v>
      </c>
      <c r="DL12" s="123">
        <v>4</v>
      </c>
      <c r="DM12" s="124">
        <v>1</v>
      </c>
      <c r="DN12" s="125">
        <f>ROUND((DI12*DJ12*DK12*DL12*DM12),0)</f>
        <v>6440000</v>
      </c>
      <c r="DO12" t="b">
        <f>+EXACT(E12,DV12)</f>
        <v>1</v>
      </c>
      <c r="DP12" t="b">
        <f t="shared" ref="DP12" si="34">+EXACT(F12,DW12)</f>
        <v>1</v>
      </c>
      <c r="DQ12" t="b">
        <f t="shared" ref="DQ12" si="35">+EXACT(G12,DX12)</f>
        <v>1</v>
      </c>
      <c r="DR12" s="103" t="s">
        <v>52</v>
      </c>
      <c r="DS12" s="104" t="s">
        <v>53</v>
      </c>
      <c r="DT12" s="113">
        <v>3000000</v>
      </c>
      <c r="DU12" s="114">
        <v>1.6</v>
      </c>
      <c r="DV12" s="107">
        <v>0.5</v>
      </c>
      <c r="DW12" s="123">
        <v>4</v>
      </c>
      <c r="DX12" s="124">
        <v>1</v>
      </c>
      <c r="DY12" s="125">
        <f>ROUND((DT12*DU12*DV12*DW12*DX12),0)</f>
        <v>9600000</v>
      </c>
      <c r="DZ12" t="b">
        <f>+EXACT(P12,EG12)</f>
        <v>1</v>
      </c>
      <c r="EA12" t="b">
        <f t="shared" ref="EA12" si="36">+EXACT(Q12,EH12)</f>
        <v>1</v>
      </c>
      <c r="EB12" t="b">
        <f t="shared" ref="EB12" si="37">+EXACT(R12,EI12)</f>
        <v>1</v>
      </c>
      <c r="EC12" s="234" t="s">
        <v>52</v>
      </c>
      <c r="ED12" s="270" t="s">
        <v>53</v>
      </c>
      <c r="EE12" s="331">
        <v>6000000</v>
      </c>
      <c r="EF12" s="332">
        <v>0.61</v>
      </c>
      <c r="EG12" s="237">
        <v>0.5</v>
      </c>
      <c r="EH12" s="238">
        <v>4</v>
      </c>
      <c r="EI12" s="282">
        <v>1</v>
      </c>
      <c r="EJ12" s="252">
        <v>7320000</v>
      </c>
    </row>
    <row r="13" spans="1:140" ht="60.75" thickBot="1" x14ac:dyDescent="0.3">
      <c r="A13" s="111" t="s">
        <v>52</v>
      </c>
      <c r="B13" s="214" t="s">
        <v>54</v>
      </c>
      <c r="C13" s="127"/>
      <c r="D13" s="128"/>
      <c r="E13" s="115"/>
      <c r="F13" s="129"/>
      <c r="G13" s="130"/>
      <c r="H13" s="131"/>
      <c r="L13" s="111" t="s">
        <v>52</v>
      </c>
      <c r="M13" s="126" t="s">
        <v>54</v>
      </c>
      <c r="N13" s="127"/>
      <c r="O13" s="128"/>
      <c r="P13" s="115"/>
      <c r="Q13" s="129"/>
      <c r="R13" s="130"/>
      <c r="S13" s="131"/>
      <c r="W13" s="111" t="s">
        <v>52</v>
      </c>
      <c r="X13" s="126" t="s">
        <v>54</v>
      </c>
      <c r="Y13" s="127"/>
      <c r="Z13" s="128"/>
      <c r="AA13" s="115"/>
      <c r="AB13" s="129"/>
      <c r="AC13" s="130"/>
      <c r="AD13" s="131"/>
      <c r="AH13" s="111" t="s">
        <v>52</v>
      </c>
      <c r="AI13" s="126" t="s">
        <v>54</v>
      </c>
      <c r="AJ13" s="127"/>
      <c r="AK13" s="128"/>
      <c r="AL13" s="115"/>
      <c r="AM13" s="129"/>
      <c r="AN13" s="130"/>
      <c r="AO13" s="131"/>
      <c r="AS13" s="111" t="s">
        <v>52</v>
      </c>
      <c r="AT13" s="126" t="s">
        <v>54</v>
      </c>
      <c r="AU13" s="127"/>
      <c r="AV13" s="128"/>
      <c r="AW13" s="115"/>
      <c r="AX13" s="129"/>
      <c r="AY13" s="130"/>
      <c r="AZ13" s="131"/>
      <c r="BD13" s="111" t="s">
        <v>52</v>
      </c>
      <c r="BE13" s="126" t="s">
        <v>54</v>
      </c>
      <c r="BF13" s="127"/>
      <c r="BG13" s="128"/>
      <c r="BH13" s="115"/>
      <c r="BI13" s="129"/>
      <c r="BJ13" s="130"/>
      <c r="BK13" s="131"/>
      <c r="BO13" s="111" t="s">
        <v>52</v>
      </c>
      <c r="BP13" s="126" t="s">
        <v>54</v>
      </c>
      <c r="BQ13" s="127"/>
      <c r="BR13" s="128"/>
      <c r="BS13" s="115"/>
      <c r="BT13" s="129"/>
      <c r="BU13" s="130"/>
      <c r="BV13" s="131"/>
      <c r="BZ13" s="111" t="s">
        <v>52</v>
      </c>
      <c r="CA13" s="126" t="s">
        <v>54</v>
      </c>
      <c r="CB13" s="127"/>
      <c r="CC13" s="128"/>
      <c r="CD13" s="115"/>
      <c r="CE13" s="129"/>
      <c r="CF13" s="130"/>
      <c r="CG13" s="131"/>
      <c r="CK13" s="111" t="s">
        <v>52</v>
      </c>
      <c r="CL13" s="126" t="s">
        <v>54</v>
      </c>
      <c r="CM13" s="127"/>
      <c r="CN13" s="128"/>
      <c r="CO13" s="115"/>
      <c r="CP13" s="129"/>
      <c r="CQ13" s="130"/>
      <c r="CR13" s="131"/>
      <c r="CV13" s="111" t="s">
        <v>52</v>
      </c>
      <c r="CW13" s="126" t="s">
        <v>54</v>
      </c>
      <c r="CX13" s="127"/>
      <c r="CY13" s="128"/>
      <c r="CZ13" s="115"/>
      <c r="DA13" s="129"/>
      <c r="DB13" s="130"/>
      <c r="DC13" s="131"/>
      <c r="DG13" s="111" t="s">
        <v>52</v>
      </c>
      <c r="DH13" s="126" t="s">
        <v>54</v>
      </c>
      <c r="DI13" s="127"/>
      <c r="DJ13" s="128"/>
      <c r="DK13" s="115"/>
      <c r="DL13" s="129"/>
      <c r="DM13" s="130"/>
      <c r="DN13" s="131"/>
      <c r="DR13" s="111" t="s">
        <v>52</v>
      </c>
      <c r="DS13" s="126" t="s">
        <v>54</v>
      </c>
      <c r="DT13" s="127"/>
      <c r="DU13" s="128"/>
      <c r="DV13" s="115"/>
      <c r="DW13" s="129"/>
      <c r="DX13" s="130"/>
      <c r="DY13" s="131"/>
      <c r="EC13" s="239" t="s">
        <v>52</v>
      </c>
      <c r="ED13" s="283" t="s">
        <v>54</v>
      </c>
      <c r="EE13" s="240"/>
      <c r="EF13" s="275"/>
      <c r="EG13" s="242"/>
      <c r="EH13" s="243"/>
      <c r="EI13" s="284"/>
      <c r="EJ13" s="253"/>
    </row>
    <row r="14" spans="1:140" ht="27" thickTop="1" thickBot="1" x14ac:dyDescent="0.3">
      <c r="A14" s="98" t="s">
        <v>30</v>
      </c>
      <c r="B14" s="210" t="s">
        <v>55</v>
      </c>
      <c r="C14" s="120"/>
      <c r="D14" s="120"/>
      <c r="E14" s="120"/>
      <c r="F14" s="120"/>
      <c r="G14" s="121"/>
      <c r="H14" s="122"/>
      <c r="L14" s="98" t="s">
        <v>30</v>
      </c>
      <c r="M14" s="99" t="s">
        <v>55</v>
      </c>
      <c r="N14" s="120"/>
      <c r="O14" s="120"/>
      <c r="P14" s="120"/>
      <c r="Q14" s="120"/>
      <c r="R14" s="121"/>
      <c r="S14" s="122"/>
      <c r="W14" s="98" t="s">
        <v>30</v>
      </c>
      <c r="X14" s="99" t="s">
        <v>55</v>
      </c>
      <c r="Y14" s="120"/>
      <c r="Z14" s="120"/>
      <c r="AA14" s="120"/>
      <c r="AB14" s="120"/>
      <c r="AC14" s="121"/>
      <c r="AD14" s="122"/>
      <c r="AH14" s="98" t="s">
        <v>30</v>
      </c>
      <c r="AI14" s="99" t="s">
        <v>55</v>
      </c>
      <c r="AJ14" s="120"/>
      <c r="AK14" s="120"/>
      <c r="AL14" s="120"/>
      <c r="AM14" s="120"/>
      <c r="AN14" s="121"/>
      <c r="AO14" s="122"/>
      <c r="AS14" s="98" t="s">
        <v>30</v>
      </c>
      <c r="AT14" s="99" t="s">
        <v>55</v>
      </c>
      <c r="AU14" s="120"/>
      <c r="AV14" s="120"/>
      <c r="AW14" s="120"/>
      <c r="AX14" s="120"/>
      <c r="AY14" s="121"/>
      <c r="AZ14" s="122"/>
      <c r="BD14" s="98" t="s">
        <v>30</v>
      </c>
      <c r="BE14" s="99" t="s">
        <v>55</v>
      </c>
      <c r="BF14" s="120"/>
      <c r="BG14" s="120"/>
      <c r="BH14" s="120"/>
      <c r="BI14" s="120"/>
      <c r="BJ14" s="121"/>
      <c r="BK14" s="122"/>
      <c r="BO14" s="98" t="s">
        <v>30</v>
      </c>
      <c r="BP14" s="99" t="s">
        <v>55</v>
      </c>
      <c r="BQ14" s="120"/>
      <c r="BR14" s="120"/>
      <c r="BS14" s="120"/>
      <c r="BT14" s="120"/>
      <c r="BU14" s="121"/>
      <c r="BV14" s="122"/>
      <c r="BZ14" s="98" t="s">
        <v>30</v>
      </c>
      <c r="CA14" s="99" t="s">
        <v>55</v>
      </c>
      <c r="CB14" s="120"/>
      <c r="CC14" s="120"/>
      <c r="CD14" s="120"/>
      <c r="CE14" s="120"/>
      <c r="CF14" s="121"/>
      <c r="CG14" s="122"/>
      <c r="CK14" s="98" t="s">
        <v>30</v>
      </c>
      <c r="CL14" s="99" t="s">
        <v>55</v>
      </c>
      <c r="CM14" s="120"/>
      <c r="CN14" s="120"/>
      <c r="CO14" s="120"/>
      <c r="CP14" s="120"/>
      <c r="CQ14" s="121"/>
      <c r="CR14" s="122"/>
      <c r="CV14" s="98" t="s">
        <v>30</v>
      </c>
      <c r="CW14" s="99" t="s">
        <v>55</v>
      </c>
      <c r="CX14" s="120"/>
      <c r="CY14" s="120"/>
      <c r="CZ14" s="120"/>
      <c r="DA14" s="120"/>
      <c r="DB14" s="121"/>
      <c r="DC14" s="122"/>
      <c r="DG14" s="98" t="s">
        <v>30</v>
      </c>
      <c r="DH14" s="99" t="s">
        <v>55</v>
      </c>
      <c r="DI14" s="120"/>
      <c r="DJ14" s="120"/>
      <c r="DK14" s="120"/>
      <c r="DL14" s="120"/>
      <c r="DM14" s="121"/>
      <c r="DN14" s="122"/>
      <c r="DR14" s="98" t="s">
        <v>30</v>
      </c>
      <c r="DS14" s="99" t="s">
        <v>55</v>
      </c>
      <c r="DT14" s="120"/>
      <c r="DU14" s="120"/>
      <c r="DV14" s="120"/>
      <c r="DW14" s="120"/>
      <c r="DX14" s="121"/>
      <c r="DY14" s="122"/>
      <c r="EC14" s="265" t="s">
        <v>30</v>
      </c>
      <c r="ED14" s="266" t="s">
        <v>55</v>
      </c>
      <c r="EE14" s="279"/>
      <c r="EF14" s="279"/>
      <c r="EG14" s="279"/>
      <c r="EH14" s="279"/>
      <c r="EI14" s="280"/>
      <c r="EJ14" s="281"/>
    </row>
    <row r="15" spans="1:140" ht="61.5" thickTop="1" thickBot="1" x14ac:dyDescent="0.3">
      <c r="A15" s="103" t="s">
        <v>56</v>
      </c>
      <c r="B15" s="211" t="s">
        <v>57</v>
      </c>
      <c r="C15" s="113"/>
      <c r="D15" s="114"/>
      <c r="E15" s="200">
        <v>0.3</v>
      </c>
      <c r="F15" s="203">
        <v>4</v>
      </c>
      <c r="G15" s="204">
        <v>1</v>
      </c>
      <c r="H15" s="125">
        <f t="shared" ref="H15" si="38">ROUND((C15*D15*E15*F15*G15),0)</f>
        <v>0</v>
      </c>
      <c r="I15" t="b">
        <f>+EXACT(E15,P15)</f>
        <v>1</v>
      </c>
      <c r="J15" t="b">
        <f t="shared" ref="J15" si="39">+EXACT(F15,Q15)</f>
        <v>1</v>
      </c>
      <c r="K15" t="b">
        <f>+EXACT(G15,R15)</f>
        <v>1</v>
      </c>
      <c r="L15" s="103" t="s">
        <v>56</v>
      </c>
      <c r="M15" s="104" t="s">
        <v>57</v>
      </c>
      <c r="N15" s="113">
        <v>2000000</v>
      </c>
      <c r="O15" s="114">
        <v>1.65</v>
      </c>
      <c r="P15" s="107">
        <v>0.3</v>
      </c>
      <c r="Q15" s="123">
        <v>4</v>
      </c>
      <c r="R15" s="124">
        <v>1</v>
      </c>
      <c r="S15" s="125">
        <f t="shared" ref="S15" si="40">ROUND((N15*O15*P15*Q15*R15),0)</f>
        <v>3960000</v>
      </c>
      <c r="T15" t="b">
        <f>+EXACT(P15,AA15)</f>
        <v>1</v>
      </c>
      <c r="U15" t="b">
        <f t="shared" ref="U15" si="41">+EXACT(Q15,AB15)</f>
        <v>1</v>
      </c>
      <c r="V15" t="b">
        <f>+EXACT(R15,AC15)</f>
        <v>1</v>
      </c>
      <c r="W15" s="103" t="s">
        <v>56</v>
      </c>
      <c r="X15" s="104" t="s">
        <v>57</v>
      </c>
      <c r="Y15" s="113">
        <v>3900000</v>
      </c>
      <c r="Z15" s="114">
        <f>+Z12</f>
        <v>1.6</v>
      </c>
      <c r="AA15" s="107">
        <v>0.3</v>
      </c>
      <c r="AB15" s="123">
        <v>4</v>
      </c>
      <c r="AC15" s="124">
        <v>1</v>
      </c>
      <c r="AD15" s="125">
        <f t="shared" ref="AD15" si="42">ROUND((Y15*Z15*AA15*AB15*AC15),0)</f>
        <v>7488000</v>
      </c>
      <c r="AE15" t="b">
        <f>+EXACT(E15,AL15)</f>
        <v>1</v>
      </c>
      <c r="AF15" t="b">
        <f t="shared" ref="AF15" si="43">+EXACT(F15,AM15)</f>
        <v>1</v>
      </c>
      <c r="AG15" t="b">
        <f t="shared" ref="AG15" si="44">+EXACT(G15,AN15)</f>
        <v>1</v>
      </c>
      <c r="AH15" s="103" t="s">
        <v>56</v>
      </c>
      <c r="AI15" s="104" t="s">
        <v>57</v>
      </c>
      <c r="AJ15" s="113">
        <v>2950000</v>
      </c>
      <c r="AK15" s="114">
        <v>1.6</v>
      </c>
      <c r="AL15" s="107">
        <v>0.3</v>
      </c>
      <c r="AM15" s="123">
        <v>4</v>
      </c>
      <c r="AN15" s="124">
        <v>1</v>
      </c>
      <c r="AO15" s="125">
        <f t="shared" ref="AO15" si="45">ROUND((AJ15*AK15*AL15*AM15*AN15),0)</f>
        <v>5664000</v>
      </c>
      <c r="AP15" t="b">
        <f>+EXACT(E15,AW15)</f>
        <v>1</v>
      </c>
      <c r="AQ15" t="b">
        <f t="shared" ref="AQ15" si="46">+EXACT(F15,AX15)</f>
        <v>1</v>
      </c>
      <c r="AR15" t="b">
        <f t="shared" ref="AR15" si="47">+EXACT(G15,AY15)</f>
        <v>1</v>
      </c>
      <c r="AS15" s="103" t="s">
        <v>56</v>
      </c>
      <c r="AT15" s="104" t="s">
        <v>57</v>
      </c>
      <c r="AU15" s="113">
        <f>6.7*737717</f>
        <v>4942703.9000000004</v>
      </c>
      <c r="AV15" s="224">
        <v>1.43</v>
      </c>
      <c r="AW15" s="107">
        <v>0.3</v>
      </c>
      <c r="AX15" s="123">
        <v>4</v>
      </c>
      <c r="AY15" s="124">
        <v>1</v>
      </c>
      <c r="AZ15" s="125">
        <f t="shared" ref="AZ15" si="48">ROUND((AU15*AV15*AW15*AX15*AY15),0)</f>
        <v>8481680</v>
      </c>
      <c r="BA15" t="b">
        <f>+EXACT(E15,BH15)</f>
        <v>1</v>
      </c>
      <c r="BB15" t="b">
        <f t="shared" ref="BB15" si="49">+EXACT(F15,BI15)</f>
        <v>1</v>
      </c>
      <c r="BC15" t="b">
        <f t="shared" ref="BC15" si="50">+EXACT(G15,BJ15)</f>
        <v>1</v>
      </c>
      <c r="BD15" s="103" t="s">
        <v>56</v>
      </c>
      <c r="BE15" s="104" t="s">
        <v>57</v>
      </c>
      <c r="BF15" s="113">
        <v>3000000</v>
      </c>
      <c r="BG15" s="114">
        <v>1.6</v>
      </c>
      <c r="BH15" s="107">
        <v>0.3</v>
      </c>
      <c r="BI15" s="123">
        <v>4</v>
      </c>
      <c r="BJ15" s="124">
        <v>1</v>
      </c>
      <c r="BK15" s="125">
        <f t="shared" ref="BK15" si="51">ROUND((BF15*BG15*BH15*BI15*BJ15),0)</f>
        <v>5760000</v>
      </c>
      <c r="BL15" t="b">
        <f>+EXACT(P15,BS15)</f>
        <v>1</v>
      </c>
      <c r="BM15" t="b">
        <f t="shared" ref="BM15" si="52">+EXACT(Q15,BT15)</f>
        <v>1</v>
      </c>
      <c r="BN15" t="b">
        <f t="shared" ref="BN15" si="53">+EXACT(R15,BU15)</f>
        <v>1</v>
      </c>
      <c r="BO15" s="103" t="s">
        <v>56</v>
      </c>
      <c r="BP15" s="104" t="s">
        <v>57</v>
      </c>
      <c r="BQ15" s="113">
        <v>2200000</v>
      </c>
      <c r="BR15" s="114">
        <v>1.6</v>
      </c>
      <c r="BS15" s="107">
        <v>0.3</v>
      </c>
      <c r="BT15" s="123">
        <v>4</v>
      </c>
      <c r="BU15" s="124">
        <v>1</v>
      </c>
      <c r="BV15" s="125">
        <f t="shared" ref="BV15" si="54">ROUND((BQ15*BR15*BS15*BT15*BU15),0)</f>
        <v>4224000</v>
      </c>
      <c r="BW15" t="b">
        <f>+EXACT(E15,CD15)</f>
        <v>1</v>
      </c>
      <c r="BX15" t="b">
        <f t="shared" ref="BX15" si="55">+EXACT(F15,CE15)</f>
        <v>1</v>
      </c>
      <c r="BY15" t="b">
        <f t="shared" ref="BY15" si="56">+EXACT(G15,CF15)</f>
        <v>1</v>
      </c>
      <c r="BZ15" s="103" t="s">
        <v>56</v>
      </c>
      <c r="CA15" s="104" t="s">
        <v>57</v>
      </c>
      <c r="CB15" s="113">
        <v>2200000</v>
      </c>
      <c r="CC15" s="114">
        <v>1.6</v>
      </c>
      <c r="CD15" s="107">
        <v>0.3</v>
      </c>
      <c r="CE15" s="123">
        <v>4</v>
      </c>
      <c r="CF15" s="124">
        <v>1</v>
      </c>
      <c r="CG15" s="125">
        <f t="shared" ref="CG15" si="57">ROUND((CB15*CC15*CD15*CE15*CF15),0)</f>
        <v>4224000</v>
      </c>
      <c r="CH15" t="b">
        <f>+EXACT(E15,CO15)</f>
        <v>1</v>
      </c>
      <c r="CI15" t="b">
        <f t="shared" ref="CI15" si="58">+EXACT(F15,CP15)</f>
        <v>1</v>
      </c>
      <c r="CJ15" t="b">
        <f t="shared" ref="CJ15" si="59">+EXACT(G15,CQ15)</f>
        <v>1</v>
      </c>
      <c r="CK15" s="103" t="s">
        <v>56</v>
      </c>
      <c r="CL15" s="104" t="s">
        <v>57</v>
      </c>
      <c r="CM15" s="113">
        <v>3100000</v>
      </c>
      <c r="CN15" s="114">
        <v>1.65</v>
      </c>
      <c r="CO15" s="107">
        <v>0.3</v>
      </c>
      <c r="CP15" s="123">
        <v>4</v>
      </c>
      <c r="CQ15" s="124">
        <v>1</v>
      </c>
      <c r="CR15" s="125">
        <f t="shared" ref="CR15" si="60">ROUND((CM15*CN15*CO15*CP15*CQ15),0)</f>
        <v>6138000</v>
      </c>
      <c r="CS15" t="b">
        <f>+EXACT(E15,CZ15)</f>
        <v>1</v>
      </c>
      <c r="CT15" t="b">
        <f t="shared" ref="CT15" si="61">+EXACT(F15,DA15)</f>
        <v>1</v>
      </c>
      <c r="CU15" t="b">
        <f t="shared" ref="CU15" si="62">+EXACT(G15,DB15)</f>
        <v>1</v>
      </c>
      <c r="CV15" s="103" t="s">
        <v>56</v>
      </c>
      <c r="CW15" s="104" t="s">
        <v>57</v>
      </c>
      <c r="CX15" s="113">
        <v>2000000</v>
      </c>
      <c r="CY15" s="114">
        <v>1.55</v>
      </c>
      <c r="CZ15" s="107">
        <v>0.3</v>
      </c>
      <c r="DA15" s="123">
        <v>4</v>
      </c>
      <c r="DB15" s="124">
        <v>1</v>
      </c>
      <c r="DC15" s="125">
        <f>ROUND((CX15*CY15*CZ15*DA15*DB15),0)</f>
        <v>3720000</v>
      </c>
      <c r="DD15" t="b">
        <f>+EXACT(E15,DK15)</f>
        <v>1</v>
      </c>
      <c r="DE15" t="b">
        <f t="shared" ref="DE15" si="63">+EXACT(F15,DL15)</f>
        <v>1</v>
      </c>
      <c r="DF15" t="b">
        <f t="shared" ref="DF15" si="64">+EXACT(G15,DM15)</f>
        <v>1</v>
      </c>
      <c r="DG15" s="103" t="s">
        <v>56</v>
      </c>
      <c r="DH15" s="104" t="s">
        <v>57</v>
      </c>
      <c r="DI15" s="113">
        <v>2000000</v>
      </c>
      <c r="DJ15" s="114">
        <v>1.61</v>
      </c>
      <c r="DK15" s="107">
        <v>0.3</v>
      </c>
      <c r="DL15" s="123">
        <v>4</v>
      </c>
      <c r="DM15" s="124">
        <v>1</v>
      </c>
      <c r="DN15" s="125">
        <f t="shared" ref="DN15" si="65">ROUND((DI15*DJ15*DK15*DL15*DM15),0)</f>
        <v>3864000</v>
      </c>
      <c r="DO15" t="b">
        <f>+EXACT(E15,DV15)</f>
        <v>1</v>
      </c>
      <c r="DP15" t="b">
        <f t="shared" ref="DP15" si="66">+EXACT(F15,DW15)</f>
        <v>1</v>
      </c>
      <c r="DQ15" t="b">
        <f t="shared" ref="DQ15" si="67">+EXACT(G15,DX15)</f>
        <v>1</v>
      </c>
      <c r="DR15" s="103" t="s">
        <v>56</v>
      </c>
      <c r="DS15" s="104" t="s">
        <v>57</v>
      </c>
      <c r="DT15" s="113">
        <v>3000000</v>
      </c>
      <c r="DU15" s="114">
        <v>1.6</v>
      </c>
      <c r="DV15" s="107">
        <v>0.3</v>
      </c>
      <c r="DW15" s="123">
        <v>4</v>
      </c>
      <c r="DX15" s="124">
        <v>1</v>
      </c>
      <c r="DY15" s="125">
        <f t="shared" ref="DY15" si="68">ROUND((DT15*DU15*DV15*DW15*DX15),0)</f>
        <v>5760000</v>
      </c>
      <c r="DZ15" t="b">
        <f>+EXACT(P15,EG15)</f>
        <v>1</v>
      </c>
      <c r="EA15" t="b">
        <f t="shared" ref="EA15" si="69">+EXACT(Q15,EH15)</f>
        <v>1</v>
      </c>
      <c r="EB15" t="b">
        <f t="shared" ref="EB15" si="70">+EXACT(R15,EI15)</f>
        <v>1</v>
      </c>
      <c r="EC15" s="234" t="s">
        <v>56</v>
      </c>
      <c r="ED15" s="270" t="s">
        <v>57</v>
      </c>
      <c r="EE15" s="331">
        <v>6000000</v>
      </c>
      <c r="EF15" s="332">
        <v>0.61</v>
      </c>
      <c r="EG15" s="237">
        <v>0.3</v>
      </c>
      <c r="EH15" s="238">
        <v>4</v>
      </c>
      <c r="EI15" s="282">
        <v>1</v>
      </c>
      <c r="EJ15" s="252">
        <v>4392000</v>
      </c>
    </row>
    <row r="16" spans="1:140" ht="16.5" thickTop="1" thickBot="1" x14ac:dyDescent="0.3">
      <c r="A16" s="93" t="s">
        <v>58</v>
      </c>
      <c r="B16" s="209" t="s">
        <v>59</v>
      </c>
      <c r="C16" s="132"/>
      <c r="D16" s="132"/>
      <c r="E16" s="132"/>
      <c r="F16" s="132"/>
      <c r="G16" s="133"/>
      <c r="H16" s="134"/>
      <c r="L16" s="93" t="s">
        <v>58</v>
      </c>
      <c r="M16" s="94" t="s">
        <v>59</v>
      </c>
      <c r="N16" s="132"/>
      <c r="O16" s="132"/>
      <c r="P16" s="132"/>
      <c r="Q16" s="132"/>
      <c r="R16" s="133"/>
      <c r="S16" s="134"/>
      <c r="W16" s="93" t="s">
        <v>58</v>
      </c>
      <c r="X16" s="94" t="s">
        <v>59</v>
      </c>
      <c r="Y16" s="132"/>
      <c r="Z16" s="132"/>
      <c r="AA16" s="132"/>
      <c r="AB16" s="132"/>
      <c r="AC16" s="133"/>
      <c r="AD16" s="134"/>
      <c r="AH16" s="93" t="s">
        <v>58</v>
      </c>
      <c r="AI16" s="94" t="s">
        <v>59</v>
      </c>
      <c r="AJ16" s="132"/>
      <c r="AK16" s="132"/>
      <c r="AL16" s="132"/>
      <c r="AM16" s="132"/>
      <c r="AN16" s="133"/>
      <c r="AO16" s="134"/>
      <c r="AS16" s="93" t="s">
        <v>58</v>
      </c>
      <c r="AT16" s="94" t="s">
        <v>59</v>
      </c>
      <c r="AU16" s="132"/>
      <c r="AV16" s="132"/>
      <c r="AW16" s="132"/>
      <c r="AX16" s="132"/>
      <c r="AY16" s="133"/>
      <c r="AZ16" s="134"/>
      <c r="BD16" s="93" t="s">
        <v>58</v>
      </c>
      <c r="BE16" s="94" t="s">
        <v>59</v>
      </c>
      <c r="BF16" s="132"/>
      <c r="BG16" s="132"/>
      <c r="BH16" s="132"/>
      <c r="BI16" s="132"/>
      <c r="BJ16" s="133"/>
      <c r="BK16" s="134"/>
      <c r="BO16" s="93" t="s">
        <v>58</v>
      </c>
      <c r="BP16" s="94" t="s">
        <v>59</v>
      </c>
      <c r="BQ16" s="132"/>
      <c r="BR16" s="132"/>
      <c r="BS16" s="132"/>
      <c r="BT16" s="132"/>
      <c r="BU16" s="133"/>
      <c r="BV16" s="134"/>
      <c r="BZ16" s="93" t="s">
        <v>58</v>
      </c>
      <c r="CA16" s="94" t="s">
        <v>59</v>
      </c>
      <c r="CB16" s="132"/>
      <c r="CC16" s="132"/>
      <c r="CD16" s="132"/>
      <c r="CE16" s="132"/>
      <c r="CF16" s="133"/>
      <c r="CG16" s="134"/>
      <c r="CK16" s="93" t="s">
        <v>58</v>
      </c>
      <c r="CL16" s="94" t="s">
        <v>59</v>
      </c>
      <c r="CM16" s="132"/>
      <c r="CN16" s="132"/>
      <c r="CO16" s="132"/>
      <c r="CP16" s="132"/>
      <c r="CQ16" s="133"/>
      <c r="CR16" s="134"/>
      <c r="CV16" s="93" t="s">
        <v>58</v>
      </c>
      <c r="CW16" s="94" t="s">
        <v>59</v>
      </c>
      <c r="CX16" s="132"/>
      <c r="CY16" s="132"/>
      <c r="CZ16" s="132"/>
      <c r="DA16" s="132"/>
      <c r="DB16" s="133"/>
      <c r="DC16" s="134"/>
      <c r="DG16" s="93" t="s">
        <v>58</v>
      </c>
      <c r="DH16" s="94" t="s">
        <v>59</v>
      </c>
      <c r="DI16" s="132"/>
      <c r="DJ16" s="132"/>
      <c r="DK16" s="132"/>
      <c r="DL16" s="132"/>
      <c r="DM16" s="133"/>
      <c r="DN16" s="134"/>
      <c r="DR16" s="93" t="s">
        <v>58</v>
      </c>
      <c r="DS16" s="94" t="s">
        <v>59</v>
      </c>
      <c r="DT16" s="132"/>
      <c r="DU16" s="132"/>
      <c r="DV16" s="132"/>
      <c r="DW16" s="132"/>
      <c r="DX16" s="133"/>
      <c r="DY16" s="134"/>
      <c r="EC16" s="233" t="s">
        <v>58</v>
      </c>
      <c r="ED16" s="261" t="s">
        <v>59</v>
      </c>
      <c r="EE16" s="285"/>
      <c r="EF16" s="285"/>
      <c r="EG16" s="285"/>
      <c r="EH16" s="285"/>
      <c r="EI16" s="286"/>
      <c r="EJ16" s="287"/>
    </row>
    <row r="17" spans="1:140" ht="16.5" thickTop="1" thickBot="1" x14ac:dyDescent="0.3">
      <c r="A17" s="98" t="s">
        <v>60</v>
      </c>
      <c r="B17" s="210" t="s">
        <v>61</v>
      </c>
      <c r="C17" s="120"/>
      <c r="D17" s="120"/>
      <c r="E17" s="120"/>
      <c r="F17" s="120"/>
      <c r="G17" s="121"/>
      <c r="H17" s="122"/>
      <c r="L17" s="98" t="s">
        <v>60</v>
      </c>
      <c r="M17" s="99" t="s">
        <v>61</v>
      </c>
      <c r="N17" s="120"/>
      <c r="O17" s="120"/>
      <c r="P17" s="120"/>
      <c r="Q17" s="120"/>
      <c r="R17" s="121"/>
      <c r="S17" s="122"/>
      <c r="W17" s="98" t="s">
        <v>60</v>
      </c>
      <c r="X17" s="99" t="s">
        <v>61</v>
      </c>
      <c r="Y17" s="120"/>
      <c r="Z17" s="120"/>
      <c r="AA17" s="120"/>
      <c r="AB17" s="120"/>
      <c r="AC17" s="121"/>
      <c r="AD17" s="122"/>
      <c r="AH17" s="98" t="s">
        <v>60</v>
      </c>
      <c r="AI17" s="99" t="s">
        <v>61</v>
      </c>
      <c r="AJ17" s="120"/>
      <c r="AK17" s="120"/>
      <c r="AL17" s="120"/>
      <c r="AM17" s="120"/>
      <c r="AN17" s="121"/>
      <c r="AO17" s="122"/>
      <c r="AS17" s="98" t="s">
        <v>60</v>
      </c>
      <c r="AT17" s="99" t="s">
        <v>61</v>
      </c>
      <c r="AU17" s="120"/>
      <c r="AV17" s="120"/>
      <c r="AW17" s="120"/>
      <c r="AX17" s="120"/>
      <c r="AY17" s="121"/>
      <c r="AZ17" s="122"/>
      <c r="BD17" s="98" t="s">
        <v>60</v>
      </c>
      <c r="BE17" s="99" t="s">
        <v>61</v>
      </c>
      <c r="BF17" s="120"/>
      <c r="BG17" s="120"/>
      <c r="BH17" s="120"/>
      <c r="BI17" s="120"/>
      <c r="BJ17" s="121"/>
      <c r="BK17" s="122"/>
      <c r="BO17" s="98" t="s">
        <v>60</v>
      </c>
      <c r="BP17" s="99" t="s">
        <v>61</v>
      </c>
      <c r="BQ17" s="120"/>
      <c r="BR17" s="120"/>
      <c r="BS17" s="120"/>
      <c r="BT17" s="120"/>
      <c r="BU17" s="121"/>
      <c r="BV17" s="122"/>
      <c r="BZ17" s="98" t="s">
        <v>60</v>
      </c>
      <c r="CA17" s="99" t="s">
        <v>61</v>
      </c>
      <c r="CB17" s="120"/>
      <c r="CC17" s="120"/>
      <c r="CD17" s="120"/>
      <c r="CE17" s="120"/>
      <c r="CF17" s="121"/>
      <c r="CG17" s="122"/>
      <c r="CK17" s="98" t="s">
        <v>60</v>
      </c>
      <c r="CL17" s="99" t="s">
        <v>61</v>
      </c>
      <c r="CM17" s="120"/>
      <c r="CN17" s="120"/>
      <c r="CO17" s="120"/>
      <c r="CP17" s="120"/>
      <c r="CQ17" s="121"/>
      <c r="CR17" s="122"/>
      <c r="CV17" s="98" t="s">
        <v>60</v>
      </c>
      <c r="CW17" s="99" t="s">
        <v>61</v>
      </c>
      <c r="CX17" s="120"/>
      <c r="CY17" s="120"/>
      <c r="CZ17" s="120"/>
      <c r="DA17" s="120"/>
      <c r="DB17" s="121"/>
      <c r="DC17" s="122"/>
      <c r="DG17" s="98" t="s">
        <v>60</v>
      </c>
      <c r="DH17" s="99" t="s">
        <v>61</v>
      </c>
      <c r="DI17" s="120"/>
      <c r="DJ17" s="120"/>
      <c r="DK17" s="120"/>
      <c r="DL17" s="120"/>
      <c r="DM17" s="121"/>
      <c r="DN17" s="122"/>
      <c r="DR17" s="98" t="s">
        <v>60</v>
      </c>
      <c r="DS17" s="99" t="s">
        <v>61</v>
      </c>
      <c r="DT17" s="120"/>
      <c r="DU17" s="120"/>
      <c r="DV17" s="120"/>
      <c r="DW17" s="120"/>
      <c r="DX17" s="121"/>
      <c r="DY17" s="122"/>
      <c r="EC17" s="265" t="s">
        <v>60</v>
      </c>
      <c r="ED17" s="266" t="s">
        <v>61</v>
      </c>
      <c r="EE17" s="279"/>
      <c r="EF17" s="279"/>
      <c r="EG17" s="279"/>
      <c r="EH17" s="279"/>
      <c r="EI17" s="280"/>
      <c r="EJ17" s="281"/>
    </row>
    <row r="18" spans="1:140" ht="51.75" thickTop="1" x14ac:dyDescent="0.25">
      <c r="A18" s="135" t="s">
        <v>31</v>
      </c>
      <c r="B18" s="215" t="s">
        <v>62</v>
      </c>
      <c r="C18" s="105"/>
      <c r="D18" s="106"/>
      <c r="E18" s="107"/>
      <c r="F18" s="108"/>
      <c r="G18" s="109"/>
      <c r="H18" s="110"/>
      <c r="L18" s="135" t="s">
        <v>31</v>
      </c>
      <c r="M18" s="136" t="s">
        <v>62</v>
      </c>
      <c r="N18" s="105"/>
      <c r="O18" s="106"/>
      <c r="P18" s="107"/>
      <c r="Q18" s="108"/>
      <c r="R18" s="109"/>
      <c r="S18" s="110"/>
      <c r="W18" s="135" t="s">
        <v>31</v>
      </c>
      <c r="X18" s="136" t="s">
        <v>62</v>
      </c>
      <c r="Y18" s="105"/>
      <c r="Z18" s="106"/>
      <c r="AA18" s="107"/>
      <c r="AB18" s="108"/>
      <c r="AC18" s="109"/>
      <c r="AD18" s="110"/>
      <c r="AH18" s="135" t="s">
        <v>31</v>
      </c>
      <c r="AI18" s="136" t="s">
        <v>62</v>
      </c>
      <c r="AJ18" s="105"/>
      <c r="AK18" s="106"/>
      <c r="AL18" s="107"/>
      <c r="AM18" s="108"/>
      <c r="AN18" s="109"/>
      <c r="AO18" s="110"/>
      <c r="AS18" s="135" t="s">
        <v>31</v>
      </c>
      <c r="AT18" s="136" t="s">
        <v>62</v>
      </c>
      <c r="AU18" s="105"/>
      <c r="AV18" s="106"/>
      <c r="AW18" s="107"/>
      <c r="AX18" s="108"/>
      <c r="AY18" s="109"/>
      <c r="AZ18" s="110"/>
      <c r="BD18" s="135" t="s">
        <v>31</v>
      </c>
      <c r="BE18" s="136" t="s">
        <v>62</v>
      </c>
      <c r="BF18" s="105"/>
      <c r="BG18" s="106"/>
      <c r="BH18" s="107"/>
      <c r="BI18" s="108"/>
      <c r="BJ18" s="109"/>
      <c r="BK18" s="110"/>
      <c r="BO18" s="135" t="s">
        <v>31</v>
      </c>
      <c r="BP18" s="136" t="s">
        <v>62</v>
      </c>
      <c r="BQ18" s="105"/>
      <c r="BR18" s="106"/>
      <c r="BS18" s="107"/>
      <c r="BT18" s="108"/>
      <c r="BU18" s="109"/>
      <c r="BV18" s="110"/>
      <c r="BZ18" s="135" t="s">
        <v>31</v>
      </c>
      <c r="CA18" s="136" t="s">
        <v>62</v>
      </c>
      <c r="CB18" s="105"/>
      <c r="CC18" s="106"/>
      <c r="CD18" s="107"/>
      <c r="CE18" s="108"/>
      <c r="CF18" s="109"/>
      <c r="CG18" s="110"/>
      <c r="CK18" s="135" t="s">
        <v>31</v>
      </c>
      <c r="CL18" s="136" t="s">
        <v>62</v>
      </c>
      <c r="CM18" s="105"/>
      <c r="CN18" s="106"/>
      <c r="CO18" s="107"/>
      <c r="CP18" s="108"/>
      <c r="CQ18" s="109"/>
      <c r="CR18" s="110"/>
      <c r="CV18" s="135" t="s">
        <v>31</v>
      </c>
      <c r="CW18" s="136" t="s">
        <v>62</v>
      </c>
      <c r="CX18" s="105"/>
      <c r="CY18" s="106"/>
      <c r="CZ18" s="107"/>
      <c r="DA18" s="108"/>
      <c r="DB18" s="109"/>
      <c r="DC18" s="110"/>
      <c r="DG18" s="135" t="s">
        <v>31</v>
      </c>
      <c r="DH18" s="136" t="s">
        <v>62</v>
      </c>
      <c r="DI18" s="105"/>
      <c r="DJ18" s="106"/>
      <c r="DK18" s="107"/>
      <c r="DL18" s="108"/>
      <c r="DM18" s="109"/>
      <c r="DN18" s="110"/>
      <c r="DR18" s="135" t="s">
        <v>31</v>
      </c>
      <c r="DS18" s="136" t="s">
        <v>62</v>
      </c>
      <c r="DT18" s="105"/>
      <c r="DU18" s="106"/>
      <c r="DV18" s="107"/>
      <c r="DW18" s="108"/>
      <c r="DX18" s="109"/>
      <c r="DY18" s="110"/>
      <c r="EC18" s="244" t="s">
        <v>31</v>
      </c>
      <c r="ED18" s="288" t="s">
        <v>62</v>
      </c>
      <c r="EE18" s="235"/>
      <c r="EF18" s="271"/>
      <c r="EG18" s="237"/>
      <c r="EH18" s="272"/>
      <c r="EI18" s="273"/>
      <c r="EJ18" s="254"/>
    </row>
    <row r="19" spans="1:140" ht="63.75" x14ac:dyDescent="0.25">
      <c r="A19" s="137" t="s">
        <v>32</v>
      </c>
      <c r="B19" s="216" t="s">
        <v>63</v>
      </c>
      <c r="C19" s="127"/>
      <c r="D19" s="128"/>
      <c r="E19" s="115"/>
      <c r="F19" s="116"/>
      <c r="G19" s="117"/>
      <c r="H19" s="118"/>
      <c r="L19" s="137" t="s">
        <v>32</v>
      </c>
      <c r="M19" s="138" t="s">
        <v>63</v>
      </c>
      <c r="N19" s="127"/>
      <c r="O19" s="128"/>
      <c r="P19" s="115"/>
      <c r="Q19" s="116"/>
      <c r="R19" s="117"/>
      <c r="S19" s="118"/>
      <c r="W19" s="137" t="s">
        <v>32</v>
      </c>
      <c r="X19" s="138" t="s">
        <v>63</v>
      </c>
      <c r="Y19" s="127"/>
      <c r="Z19" s="128"/>
      <c r="AA19" s="115"/>
      <c r="AB19" s="116"/>
      <c r="AC19" s="117"/>
      <c r="AD19" s="118"/>
      <c r="AH19" s="137" t="s">
        <v>32</v>
      </c>
      <c r="AI19" s="138" t="s">
        <v>63</v>
      </c>
      <c r="AJ19" s="127"/>
      <c r="AK19" s="128"/>
      <c r="AL19" s="115"/>
      <c r="AM19" s="116"/>
      <c r="AN19" s="117"/>
      <c r="AO19" s="118"/>
      <c r="AS19" s="137" t="s">
        <v>32</v>
      </c>
      <c r="AT19" s="138" t="s">
        <v>63</v>
      </c>
      <c r="AU19" s="127"/>
      <c r="AV19" s="128"/>
      <c r="AW19" s="115"/>
      <c r="AX19" s="116"/>
      <c r="AY19" s="117"/>
      <c r="AZ19" s="118"/>
      <c r="BD19" s="137" t="s">
        <v>32</v>
      </c>
      <c r="BE19" s="138" t="s">
        <v>63</v>
      </c>
      <c r="BF19" s="127"/>
      <c r="BG19" s="128"/>
      <c r="BH19" s="115"/>
      <c r="BI19" s="116"/>
      <c r="BJ19" s="117"/>
      <c r="BK19" s="118"/>
      <c r="BO19" s="137" t="s">
        <v>32</v>
      </c>
      <c r="BP19" s="138" t="s">
        <v>63</v>
      </c>
      <c r="BQ19" s="127"/>
      <c r="BR19" s="128"/>
      <c r="BS19" s="115"/>
      <c r="BT19" s="116"/>
      <c r="BU19" s="117"/>
      <c r="BV19" s="118"/>
      <c r="BZ19" s="137" t="s">
        <v>32</v>
      </c>
      <c r="CA19" s="138" t="s">
        <v>63</v>
      </c>
      <c r="CB19" s="127"/>
      <c r="CC19" s="128"/>
      <c r="CD19" s="115"/>
      <c r="CE19" s="116"/>
      <c r="CF19" s="117"/>
      <c r="CG19" s="118"/>
      <c r="CK19" s="137" t="s">
        <v>32</v>
      </c>
      <c r="CL19" s="138" t="s">
        <v>63</v>
      </c>
      <c r="CM19" s="127"/>
      <c r="CN19" s="128"/>
      <c r="CO19" s="115"/>
      <c r="CP19" s="116"/>
      <c r="CQ19" s="117"/>
      <c r="CR19" s="118"/>
      <c r="CV19" s="137" t="s">
        <v>32</v>
      </c>
      <c r="CW19" s="138" t="s">
        <v>63</v>
      </c>
      <c r="CX19" s="127"/>
      <c r="CY19" s="128"/>
      <c r="CZ19" s="115"/>
      <c r="DA19" s="116"/>
      <c r="DB19" s="117"/>
      <c r="DC19" s="118"/>
      <c r="DG19" s="137" t="s">
        <v>32</v>
      </c>
      <c r="DH19" s="138" t="s">
        <v>63</v>
      </c>
      <c r="DI19" s="127"/>
      <c r="DJ19" s="128"/>
      <c r="DK19" s="115"/>
      <c r="DL19" s="116"/>
      <c r="DM19" s="117"/>
      <c r="DN19" s="118"/>
      <c r="DR19" s="137" t="s">
        <v>32</v>
      </c>
      <c r="DS19" s="138" t="s">
        <v>63</v>
      </c>
      <c r="DT19" s="127"/>
      <c r="DU19" s="128"/>
      <c r="DV19" s="115"/>
      <c r="DW19" s="116"/>
      <c r="DX19" s="117"/>
      <c r="DY19" s="118"/>
      <c r="EC19" s="245" t="s">
        <v>32</v>
      </c>
      <c r="ED19" s="289" t="s">
        <v>63</v>
      </c>
      <c r="EE19" s="240"/>
      <c r="EF19" s="275"/>
      <c r="EG19" s="242"/>
      <c r="EH19" s="276"/>
      <c r="EI19" s="277"/>
      <c r="EJ19" s="255"/>
    </row>
    <row r="20" spans="1:140" ht="26.25" thickBot="1" x14ac:dyDescent="0.3">
      <c r="A20" s="135" t="s">
        <v>32</v>
      </c>
      <c r="B20" s="215" t="s">
        <v>64</v>
      </c>
      <c r="C20" s="105"/>
      <c r="D20" s="106"/>
      <c r="E20" s="107"/>
      <c r="F20" s="108"/>
      <c r="G20" s="109"/>
      <c r="H20" s="110"/>
      <c r="L20" s="135" t="s">
        <v>32</v>
      </c>
      <c r="M20" s="136" t="s">
        <v>64</v>
      </c>
      <c r="N20" s="105"/>
      <c r="O20" s="106"/>
      <c r="P20" s="107"/>
      <c r="Q20" s="108"/>
      <c r="R20" s="109"/>
      <c r="S20" s="110"/>
      <c r="W20" s="135" t="s">
        <v>32</v>
      </c>
      <c r="X20" s="136" t="s">
        <v>64</v>
      </c>
      <c r="Y20" s="105"/>
      <c r="Z20" s="106"/>
      <c r="AA20" s="107"/>
      <c r="AB20" s="108"/>
      <c r="AC20" s="109"/>
      <c r="AD20" s="110"/>
      <c r="AH20" s="135" t="s">
        <v>32</v>
      </c>
      <c r="AI20" s="136" t="s">
        <v>64</v>
      </c>
      <c r="AJ20" s="105"/>
      <c r="AK20" s="106"/>
      <c r="AL20" s="107"/>
      <c r="AM20" s="108"/>
      <c r="AN20" s="109"/>
      <c r="AO20" s="110"/>
      <c r="AS20" s="135" t="s">
        <v>32</v>
      </c>
      <c r="AT20" s="136" t="s">
        <v>64</v>
      </c>
      <c r="AU20" s="105"/>
      <c r="AV20" s="106"/>
      <c r="AW20" s="107"/>
      <c r="AX20" s="108"/>
      <c r="AY20" s="109"/>
      <c r="AZ20" s="110"/>
      <c r="BD20" s="135" t="s">
        <v>32</v>
      </c>
      <c r="BE20" s="136" t="s">
        <v>64</v>
      </c>
      <c r="BF20" s="105"/>
      <c r="BG20" s="106"/>
      <c r="BH20" s="107"/>
      <c r="BI20" s="108"/>
      <c r="BJ20" s="109"/>
      <c r="BK20" s="110"/>
      <c r="BO20" s="135" t="s">
        <v>32</v>
      </c>
      <c r="BP20" s="136" t="s">
        <v>64</v>
      </c>
      <c r="BQ20" s="105"/>
      <c r="BR20" s="106"/>
      <c r="BS20" s="107"/>
      <c r="BT20" s="108"/>
      <c r="BU20" s="109"/>
      <c r="BV20" s="110"/>
      <c r="BZ20" s="135" t="s">
        <v>32</v>
      </c>
      <c r="CA20" s="136" t="s">
        <v>64</v>
      </c>
      <c r="CB20" s="105"/>
      <c r="CC20" s="106"/>
      <c r="CD20" s="107"/>
      <c r="CE20" s="108"/>
      <c r="CF20" s="109"/>
      <c r="CG20" s="110"/>
      <c r="CK20" s="135" t="s">
        <v>32</v>
      </c>
      <c r="CL20" s="136" t="s">
        <v>64</v>
      </c>
      <c r="CM20" s="105"/>
      <c r="CN20" s="106"/>
      <c r="CO20" s="107"/>
      <c r="CP20" s="108"/>
      <c r="CQ20" s="109"/>
      <c r="CR20" s="110"/>
      <c r="CV20" s="135" t="s">
        <v>32</v>
      </c>
      <c r="CW20" s="136" t="s">
        <v>64</v>
      </c>
      <c r="CX20" s="105"/>
      <c r="CY20" s="106"/>
      <c r="CZ20" s="107"/>
      <c r="DA20" s="108"/>
      <c r="DB20" s="109"/>
      <c r="DC20" s="110"/>
      <c r="DG20" s="135" t="s">
        <v>32</v>
      </c>
      <c r="DH20" s="136" t="s">
        <v>64</v>
      </c>
      <c r="DI20" s="105"/>
      <c r="DJ20" s="106"/>
      <c r="DK20" s="107"/>
      <c r="DL20" s="108"/>
      <c r="DM20" s="109"/>
      <c r="DN20" s="110"/>
      <c r="DR20" s="135" t="s">
        <v>32</v>
      </c>
      <c r="DS20" s="136" t="s">
        <v>64</v>
      </c>
      <c r="DT20" s="105"/>
      <c r="DU20" s="106"/>
      <c r="DV20" s="107"/>
      <c r="DW20" s="108"/>
      <c r="DX20" s="109"/>
      <c r="DY20" s="110"/>
      <c r="EC20" s="244" t="s">
        <v>32</v>
      </c>
      <c r="ED20" s="288" t="s">
        <v>64</v>
      </c>
      <c r="EE20" s="235"/>
      <c r="EF20" s="271"/>
      <c r="EG20" s="237"/>
      <c r="EH20" s="272"/>
      <c r="EI20" s="273"/>
      <c r="EJ20" s="254"/>
    </row>
    <row r="21" spans="1:140" ht="27" thickTop="1" thickBot="1" x14ac:dyDescent="0.3">
      <c r="A21" s="98" t="s">
        <v>65</v>
      </c>
      <c r="B21" s="210" t="s">
        <v>66</v>
      </c>
      <c r="C21" s="120"/>
      <c r="D21" s="120"/>
      <c r="E21" s="120"/>
      <c r="F21" s="139"/>
      <c r="G21" s="140"/>
      <c r="H21" s="122"/>
      <c r="L21" s="98" t="s">
        <v>65</v>
      </c>
      <c r="M21" s="99" t="s">
        <v>66</v>
      </c>
      <c r="N21" s="120"/>
      <c r="O21" s="120"/>
      <c r="P21" s="120"/>
      <c r="Q21" s="139"/>
      <c r="R21" s="140"/>
      <c r="S21" s="122"/>
      <c r="W21" s="98" t="s">
        <v>65</v>
      </c>
      <c r="X21" s="99" t="s">
        <v>66</v>
      </c>
      <c r="Y21" s="120"/>
      <c r="Z21" s="120"/>
      <c r="AA21" s="120"/>
      <c r="AB21" s="139"/>
      <c r="AC21" s="140"/>
      <c r="AD21" s="122"/>
      <c r="AH21" s="98" t="s">
        <v>65</v>
      </c>
      <c r="AI21" s="99" t="s">
        <v>66</v>
      </c>
      <c r="AJ21" s="120"/>
      <c r="AK21" s="120"/>
      <c r="AL21" s="120"/>
      <c r="AM21" s="139"/>
      <c r="AN21" s="140"/>
      <c r="AO21" s="122"/>
      <c r="AS21" s="98" t="s">
        <v>65</v>
      </c>
      <c r="AT21" s="99" t="s">
        <v>66</v>
      </c>
      <c r="AU21" s="120"/>
      <c r="AV21" s="120"/>
      <c r="AW21" s="120"/>
      <c r="AX21" s="139"/>
      <c r="AY21" s="140"/>
      <c r="AZ21" s="122"/>
      <c r="BD21" s="98" t="s">
        <v>65</v>
      </c>
      <c r="BE21" s="99" t="s">
        <v>66</v>
      </c>
      <c r="BF21" s="120"/>
      <c r="BG21" s="120"/>
      <c r="BH21" s="120"/>
      <c r="BI21" s="139"/>
      <c r="BJ21" s="140"/>
      <c r="BK21" s="122"/>
      <c r="BO21" s="98" t="s">
        <v>65</v>
      </c>
      <c r="BP21" s="99" t="s">
        <v>66</v>
      </c>
      <c r="BQ21" s="120"/>
      <c r="BR21" s="120"/>
      <c r="BS21" s="120"/>
      <c r="BT21" s="139"/>
      <c r="BU21" s="140"/>
      <c r="BV21" s="122"/>
      <c r="BZ21" s="98" t="s">
        <v>65</v>
      </c>
      <c r="CA21" s="99" t="s">
        <v>66</v>
      </c>
      <c r="CB21" s="120"/>
      <c r="CC21" s="120"/>
      <c r="CD21" s="120"/>
      <c r="CE21" s="139"/>
      <c r="CF21" s="140"/>
      <c r="CG21" s="122"/>
      <c r="CK21" s="98" t="s">
        <v>65</v>
      </c>
      <c r="CL21" s="99" t="s">
        <v>66</v>
      </c>
      <c r="CM21" s="120"/>
      <c r="CN21" s="120"/>
      <c r="CO21" s="120"/>
      <c r="CP21" s="139"/>
      <c r="CQ21" s="140"/>
      <c r="CR21" s="122"/>
      <c r="CV21" s="98" t="s">
        <v>65</v>
      </c>
      <c r="CW21" s="99" t="s">
        <v>66</v>
      </c>
      <c r="CX21" s="120"/>
      <c r="CY21" s="120"/>
      <c r="CZ21" s="120"/>
      <c r="DA21" s="139"/>
      <c r="DB21" s="140"/>
      <c r="DC21" s="122"/>
      <c r="DG21" s="98" t="s">
        <v>65</v>
      </c>
      <c r="DH21" s="99" t="s">
        <v>66</v>
      </c>
      <c r="DI21" s="120"/>
      <c r="DJ21" s="120"/>
      <c r="DK21" s="120"/>
      <c r="DL21" s="139"/>
      <c r="DM21" s="140"/>
      <c r="DN21" s="122"/>
      <c r="DR21" s="98" t="s">
        <v>65</v>
      </c>
      <c r="DS21" s="99" t="s">
        <v>66</v>
      </c>
      <c r="DT21" s="120"/>
      <c r="DU21" s="120"/>
      <c r="DV21" s="120"/>
      <c r="DW21" s="139"/>
      <c r="DX21" s="140"/>
      <c r="DY21" s="122"/>
      <c r="EC21" s="265" t="s">
        <v>65</v>
      </c>
      <c r="ED21" s="266" t="s">
        <v>66</v>
      </c>
      <c r="EE21" s="279"/>
      <c r="EF21" s="279"/>
      <c r="EG21" s="279"/>
      <c r="EH21" s="290"/>
      <c r="EI21" s="291"/>
      <c r="EJ21" s="281"/>
    </row>
    <row r="22" spans="1:140" ht="39" thickTop="1" x14ac:dyDescent="0.25">
      <c r="A22" s="135" t="s">
        <v>33</v>
      </c>
      <c r="B22" s="141" t="s">
        <v>67</v>
      </c>
      <c r="C22" s="105"/>
      <c r="D22" s="106"/>
      <c r="E22" s="107"/>
      <c r="F22" s="108"/>
      <c r="G22" s="109"/>
      <c r="H22" s="110"/>
      <c r="L22" s="135" t="s">
        <v>33</v>
      </c>
      <c r="M22" s="141" t="s">
        <v>67</v>
      </c>
      <c r="N22" s="105"/>
      <c r="O22" s="106"/>
      <c r="P22" s="107"/>
      <c r="Q22" s="108"/>
      <c r="R22" s="109"/>
      <c r="S22" s="110"/>
      <c r="W22" s="135" t="s">
        <v>33</v>
      </c>
      <c r="X22" s="141" t="s">
        <v>67</v>
      </c>
      <c r="Y22" s="105"/>
      <c r="Z22" s="106"/>
      <c r="AA22" s="107"/>
      <c r="AB22" s="108"/>
      <c r="AC22" s="109"/>
      <c r="AD22" s="110"/>
      <c r="AH22" s="135" t="s">
        <v>33</v>
      </c>
      <c r="AI22" s="141" t="s">
        <v>67</v>
      </c>
      <c r="AJ22" s="105"/>
      <c r="AK22" s="106"/>
      <c r="AL22" s="107"/>
      <c r="AM22" s="108"/>
      <c r="AN22" s="109"/>
      <c r="AO22" s="110"/>
      <c r="AS22" s="135" t="s">
        <v>33</v>
      </c>
      <c r="AT22" s="141" t="s">
        <v>67</v>
      </c>
      <c r="AU22" s="105"/>
      <c r="AV22" s="106"/>
      <c r="AW22" s="107"/>
      <c r="AX22" s="108"/>
      <c r="AY22" s="109"/>
      <c r="AZ22" s="110"/>
      <c r="BD22" s="135" t="s">
        <v>33</v>
      </c>
      <c r="BE22" s="141" t="s">
        <v>67</v>
      </c>
      <c r="BF22" s="105"/>
      <c r="BG22" s="106"/>
      <c r="BH22" s="107"/>
      <c r="BI22" s="108"/>
      <c r="BJ22" s="109"/>
      <c r="BK22" s="110"/>
      <c r="BO22" s="135" t="s">
        <v>33</v>
      </c>
      <c r="BP22" s="141" t="s">
        <v>67</v>
      </c>
      <c r="BQ22" s="105"/>
      <c r="BR22" s="106"/>
      <c r="BS22" s="107"/>
      <c r="BT22" s="108"/>
      <c r="BU22" s="109"/>
      <c r="BV22" s="110"/>
      <c r="BZ22" s="135" t="s">
        <v>33</v>
      </c>
      <c r="CA22" s="141" t="s">
        <v>67</v>
      </c>
      <c r="CB22" s="105"/>
      <c r="CC22" s="106"/>
      <c r="CD22" s="107"/>
      <c r="CE22" s="108"/>
      <c r="CF22" s="109"/>
      <c r="CG22" s="110"/>
      <c r="CK22" s="135" t="s">
        <v>33</v>
      </c>
      <c r="CL22" s="141" t="s">
        <v>67</v>
      </c>
      <c r="CM22" s="105"/>
      <c r="CN22" s="106"/>
      <c r="CO22" s="107"/>
      <c r="CP22" s="108"/>
      <c r="CQ22" s="109"/>
      <c r="CR22" s="110"/>
      <c r="CV22" s="135" t="s">
        <v>33</v>
      </c>
      <c r="CW22" s="141" t="s">
        <v>67</v>
      </c>
      <c r="CX22" s="105"/>
      <c r="CY22" s="106"/>
      <c r="CZ22" s="107"/>
      <c r="DA22" s="108"/>
      <c r="DB22" s="109"/>
      <c r="DC22" s="110"/>
      <c r="DG22" s="135" t="s">
        <v>33</v>
      </c>
      <c r="DH22" s="141" t="s">
        <v>67</v>
      </c>
      <c r="DI22" s="105"/>
      <c r="DJ22" s="106"/>
      <c r="DK22" s="107"/>
      <c r="DL22" s="108"/>
      <c r="DM22" s="109"/>
      <c r="DN22" s="110"/>
      <c r="DR22" s="135" t="s">
        <v>33</v>
      </c>
      <c r="DS22" s="141" t="s">
        <v>67</v>
      </c>
      <c r="DT22" s="105"/>
      <c r="DU22" s="106"/>
      <c r="DV22" s="107"/>
      <c r="DW22" s="108"/>
      <c r="DX22" s="109"/>
      <c r="DY22" s="110"/>
      <c r="EC22" s="244" t="s">
        <v>33</v>
      </c>
      <c r="ED22" s="292" t="s">
        <v>67</v>
      </c>
      <c r="EE22" s="235"/>
      <c r="EF22" s="271"/>
      <c r="EG22" s="237"/>
      <c r="EH22" s="272"/>
      <c r="EI22" s="273"/>
      <c r="EJ22" s="254"/>
    </row>
    <row r="23" spans="1:140" ht="51.75" thickBot="1" x14ac:dyDescent="0.3">
      <c r="A23" s="137" t="s">
        <v>34</v>
      </c>
      <c r="B23" s="142" t="s">
        <v>68</v>
      </c>
      <c r="C23" s="127"/>
      <c r="D23" s="128"/>
      <c r="E23" s="115"/>
      <c r="F23" s="116"/>
      <c r="G23" s="117"/>
      <c r="H23" s="118"/>
      <c r="L23" s="137" t="s">
        <v>34</v>
      </c>
      <c r="M23" s="142" t="s">
        <v>68</v>
      </c>
      <c r="N23" s="127"/>
      <c r="O23" s="128"/>
      <c r="P23" s="115"/>
      <c r="Q23" s="116"/>
      <c r="R23" s="117"/>
      <c r="S23" s="118"/>
      <c r="W23" s="137" t="s">
        <v>34</v>
      </c>
      <c r="X23" s="142" t="s">
        <v>68</v>
      </c>
      <c r="Y23" s="127"/>
      <c r="Z23" s="128"/>
      <c r="AA23" s="115"/>
      <c r="AB23" s="116"/>
      <c r="AC23" s="117"/>
      <c r="AD23" s="118"/>
      <c r="AH23" s="137" t="s">
        <v>34</v>
      </c>
      <c r="AI23" s="142" t="s">
        <v>68</v>
      </c>
      <c r="AJ23" s="127"/>
      <c r="AK23" s="128"/>
      <c r="AL23" s="115"/>
      <c r="AM23" s="116"/>
      <c r="AN23" s="117"/>
      <c r="AO23" s="118"/>
      <c r="AS23" s="137" t="s">
        <v>34</v>
      </c>
      <c r="AT23" s="142" t="s">
        <v>68</v>
      </c>
      <c r="AU23" s="127"/>
      <c r="AV23" s="128"/>
      <c r="AW23" s="115"/>
      <c r="AX23" s="116"/>
      <c r="AY23" s="117"/>
      <c r="AZ23" s="118"/>
      <c r="BD23" s="137" t="s">
        <v>34</v>
      </c>
      <c r="BE23" s="142" t="s">
        <v>68</v>
      </c>
      <c r="BF23" s="127"/>
      <c r="BG23" s="128"/>
      <c r="BH23" s="115"/>
      <c r="BI23" s="116"/>
      <c r="BJ23" s="117"/>
      <c r="BK23" s="118"/>
      <c r="BO23" s="137" t="s">
        <v>34</v>
      </c>
      <c r="BP23" s="142" t="s">
        <v>68</v>
      </c>
      <c r="BQ23" s="127"/>
      <c r="BR23" s="128"/>
      <c r="BS23" s="115"/>
      <c r="BT23" s="116"/>
      <c r="BU23" s="117"/>
      <c r="BV23" s="118"/>
      <c r="BZ23" s="137" t="s">
        <v>34</v>
      </c>
      <c r="CA23" s="142" t="s">
        <v>68</v>
      </c>
      <c r="CB23" s="127"/>
      <c r="CC23" s="128"/>
      <c r="CD23" s="115"/>
      <c r="CE23" s="116"/>
      <c r="CF23" s="117"/>
      <c r="CG23" s="118"/>
      <c r="CK23" s="137" t="s">
        <v>34</v>
      </c>
      <c r="CL23" s="142" t="s">
        <v>68</v>
      </c>
      <c r="CM23" s="127"/>
      <c r="CN23" s="128"/>
      <c r="CO23" s="115"/>
      <c r="CP23" s="116"/>
      <c r="CQ23" s="117"/>
      <c r="CR23" s="118"/>
      <c r="CV23" s="137" t="s">
        <v>34</v>
      </c>
      <c r="CW23" s="142" t="s">
        <v>68</v>
      </c>
      <c r="CX23" s="127"/>
      <c r="CY23" s="128"/>
      <c r="CZ23" s="115"/>
      <c r="DA23" s="116"/>
      <c r="DB23" s="117"/>
      <c r="DC23" s="118"/>
      <c r="DG23" s="137" t="s">
        <v>34</v>
      </c>
      <c r="DH23" s="142" t="s">
        <v>68</v>
      </c>
      <c r="DI23" s="127"/>
      <c r="DJ23" s="128"/>
      <c r="DK23" s="115"/>
      <c r="DL23" s="116"/>
      <c r="DM23" s="117"/>
      <c r="DN23" s="118"/>
      <c r="DR23" s="137" t="s">
        <v>34</v>
      </c>
      <c r="DS23" s="142" t="s">
        <v>68</v>
      </c>
      <c r="DT23" s="127"/>
      <c r="DU23" s="128"/>
      <c r="DV23" s="115"/>
      <c r="DW23" s="116"/>
      <c r="DX23" s="117"/>
      <c r="DY23" s="118"/>
      <c r="EC23" s="245" t="s">
        <v>34</v>
      </c>
      <c r="ED23" s="293" t="s">
        <v>68</v>
      </c>
      <c r="EE23" s="240"/>
      <c r="EF23" s="275"/>
      <c r="EG23" s="242"/>
      <c r="EH23" s="276"/>
      <c r="EI23" s="277"/>
      <c r="EJ23" s="255"/>
    </row>
    <row r="24" spans="1:140" ht="27" thickTop="1" thickBot="1" x14ac:dyDescent="0.3">
      <c r="A24" s="93" t="s">
        <v>69</v>
      </c>
      <c r="B24" s="209" t="s">
        <v>70</v>
      </c>
      <c r="C24" s="132"/>
      <c r="D24" s="132"/>
      <c r="E24" s="132"/>
      <c r="F24" s="143"/>
      <c r="G24" s="144"/>
      <c r="H24" s="134"/>
      <c r="L24" s="93" t="s">
        <v>69</v>
      </c>
      <c r="M24" s="94" t="s">
        <v>70</v>
      </c>
      <c r="N24" s="132"/>
      <c r="O24" s="132"/>
      <c r="P24" s="132"/>
      <c r="Q24" s="143"/>
      <c r="R24" s="144"/>
      <c r="S24" s="134"/>
      <c r="W24" s="93" t="s">
        <v>69</v>
      </c>
      <c r="X24" s="94" t="s">
        <v>70</v>
      </c>
      <c r="Y24" s="132"/>
      <c r="Z24" s="132"/>
      <c r="AA24" s="132"/>
      <c r="AB24" s="143"/>
      <c r="AC24" s="144"/>
      <c r="AD24" s="134"/>
      <c r="AH24" s="93" t="s">
        <v>69</v>
      </c>
      <c r="AI24" s="94" t="s">
        <v>70</v>
      </c>
      <c r="AJ24" s="132"/>
      <c r="AK24" s="132"/>
      <c r="AL24" s="132"/>
      <c r="AM24" s="143"/>
      <c r="AN24" s="144"/>
      <c r="AO24" s="134"/>
      <c r="AS24" s="93" t="s">
        <v>69</v>
      </c>
      <c r="AT24" s="94" t="s">
        <v>70</v>
      </c>
      <c r="AU24" s="132"/>
      <c r="AV24" s="132"/>
      <c r="AW24" s="132"/>
      <c r="AX24" s="143"/>
      <c r="AY24" s="144"/>
      <c r="AZ24" s="134"/>
      <c r="BD24" s="93" t="s">
        <v>69</v>
      </c>
      <c r="BE24" s="94" t="s">
        <v>70</v>
      </c>
      <c r="BF24" s="132"/>
      <c r="BG24" s="132"/>
      <c r="BH24" s="132"/>
      <c r="BI24" s="143"/>
      <c r="BJ24" s="144"/>
      <c r="BK24" s="134"/>
      <c r="BO24" s="93" t="s">
        <v>69</v>
      </c>
      <c r="BP24" s="94" t="s">
        <v>70</v>
      </c>
      <c r="BQ24" s="132"/>
      <c r="BR24" s="132"/>
      <c r="BS24" s="132"/>
      <c r="BT24" s="143"/>
      <c r="BU24" s="144"/>
      <c r="BV24" s="134"/>
      <c r="BZ24" s="93" t="s">
        <v>69</v>
      </c>
      <c r="CA24" s="94" t="s">
        <v>70</v>
      </c>
      <c r="CB24" s="132"/>
      <c r="CC24" s="132"/>
      <c r="CD24" s="132"/>
      <c r="CE24" s="143"/>
      <c r="CF24" s="144"/>
      <c r="CG24" s="134"/>
      <c r="CK24" s="93" t="s">
        <v>69</v>
      </c>
      <c r="CL24" s="94" t="s">
        <v>70</v>
      </c>
      <c r="CM24" s="132"/>
      <c r="CN24" s="132"/>
      <c r="CO24" s="132"/>
      <c r="CP24" s="143"/>
      <c r="CQ24" s="144"/>
      <c r="CR24" s="134"/>
      <c r="CV24" s="93" t="s">
        <v>69</v>
      </c>
      <c r="CW24" s="94" t="s">
        <v>70</v>
      </c>
      <c r="CX24" s="132"/>
      <c r="CY24" s="132"/>
      <c r="CZ24" s="132"/>
      <c r="DA24" s="143"/>
      <c r="DB24" s="144"/>
      <c r="DC24" s="134"/>
      <c r="DG24" s="93" t="s">
        <v>69</v>
      </c>
      <c r="DH24" s="94" t="s">
        <v>70</v>
      </c>
      <c r="DI24" s="132"/>
      <c r="DJ24" s="132"/>
      <c r="DK24" s="132"/>
      <c r="DL24" s="143"/>
      <c r="DM24" s="144"/>
      <c r="DN24" s="134"/>
      <c r="DR24" s="93" t="s">
        <v>69</v>
      </c>
      <c r="DS24" s="94" t="s">
        <v>70</v>
      </c>
      <c r="DT24" s="132"/>
      <c r="DU24" s="132"/>
      <c r="DV24" s="132"/>
      <c r="DW24" s="143"/>
      <c r="DX24" s="144"/>
      <c r="DY24" s="134"/>
      <c r="EC24" s="233" t="s">
        <v>69</v>
      </c>
      <c r="ED24" s="261" t="s">
        <v>70</v>
      </c>
      <c r="EE24" s="285"/>
      <c r="EF24" s="285"/>
      <c r="EG24" s="285"/>
      <c r="EH24" s="294"/>
      <c r="EI24" s="295"/>
      <c r="EJ24" s="287"/>
    </row>
    <row r="25" spans="1:140" ht="16.5" thickTop="1" thickBot="1" x14ac:dyDescent="0.3">
      <c r="A25" s="98" t="s">
        <v>71</v>
      </c>
      <c r="B25" s="210" t="s">
        <v>72</v>
      </c>
      <c r="C25" s="120"/>
      <c r="D25" s="120"/>
      <c r="E25" s="120"/>
      <c r="F25" s="139"/>
      <c r="G25" s="140"/>
      <c r="H25" s="122"/>
      <c r="L25" s="98" t="s">
        <v>71</v>
      </c>
      <c r="M25" s="99" t="s">
        <v>72</v>
      </c>
      <c r="N25" s="120"/>
      <c r="O25" s="120"/>
      <c r="P25" s="120"/>
      <c r="Q25" s="139"/>
      <c r="R25" s="140"/>
      <c r="S25" s="122"/>
      <c r="W25" s="98" t="s">
        <v>71</v>
      </c>
      <c r="X25" s="99" t="s">
        <v>72</v>
      </c>
      <c r="Y25" s="120"/>
      <c r="Z25" s="120"/>
      <c r="AA25" s="120"/>
      <c r="AB25" s="139"/>
      <c r="AC25" s="140"/>
      <c r="AD25" s="122"/>
      <c r="AH25" s="98" t="s">
        <v>71</v>
      </c>
      <c r="AI25" s="99" t="s">
        <v>72</v>
      </c>
      <c r="AJ25" s="120"/>
      <c r="AK25" s="120"/>
      <c r="AL25" s="120"/>
      <c r="AM25" s="139"/>
      <c r="AN25" s="140"/>
      <c r="AO25" s="122"/>
      <c r="AS25" s="98" t="s">
        <v>71</v>
      </c>
      <c r="AT25" s="99" t="s">
        <v>72</v>
      </c>
      <c r="AU25" s="120"/>
      <c r="AV25" s="120"/>
      <c r="AW25" s="120"/>
      <c r="AX25" s="139"/>
      <c r="AY25" s="140"/>
      <c r="AZ25" s="122"/>
      <c r="BD25" s="98" t="s">
        <v>71</v>
      </c>
      <c r="BE25" s="99" t="s">
        <v>72</v>
      </c>
      <c r="BF25" s="120"/>
      <c r="BG25" s="120"/>
      <c r="BH25" s="120"/>
      <c r="BI25" s="139"/>
      <c r="BJ25" s="140"/>
      <c r="BK25" s="122"/>
      <c r="BO25" s="98" t="s">
        <v>71</v>
      </c>
      <c r="BP25" s="99" t="s">
        <v>72</v>
      </c>
      <c r="BQ25" s="120"/>
      <c r="BR25" s="120"/>
      <c r="BS25" s="120"/>
      <c r="BT25" s="139"/>
      <c r="BU25" s="140"/>
      <c r="BV25" s="122"/>
      <c r="BZ25" s="98" t="s">
        <v>71</v>
      </c>
      <c r="CA25" s="99" t="s">
        <v>72</v>
      </c>
      <c r="CB25" s="120"/>
      <c r="CC25" s="120"/>
      <c r="CD25" s="120"/>
      <c r="CE25" s="139"/>
      <c r="CF25" s="140"/>
      <c r="CG25" s="122"/>
      <c r="CK25" s="98" t="s">
        <v>71</v>
      </c>
      <c r="CL25" s="99" t="s">
        <v>72</v>
      </c>
      <c r="CM25" s="120"/>
      <c r="CN25" s="120"/>
      <c r="CO25" s="120"/>
      <c r="CP25" s="139"/>
      <c r="CQ25" s="140"/>
      <c r="CR25" s="122"/>
      <c r="CV25" s="98" t="s">
        <v>71</v>
      </c>
      <c r="CW25" s="99" t="s">
        <v>72</v>
      </c>
      <c r="CX25" s="120"/>
      <c r="CY25" s="120"/>
      <c r="CZ25" s="120"/>
      <c r="DA25" s="139"/>
      <c r="DB25" s="140"/>
      <c r="DC25" s="122"/>
      <c r="DG25" s="98" t="s">
        <v>71</v>
      </c>
      <c r="DH25" s="99" t="s">
        <v>72</v>
      </c>
      <c r="DI25" s="120"/>
      <c r="DJ25" s="120"/>
      <c r="DK25" s="120"/>
      <c r="DL25" s="139"/>
      <c r="DM25" s="140"/>
      <c r="DN25" s="122"/>
      <c r="DR25" s="98" t="s">
        <v>71</v>
      </c>
      <c r="DS25" s="99" t="s">
        <v>72</v>
      </c>
      <c r="DT25" s="120"/>
      <c r="DU25" s="120"/>
      <c r="DV25" s="120"/>
      <c r="DW25" s="139"/>
      <c r="DX25" s="140"/>
      <c r="DY25" s="122"/>
      <c r="EC25" s="265" t="s">
        <v>71</v>
      </c>
      <c r="ED25" s="266" t="s">
        <v>72</v>
      </c>
      <c r="EE25" s="279"/>
      <c r="EF25" s="279"/>
      <c r="EG25" s="279"/>
      <c r="EH25" s="290"/>
      <c r="EI25" s="291"/>
      <c r="EJ25" s="281"/>
    </row>
    <row r="26" spans="1:140" ht="72.75" thickTop="1" x14ac:dyDescent="0.25">
      <c r="A26" s="103" t="s">
        <v>73</v>
      </c>
      <c r="B26" s="119" t="s">
        <v>74</v>
      </c>
      <c r="C26" s="113"/>
      <c r="D26" s="114"/>
      <c r="E26" s="200">
        <v>0.5</v>
      </c>
      <c r="F26" s="201">
        <v>4</v>
      </c>
      <c r="G26" s="202">
        <v>1</v>
      </c>
      <c r="H26" s="110">
        <f>ROUND((C26*D26*E26*F26*G26),0)</f>
        <v>0</v>
      </c>
      <c r="I26" t="b">
        <f>+EXACT(E26,P26)</f>
        <v>1</v>
      </c>
      <c r="J26" t="b">
        <f t="shared" ref="J26" si="71">+EXACT(F26,Q26)</f>
        <v>1</v>
      </c>
      <c r="K26" t="b">
        <f>+EXACT(G26,R26)</f>
        <v>1</v>
      </c>
      <c r="L26" s="103" t="s">
        <v>73</v>
      </c>
      <c r="M26" s="119" t="s">
        <v>74</v>
      </c>
      <c r="N26" s="113">
        <v>1500000</v>
      </c>
      <c r="O26" s="114">
        <v>1.73</v>
      </c>
      <c r="P26" s="107">
        <v>0.5</v>
      </c>
      <c r="Q26" s="108">
        <v>4</v>
      </c>
      <c r="R26" s="109">
        <v>1</v>
      </c>
      <c r="S26" s="110">
        <f>ROUND((N26*O26*P26*Q26*R26),0)</f>
        <v>5190000</v>
      </c>
      <c r="T26" t="b">
        <f>+EXACT(E26,AA26)</f>
        <v>1</v>
      </c>
      <c r="U26" t="b">
        <f t="shared" ref="U26" si="72">+EXACT(F26,AB26)</f>
        <v>1</v>
      </c>
      <c r="V26" t="b">
        <f t="shared" ref="V26" si="73">+EXACT(G26,AC26)</f>
        <v>1</v>
      </c>
      <c r="W26" s="103" t="s">
        <v>73</v>
      </c>
      <c r="X26" s="119" t="s">
        <v>74</v>
      </c>
      <c r="Y26" s="113">
        <v>2200000</v>
      </c>
      <c r="Z26" s="114">
        <v>1.6</v>
      </c>
      <c r="AA26" s="107">
        <v>0.5</v>
      </c>
      <c r="AB26" s="108">
        <v>4</v>
      </c>
      <c r="AC26" s="109">
        <v>1</v>
      </c>
      <c r="AD26" s="110">
        <f>ROUND((Y26*Z26*AA26*AB26*AC26),0)</f>
        <v>7040000</v>
      </c>
      <c r="AE26" t="b">
        <f>+EXACT(E26,AL26)</f>
        <v>1</v>
      </c>
      <c r="AF26" t="b">
        <f t="shared" ref="AF26:AG26" si="74">+EXACT(F26,AM26)</f>
        <v>1</v>
      </c>
      <c r="AG26" t="b">
        <f t="shared" si="74"/>
        <v>1</v>
      </c>
      <c r="AH26" s="103" t="s">
        <v>73</v>
      </c>
      <c r="AI26" s="119" t="s">
        <v>74</v>
      </c>
      <c r="AJ26" s="113">
        <v>2000000</v>
      </c>
      <c r="AK26" s="114">
        <v>1.6</v>
      </c>
      <c r="AL26" s="107">
        <v>0.5</v>
      </c>
      <c r="AM26" s="108">
        <v>4</v>
      </c>
      <c r="AN26" s="109">
        <v>1</v>
      </c>
      <c r="AO26" s="110">
        <f>ROUND((AJ26*AK26*AL26*AM26*AN26),0)</f>
        <v>6400000</v>
      </c>
      <c r="AP26" t="b">
        <f>+EXACT(E26,AW26)</f>
        <v>1</v>
      </c>
      <c r="AQ26" t="b">
        <f t="shared" ref="AQ26" si="75">+EXACT(F26,AX26)</f>
        <v>1</v>
      </c>
      <c r="AR26" t="b">
        <f t="shared" ref="AR26" si="76">+EXACT(G26,AY26)</f>
        <v>1</v>
      </c>
      <c r="AS26" s="103" t="s">
        <v>73</v>
      </c>
      <c r="AT26" s="119" t="s">
        <v>74</v>
      </c>
      <c r="AU26" s="113">
        <f>2.3*737717</f>
        <v>1696749.0999999999</v>
      </c>
      <c r="AV26" s="224">
        <v>1.43</v>
      </c>
      <c r="AW26" s="107">
        <v>0.5</v>
      </c>
      <c r="AX26" s="108">
        <v>4</v>
      </c>
      <c r="AY26" s="109">
        <v>1</v>
      </c>
      <c r="AZ26" s="110">
        <f>ROUND((AU26*AV26*AW26*AX26*AY26),0)</f>
        <v>4852702</v>
      </c>
      <c r="BA26" t="b">
        <f>+EXACT(E26,BH26)</f>
        <v>1</v>
      </c>
      <c r="BB26" t="b">
        <f t="shared" ref="BB26" si="77">+EXACT(F26,BI26)</f>
        <v>1</v>
      </c>
      <c r="BC26" t="b">
        <f t="shared" ref="BC26" si="78">+EXACT(G26,BJ26)</f>
        <v>1</v>
      </c>
      <c r="BD26" s="103" t="s">
        <v>73</v>
      </c>
      <c r="BE26" s="119" t="s">
        <v>74</v>
      </c>
      <c r="BF26" s="113">
        <v>2000000</v>
      </c>
      <c r="BG26" s="114">
        <v>1.6</v>
      </c>
      <c r="BH26" s="107">
        <v>0.5</v>
      </c>
      <c r="BI26" s="108">
        <v>4</v>
      </c>
      <c r="BJ26" s="109">
        <v>1</v>
      </c>
      <c r="BK26" s="110">
        <f>ROUND((BF26*BG26*BH26*BI26*BJ26),0)</f>
        <v>6400000</v>
      </c>
      <c r="BL26" t="b">
        <f>+EXACT(P26,BS26)</f>
        <v>1</v>
      </c>
      <c r="BM26" t="b">
        <f t="shared" ref="BM26" si="79">+EXACT(Q26,BT26)</f>
        <v>1</v>
      </c>
      <c r="BN26" t="b">
        <f t="shared" ref="BN26" si="80">+EXACT(R26,BU26)</f>
        <v>1</v>
      </c>
      <c r="BO26" s="103" t="s">
        <v>73</v>
      </c>
      <c r="BP26" s="119" t="s">
        <v>74</v>
      </c>
      <c r="BQ26" s="113">
        <v>1200000</v>
      </c>
      <c r="BR26" s="114">
        <v>1.7</v>
      </c>
      <c r="BS26" s="107">
        <v>0.5</v>
      </c>
      <c r="BT26" s="108">
        <v>4</v>
      </c>
      <c r="BU26" s="109">
        <v>1</v>
      </c>
      <c r="BV26" s="110">
        <f>ROUND((BQ26*BR26*BS26*BT26*BU26),0)</f>
        <v>4080000</v>
      </c>
      <c r="BW26" t="b">
        <f>+EXACT(E26,CD26)</f>
        <v>1</v>
      </c>
      <c r="BX26" t="b">
        <f t="shared" ref="BX26" si="81">+EXACT(F26,CE26)</f>
        <v>1</v>
      </c>
      <c r="BY26" t="b">
        <f t="shared" ref="BY26" si="82">+EXACT(G26,CF26)</f>
        <v>1</v>
      </c>
      <c r="BZ26" s="103" t="s">
        <v>73</v>
      </c>
      <c r="CA26" s="119" t="s">
        <v>74</v>
      </c>
      <c r="CB26" s="113">
        <v>1200000</v>
      </c>
      <c r="CC26" s="114">
        <v>1.7</v>
      </c>
      <c r="CD26" s="107">
        <v>0.5</v>
      </c>
      <c r="CE26" s="108">
        <v>4</v>
      </c>
      <c r="CF26" s="109">
        <v>1</v>
      </c>
      <c r="CG26" s="110">
        <f>ROUND((CB26*CC26*CD26*CE26*CF26),0)</f>
        <v>4080000</v>
      </c>
      <c r="CH26" t="b">
        <f>+EXACT(E26,CO26)</f>
        <v>1</v>
      </c>
      <c r="CI26" t="b">
        <f t="shared" ref="CI26" si="83">+EXACT(F26,CP26)</f>
        <v>1</v>
      </c>
      <c r="CJ26" t="b">
        <f t="shared" ref="CJ26" si="84">+EXACT(G26,CQ26)</f>
        <v>1</v>
      </c>
      <c r="CK26" s="103" t="s">
        <v>73</v>
      </c>
      <c r="CL26" s="119" t="s">
        <v>74</v>
      </c>
      <c r="CM26" s="113">
        <v>2200000</v>
      </c>
      <c r="CN26" s="114">
        <v>1.65</v>
      </c>
      <c r="CO26" s="107">
        <v>0.5</v>
      </c>
      <c r="CP26" s="108">
        <v>4</v>
      </c>
      <c r="CQ26" s="109">
        <v>1</v>
      </c>
      <c r="CR26" s="110">
        <f>ROUND((CM26*CN26*CO26*CP26*CQ26),0)</f>
        <v>7260000</v>
      </c>
      <c r="CS26" t="b">
        <f>+EXACT(E26,CZ26)</f>
        <v>1</v>
      </c>
      <c r="CT26" t="b">
        <f t="shared" ref="CT26" si="85">+EXACT(F26,DA26)</f>
        <v>1</v>
      </c>
      <c r="CU26" t="b">
        <f t="shared" ref="CU26" si="86">+EXACT(G26,DB26)</f>
        <v>1</v>
      </c>
      <c r="CV26" s="103" t="s">
        <v>73</v>
      </c>
      <c r="CW26" s="119" t="s">
        <v>74</v>
      </c>
      <c r="CX26" s="113">
        <v>1500000</v>
      </c>
      <c r="CY26" s="114">
        <v>1.65</v>
      </c>
      <c r="CZ26" s="107">
        <v>0.5</v>
      </c>
      <c r="DA26" s="108">
        <v>4</v>
      </c>
      <c r="DB26" s="109">
        <v>1</v>
      </c>
      <c r="DC26" s="110">
        <f>ROUND((CX26*CY26*CZ26*DA26*DB26),0)</f>
        <v>4950000</v>
      </c>
      <c r="DD26" t="b">
        <f>+EXACT(E26,DK26)</f>
        <v>1</v>
      </c>
      <c r="DE26" t="b">
        <f t="shared" ref="DE26" si="87">+EXACT(F26,DL26)</f>
        <v>1</v>
      </c>
      <c r="DF26" t="b">
        <f t="shared" ref="DF26" si="88">+EXACT(G26,DM26)</f>
        <v>1</v>
      </c>
      <c r="DG26" s="103" t="s">
        <v>73</v>
      </c>
      <c r="DH26" s="119" t="s">
        <v>74</v>
      </c>
      <c r="DI26" s="113">
        <v>1400000</v>
      </c>
      <c r="DJ26" s="114">
        <v>1.61</v>
      </c>
      <c r="DK26" s="107">
        <v>0.5</v>
      </c>
      <c r="DL26" s="108">
        <v>4</v>
      </c>
      <c r="DM26" s="109">
        <v>1</v>
      </c>
      <c r="DN26" s="110">
        <f>ROUND((DI26*DJ26*DK26*DL26*DM26),0)</f>
        <v>4508000</v>
      </c>
      <c r="DO26" t="b">
        <f>+EXACT(E26,DV26)</f>
        <v>1</v>
      </c>
      <c r="DP26" t="b">
        <f t="shared" ref="DP26" si="89">+EXACT(F26,DW26)</f>
        <v>1</v>
      </c>
      <c r="DQ26" t="b">
        <f t="shared" ref="DQ26" si="90">+EXACT(G26,DX26)</f>
        <v>1</v>
      </c>
      <c r="DR26" s="103" t="s">
        <v>73</v>
      </c>
      <c r="DS26" s="119" t="s">
        <v>74</v>
      </c>
      <c r="DT26" s="113">
        <v>2100000</v>
      </c>
      <c r="DU26" s="114">
        <v>1.6</v>
      </c>
      <c r="DV26" s="107">
        <v>0.5</v>
      </c>
      <c r="DW26" s="108">
        <v>4</v>
      </c>
      <c r="DX26" s="109">
        <v>1</v>
      </c>
      <c r="DY26" s="110">
        <f>ROUND((DT26*DU26*DV26*DW26*DX26),0)</f>
        <v>6720000</v>
      </c>
      <c r="DZ26" t="b">
        <f>+EXACT(P26,EG26)</f>
        <v>1</v>
      </c>
      <c r="EA26" t="b">
        <f t="shared" ref="EA26" si="91">+EXACT(Q26,EH26)</f>
        <v>1</v>
      </c>
      <c r="EB26" t="b">
        <f t="shared" ref="EB26" si="92">+EXACT(R26,EI26)</f>
        <v>1</v>
      </c>
      <c r="EC26" s="234" t="s">
        <v>73</v>
      </c>
      <c r="ED26" s="278" t="s">
        <v>74</v>
      </c>
      <c r="EE26" s="331">
        <v>2000000</v>
      </c>
      <c r="EF26" s="332">
        <v>0.61</v>
      </c>
      <c r="EG26" s="237">
        <v>0.5</v>
      </c>
      <c r="EH26" s="272">
        <v>4</v>
      </c>
      <c r="EI26" s="273">
        <v>1</v>
      </c>
      <c r="EJ26" s="254">
        <v>2440000</v>
      </c>
    </row>
    <row r="27" spans="1:140" ht="72.75" thickBot="1" x14ac:dyDescent="0.3">
      <c r="A27" s="137" t="s">
        <v>73</v>
      </c>
      <c r="B27" s="112" t="s">
        <v>75</v>
      </c>
      <c r="C27" s="127"/>
      <c r="D27" s="128"/>
      <c r="E27" s="115"/>
      <c r="F27" s="116"/>
      <c r="G27" s="117"/>
      <c r="H27" s="118"/>
      <c r="L27" s="137" t="s">
        <v>73</v>
      </c>
      <c r="M27" s="112" t="s">
        <v>75</v>
      </c>
      <c r="N27" s="127"/>
      <c r="O27" s="128"/>
      <c r="P27" s="115"/>
      <c r="Q27" s="116"/>
      <c r="R27" s="117"/>
      <c r="S27" s="118"/>
      <c r="W27" s="137" t="s">
        <v>73</v>
      </c>
      <c r="X27" s="112" t="s">
        <v>75</v>
      </c>
      <c r="Y27" s="127"/>
      <c r="Z27" s="128"/>
      <c r="AA27" s="115"/>
      <c r="AB27" s="116"/>
      <c r="AC27" s="117"/>
      <c r="AD27" s="118"/>
      <c r="AH27" s="137" t="s">
        <v>73</v>
      </c>
      <c r="AI27" s="112" t="s">
        <v>75</v>
      </c>
      <c r="AJ27" s="127"/>
      <c r="AK27" s="128"/>
      <c r="AL27" s="115"/>
      <c r="AM27" s="116"/>
      <c r="AN27" s="117"/>
      <c r="AO27" s="118"/>
      <c r="AS27" s="137" t="s">
        <v>73</v>
      </c>
      <c r="AT27" s="112" t="s">
        <v>75</v>
      </c>
      <c r="AU27" s="127"/>
      <c r="AV27" s="128"/>
      <c r="AW27" s="115"/>
      <c r="AX27" s="116"/>
      <c r="AY27" s="117"/>
      <c r="AZ27" s="118"/>
      <c r="BD27" s="137" t="s">
        <v>73</v>
      </c>
      <c r="BE27" s="112" t="s">
        <v>75</v>
      </c>
      <c r="BF27" s="127"/>
      <c r="BG27" s="128"/>
      <c r="BH27" s="115"/>
      <c r="BI27" s="116"/>
      <c r="BJ27" s="117"/>
      <c r="BK27" s="118"/>
      <c r="BO27" s="137" t="s">
        <v>73</v>
      </c>
      <c r="BP27" s="112" t="s">
        <v>75</v>
      </c>
      <c r="BQ27" s="127"/>
      <c r="BR27" s="128"/>
      <c r="BS27" s="115"/>
      <c r="BT27" s="116"/>
      <c r="BU27" s="117"/>
      <c r="BV27" s="118"/>
      <c r="BZ27" s="137" t="s">
        <v>73</v>
      </c>
      <c r="CA27" s="112" t="s">
        <v>75</v>
      </c>
      <c r="CB27" s="127"/>
      <c r="CC27" s="128"/>
      <c r="CD27" s="115"/>
      <c r="CE27" s="116"/>
      <c r="CF27" s="117"/>
      <c r="CG27" s="118"/>
      <c r="CK27" s="137" t="s">
        <v>73</v>
      </c>
      <c r="CL27" s="112" t="s">
        <v>75</v>
      </c>
      <c r="CM27" s="127"/>
      <c r="CN27" s="128"/>
      <c r="CO27" s="115"/>
      <c r="CP27" s="116"/>
      <c r="CQ27" s="117"/>
      <c r="CR27" s="118"/>
      <c r="CV27" s="137" t="s">
        <v>73</v>
      </c>
      <c r="CW27" s="112" t="s">
        <v>75</v>
      </c>
      <c r="CX27" s="127"/>
      <c r="CY27" s="128"/>
      <c r="CZ27" s="115"/>
      <c r="DA27" s="116"/>
      <c r="DB27" s="117"/>
      <c r="DC27" s="118"/>
      <c r="DG27" s="137" t="s">
        <v>73</v>
      </c>
      <c r="DH27" s="112" t="s">
        <v>75</v>
      </c>
      <c r="DI27" s="127"/>
      <c r="DJ27" s="128"/>
      <c r="DK27" s="115"/>
      <c r="DL27" s="116"/>
      <c r="DM27" s="117"/>
      <c r="DN27" s="118"/>
      <c r="DR27" s="137" t="s">
        <v>73</v>
      </c>
      <c r="DS27" s="112" t="s">
        <v>75</v>
      </c>
      <c r="DT27" s="127"/>
      <c r="DU27" s="128"/>
      <c r="DV27" s="115"/>
      <c r="DW27" s="116"/>
      <c r="DX27" s="117"/>
      <c r="DY27" s="118"/>
      <c r="EC27" s="245" t="s">
        <v>73</v>
      </c>
      <c r="ED27" s="274" t="s">
        <v>75</v>
      </c>
      <c r="EE27" s="240"/>
      <c r="EF27" s="275"/>
      <c r="EG27" s="242"/>
      <c r="EH27" s="276"/>
      <c r="EI27" s="277"/>
      <c r="EJ27" s="255"/>
    </row>
    <row r="28" spans="1:140" ht="16.5" thickTop="1" thickBot="1" x14ac:dyDescent="0.3">
      <c r="A28" s="98" t="s">
        <v>76</v>
      </c>
      <c r="B28" s="210" t="s">
        <v>77</v>
      </c>
      <c r="C28" s="120"/>
      <c r="D28" s="120"/>
      <c r="E28" s="120"/>
      <c r="F28" s="120"/>
      <c r="G28" s="121"/>
      <c r="H28" s="122"/>
      <c r="L28" s="98" t="s">
        <v>76</v>
      </c>
      <c r="M28" s="99" t="s">
        <v>77</v>
      </c>
      <c r="N28" s="120"/>
      <c r="O28" s="120"/>
      <c r="P28" s="120"/>
      <c r="Q28" s="120"/>
      <c r="R28" s="121"/>
      <c r="S28" s="122"/>
      <c r="W28" s="98" t="s">
        <v>76</v>
      </c>
      <c r="X28" s="99" t="s">
        <v>77</v>
      </c>
      <c r="Y28" s="120"/>
      <c r="Z28" s="120"/>
      <c r="AA28" s="120"/>
      <c r="AB28" s="120"/>
      <c r="AC28" s="121"/>
      <c r="AD28" s="122"/>
      <c r="AH28" s="98" t="s">
        <v>76</v>
      </c>
      <c r="AI28" s="99" t="s">
        <v>77</v>
      </c>
      <c r="AJ28" s="120"/>
      <c r="AK28" s="120"/>
      <c r="AL28" s="120"/>
      <c r="AM28" s="120"/>
      <c r="AN28" s="121"/>
      <c r="AO28" s="122"/>
      <c r="AS28" s="98" t="s">
        <v>76</v>
      </c>
      <c r="AT28" s="99" t="s">
        <v>77</v>
      </c>
      <c r="AU28" s="120"/>
      <c r="AV28" s="120"/>
      <c r="AW28" s="120"/>
      <c r="AX28" s="120"/>
      <c r="AY28" s="121"/>
      <c r="AZ28" s="122"/>
      <c r="BD28" s="98" t="s">
        <v>76</v>
      </c>
      <c r="BE28" s="99" t="s">
        <v>77</v>
      </c>
      <c r="BF28" s="120"/>
      <c r="BG28" s="120"/>
      <c r="BH28" s="120"/>
      <c r="BI28" s="120"/>
      <c r="BJ28" s="121"/>
      <c r="BK28" s="122"/>
      <c r="BO28" s="98" t="s">
        <v>76</v>
      </c>
      <c r="BP28" s="99" t="s">
        <v>77</v>
      </c>
      <c r="BQ28" s="120"/>
      <c r="BR28" s="120"/>
      <c r="BS28" s="120"/>
      <c r="BT28" s="120"/>
      <c r="BU28" s="121"/>
      <c r="BV28" s="122"/>
      <c r="BZ28" s="98" t="s">
        <v>76</v>
      </c>
      <c r="CA28" s="99" t="s">
        <v>77</v>
      </c>
      <c r="CB28" s="120"/>
      <c r="CC28" s="120"/>
      <c r="CD28" s="120"/>
      <c r="CE28" s="120"/>
      <c r="CF28" s="121"/>
      <c r="CG28" s="122"/>
      <c r="CK28" s="98" t="s">
        <v>76</v>
      </c>
      <c r="CL28" s="99" t="s">
        <v>77</v>
      </c>
      <c r="CM28" s="120"/>
      <c r="CN28" s="120"/>
      <c r="CO28" s="120"/>
      <c r="CP28" s="120"/>
      <c r="CQ28" s="121"/>
      <c r="CR28" s="122"/>
      <c r="CV28" s="98" t="s">
        <v>76</v>
      </c>
      <c r="CW28" s="99" t="s">
        <v>77</v>
      </c>
      <c r="CX28" s="120"/>
      <c r="CY28" s="120"/>
      <c r="CZ28" s="120"/>
      <c r="DA28" s="120"/>
      <c r="DB28" s="121"/>
      <c r="DC28" s="122"/>
      <c r="DG28" s="98" t="s">
        <v>76</v>
      </c>
      <c r="DH28" s="99" t="s">
        <v>77</v>
      </c>
      <c r="DI28" s="120"/>
      <c r="DJ28" s="120"/>
      <c r="DK28" s="120"/>
      <c r="DL28" s="120"/>
      <c r="DM28" s="121"/>
      <c r="DN28" s="122"/>
      <c r="DR28" s="98" t="s">
        <v>76</v>
      </c>
      <c r="DS28" s="99" t="s">
        <v>77</v>
      </c>
      <c r="DT28" s="120"/>
      <c r="DU28" s="120"/>
      <c r="DV28" s="120"/>
      <c r="DW28" s="120"/>
      <c r="DX28" s="121"/>
      <c r="DY28" s="122"/>
      <c r="EC28" s="265" t="s">
        <v>76</v>
      </c>
      <c r="ED28" s="266" t="s">
        <v>77</v>
      </c>
      <c r="EE28" s="279"/>
      <c r="EF28" s="279"/>
      <c r="EG28" s="279"/>
      <c r="EH28" s="279"/>
      <c r="EI28" s="280"/>
      <c r="EJ28" s="281"/>
    </row>
    <row r="29" spans="1:140" ht="16.5" thickTop="1" thickBot="1" x14ac:dyDescent="0.3">
      <c r="A29" s="145" t="s">
        <v>78</v>
      </c>
      <c r="B29" s="217" t="s">
        <v>79</v>
      </c>
      <c r="C29" s="147"/>
      <c r="D29" s="148"/>
      <c r="E29" s="205">
        <v>0.1</v>
      </c>
      <c r="F29" s="206">
        <v>4</v>
      </c>
      <c r="G29" s="151"/>
      <c r="H29" s="152">
        <f>ROUND(C29*E29*F29,0)</f>
        <v>0</v>
      </c>
      <c r="I29" t="b">
        <f>+EXACT(E29,P29)</f>
        <v>1</v>
      </c>
      <c r="J29" t="b">
        <f t="shared" ref="J29" si="93">+EXACT(F29,Q29)</f>
        <v>1</v>
      </c>
      <c r="K29" t="b">
        <f>+EXACT(G29,R29)</f>
        <v>1</v>
      </c>
      <c r="L29" s="145" t="s">
        <v>78</v>
      </c>
      <c r="M29" s="146" t="s">
        <v>79</v>
      </c>
      <c r="N29" s="147">
        <v>4000000</v>
      </c>
      <c r="O29" s="148"/>
      <c r="P29" s="149">
        <v>0.1</v>
      </c>
      <c r="Q29" s="150">
        <v>4</v>
      </c>
      <c r="R29" s="151"/>
      <c r="S29" s="152">
        <f>ROUND(N29*P29*Q29,0)</f>
        <v>1600000</v>
      </c>
      <c r="T29" t="b">
        <f>+EXACT(E29,AA29)</f>
        <v>1</v>
      </c>
      <c r="U29" t="b">
        <f t="shared" ref="U29" si="94">+EXACT(F29,AB29)</f>
        <v>1</v>
      </c>
      <c r="V29" t="b">
        <f t="shared" ref="V29" si="95">+EXACT(G29,AC29)</f>
        <v>1</v>
      </c>
      <c r="W29" s="145" t="s">
        <v>78</v>
      </c>
      <c r="X29" s="146" t="s">
        <v>79</v>
      </c>
      <c r="Y29" s="147">
        <v>2300000</v>
      </c>
      <c r="Z29" s="148"/>
      <c r="AA29" s="149">
        <v>0.1</v>
      </c>
      <c r="AB29" s="150">
        <v>4</v>
      </c>
      <c r="AC29" s="151"/>
      <c r="AD29" s="152">
        <f>ROUND(Y29*AA29*AB29,0)</f>
        <v>920000</v>
      </c>
      <c r="AE29" t="b">
        <f>+EXACT(E29,AL29)</f>
        <v>1</v>
      </c>
      <c r="AF29" t="b">
        <f t="shared" ref="AF29" si="96">+EXACT(F29,AM29)</f>
        <v>1</v>
      </c>
      <c r="AG29" t="b">
        <f t="shared" ref="AG29" si="97">+EXACT(G29,AN29)</f>
        <v>1</v>
      </c>
      <c r="AH29" s="145" t="s">
        <v>78</v>
      </c>
      <c r="AI29" s="146" t="s">
        <v>79</v>
      </c>
      <c r="AJ29" s="147">
        <v>3200000</v>
      </c>
      <c r="AK29" s="148"/>
      <c r="AL29" s="149">
        <v>0.1</v>
      </c>
      <c r="AM29" s="150">
        <v>4</v>
      </c>
      <c r="AN29" s="151"/>
      <c r="AO29" s="152">
        <f>ROUND(AJ29*AL29*AM29,0)</f>
        <v>1280000</v>
      </c>
      <c r="AP29" t="b">
        <f>+EXACT(E29,AW29)</f>
        <v>1</v>
      </c>
      <c r="AQ29" t="b">
        <f t="shared" ref="AQ29" si="98">+EXACT(F29,AX29)</f>
        <v>1</v>
      </c>
      <c r="AR29" t="b">
        <f t="shared" ref="AR29" si="99">+EXACT(G29,AY29)</f>
        <v>1</v>
      </c>
      <c r="AS29" s="145" t="s">
        <v>78</v>
      </c>
      <c r="AT29" s="146" t="s">
        <v>79</v>
      </c>
      <c r="AU29" s="147">
        <f>1.5*737717</f>
        <v>1106575.5</v>
      </c>
      <c r="AV29" s="148"/>
      <c r="AW29" s="149">
        <v>0.1</v>
      </c>
      <c r="AX29" s="150">
        <v>4</v>
      </c>
      <c r="AY29" s="151"/>
      <c r="AZ29" s="152">
        <f>ROUND(AU29*AW29*AX29,0)</f>
        <v>442630</v>
      </c>
      <c r="BA29" t="b">
        <f>+EXACT(E29,BH29)</f>
        <v>1</v>
      </c>
      <c r="BB29" t="b">
        <f t="shared" ref="BB29" si="100">+EXACT(F29,BI29)</f>
        <v>1</v>
      </c>
      <c r="BC29" t="b">
        <f t="shared" ref="BC29" si="101">+EXACT(G29,BJ29)</f>
        <v>1</v>
      </c>
      <c r="BD29" s="145" t="s">
        <v>78</v>
      </c>
      <c r="BE29" s="146" t="s">
        <v>79</v>
      </c>
      <c r="BF29" s="147">
        <v>500000</v>
      </c>
      <c r="BG29" s="148"/>
      <c r="BH29" s="149">
        <v>0.1</v>
      </c>
      <c r="BI29" s="150">
        <v>4</v>
      </c>
      <c r="BJ29" s="151"/>
      <c r="BK29" s="152">
        <f>ROUND(BF29*BH29*BI29,0)</f>
        <v>200000</v>
      </c>
      <c r="BL29" t="b">
        <f>+EXACT(P29,BS29)</f>
        <v>1</v>
      </c>
      <c r="BM29" t="b">
        <f t="shared" ref="BM29" si="102">+EXACT(Q29,BT29)</f>
        <v>1</v>
      </c>
      <c r="BN29" t="b">
        <f t="shared" ref="BN29" si="103">+EXACT(R29,BU29)</f>
        <v>1</v>
      </c>
      <c r="BO29" s="145" t="s">
        <v>78</v>
      </c>
      <c r="BP29" s="146" t="s">
        <v>79</v>
      </c>
      <c r="BQ29" s="147">
        <v>850000</v>
      </c>
      <c r="BR29" s="148"/>
      <c r="BS29" s="149">
        <v>0.1</v>
      </c>
      <c r="BT29" s="150">
        <v>4</v>
      </c>
      <c r="BU29" s="151"/>
      <c r="BV29" s="152">
        <f>ROUND(BQ29*BS29*BT29,0)</f>
        <v>340000</v>
      </c>
      <c r="BW29" t="b">
        <f>+EXACT(E29,CD29)</f>
        <v>1</v>
      </c>
      <c r="BX29" t="b">
        <f t="shared" ref="BX29" si="104">+EXACT(F29,CE29)</f>
        <v>1</v>
      </c>
      <c r="BY29" t="b">
        <f t="shared" ref="BY29" si="105">+EXACT(G29,CF29)</f>
        <v>1</v>
      </c>
      <c r="BZ29" s="145" t="s">
        <v>78</v>
      </c>
      <c r="CA29" s="146" t="s">
        <v>79</v>
      </c>
      <c r="CB29" s="147">
        <v>1200000</v>
      </c>
      <c r="CC29" s="148"/>
      <c r="CD29" s="149">
        <v>0.1</v>
      </c>
      <c r="CE29" s="150">
        <v>4</v>
      </c>
      <c r="CF29" s="151"/>
      <c r="CG29" s="152">
        <f>ROUND(CB29*CD29*CE29,0)</f>
        <v>480000</v>
      </c>
      <c r="CH29" t="b">
        <f>+EXACT(E29,CO29)</f>
        <v>1</v>
      </c>
      <c r="CI29" t="b">
        <f t="shared" ref="CI29" si="106">+EXACT(F29,CP29)</f>
        <v>1</v>
      </c>
      <c r="CJ29" t="b">
        <f t="shared" ref="CJ29" si="107">+EXACT(G29,CQ29)</f>
        <v>1</v>
      </c>
      <c r="CK29" s="145" t="s">
        <v>78</v>
      </c>
      <c r="CL29" s="146" t="s">
        <v>79</v>
      </c>
      <c r="CM29" s="147">
        <v>3300000</v>
      </c>
      <c r="CN29" s="148"/>
      <c r="CO29" s="149">
        <v>0.1</v>
      </c>
      <c r="CP29" s="150">
        <v>4</v>
      </c>
      <c r="CQ29" s="151"/>
      <c r="CR29" s="152">
        <f>ROUND(CM29*CO29*CP29,0)</f>
        <v>1320000</v>
      </c>
      <c r="CS29" t="b">
        <f>+EXACT(E29,CZ29)</f>
        <v>1</v>
      </c>
      <c r="CT29" t="b">
        <f t="shared" ref="CT29" si="108">+EXACT(F29,DA29)</f>
        <v>1</v>
      </c>
      <c r="CU29" t="b">
        <f t="shared" ref="CU29" si="109">+EXACT(G29,DB29)</f>
        <v>1</v>
      </c>
      <c r="CV29" s="145" t="s">
        <v>78</v>
      </c>
      <c r="CW29" s="146" t="s">
        <v>79</v>
      </c>
      <c r="CX29" s="147">
        <v>1500000</v>
      </c>
      <c r="CY29" s="148"/>
      <c r="CZ29" s="149">
        <v>0.1</v>
      </c>
      <c r="DA29" s="150">
        <v>4</v>
      </c>
      <c r="DB29" s="151"/>
      <c r="DC29" s="152">
        <f>ROUND(CX29*CZ29*DA29,0)</f>
        <v>600000</v>
      </c>
      <c r="DD29" t="b">
        <f>+EXACT(E29,DK29)</f>
        <v>1</v>
      </c>
      <c r="DE29" t="b">
        <f t="shared" ref="DE29" si="110">+EXACT(F29,DL29)</f>
        <v>1</v>
      </c>
      <c r="DF29" t="b">
        <f t="shared" ref="DF29" si="111">+EXACT(G29,DM29)</f>
        <v>1</v>
      </c>
      <c r="DG29" s="145" t="s">
        <v>78</v>
      </c>
      <c r="DH29" s="146" t="s">
        <v>79</v>
      </c>
      <c r="DI29" s="147">
        <v>500000</v>
      </c>
      <c r="DJ29" s="148"/>
      <c r="DK29" s="149">
        <v>0.1</v>
      </c>
      <c r="DL29" s="150">
        <v>4</v>
      </c>
      <c r="DM29" s="151"/>
      <c r="DN29" s="152">
        <f>ROUND(DI29*DK29*DL29,0)</f>
        <v>200000</v>
      </c>
      <c r="DO29" t="b">
        <f>+EXACT(E29,DV29)</f>
        <v>1</v>
      </c>
      <c r="DP29" t="b">
        <f t="shared" ref="DP29" si="112">+EXACT(F29,DW29)</f>
        <v>1</v>
      </c>
      <c r="DQ29" t="b">
        <f t="shared" ref="DQ29" si="113">+EXACT(G29,DX29)</f>
        <v>1</v>
      </c>
      <c r="DR29" s="145" t="s">
        <v>78</v>
      </c>
      <c r="DS29" s="146" t="s">
        <v>79</v>
      </c>
      <c r="DT29" s="147">
        <v>2000000</v>
      </c>
      <c r="DU29" s="148"/>
      <c r="DV29" s="149">
        <v>0.1</v>
      </c>
      <c r="DW29" s="150">
        <v>4</v>
      </c>
      <c r="DX29" s="151"/>
      <c r="DY29" s="152">
        <f>ROUND(DT29*DV29*DW29,0)</f>
        <v>800000</v>
      </c>
      <c r="DZ29" t="b">
        <f>+EXACT(P29,EG29)</f>
        <v>1</v>
      </c>
      <c r="EA29" t="b">
        <f t="shared" ref="EA29" si="114">+EXACT(Q29,EH29)</f>
        <v>1</v>
      </c>
      <c r="EB29" t="b">
        <f t="shared" ref="EB29" si="115">+EXACT(R29,EI29)</f>
        <v>1</v>
      </c>
      <c r="EC29" s="246" t="s">
        <v>78</v>
      </c>
      <c r="ED29" s="296" t="s">
        <v>79</v>
      </c>
      <c r="EE29" s="333">
        <v>500000</v>
      </c>
      <c r="EF29" s="297"/>
      <c r="EG29" s="298">
        <v>0.1</v>
      </c>
      <c r="EH29" s="299">
        <v>4</v>
      </c>
      <c r="EI29" s="300"/>
      <c r="EJ29" s="301">
        <v>200000</v>
      </c>
    </row>
    <row r="30" spans="1:140" ht="16.5" thickTop="1" thickBot="1" x14ac:dyDescent="0.3">
      <c r="A30" s="93" t="s">
        <v>80</v>
      </c>
      <c r="B30" s="209" t="s">
        <v>81</v>
      </c>
      <c r="C30" s="132"/>
      <c r="D30" s="132"/>
      <c r="E30" s="132"/>
      <c r="F30" s="132"/>
      <c r="G30" s="133"/>
      <c r="H30" s="134"/>
      <c r="L30" s="93" t="s">
        <v>80</v>
      </c>
      <c r="M30" s="94" t="s">
        <v>81</v>
      </c>
      <c r="N30" s="132"/>
      <c r="O30" s="132"/>
      <c r="P30" s="132"/>
      <c r="Q30" s="132"/>
      <c r="R30" s="133"/>
      <c r="S30" s="134"/>
      <c r="W30" s="93" t="s">
        <v>80</v>
      </c>
      <c r="X30" s="94" t="s">
        <v>81</v>
      </c>
      <c r="Y30" s="132"/>
      <c r="Z30" s="132"/>
      <c r="AA30" s="132"/>
      <c r="AB30" s="132"/>
      <c r="AC30" s="133"/>
      <c r="AD30" s="134"/>
      <c r="AH30" s="93" t="s">
        <v>80</v>
      </c>
      <c r="AI30" s="94" t="s">
        <v>81</v>
      </c>
      <c r="AJ30" s="132"/>
      <c r="AK30" s="132"/>
      <c r="AL30" s="132"/>
      <c r="AM30" s="132"/>
      <c r="AN30" s="133"/>
      <c r="AO30" s="134"/>
      <c r="AS30" s="93" t="s">
        <v>80</v>
      </c>
      <c r="AT30" s="94" t="s">
        <v>81</v>
      </c>
      <c r="AU30" s="132"/>
      <c r="AV30" s="132"/>
      <c r="AW30" s="132"/>
      <c r="AX30" s="132"/>
      <c r="AY30" s="133"/>
      <c r="AZ30" s="134"/>
      <c r="BD30" s="93" t="s">
        <v>80</v>
      </c>
      <c r="BE30" s="94" t="s">
        <v>81</v>
      </c>
      <c r="BF30" s="132"/>
      <c r="BG30" s="132"/>
      <c r="BH30" s="132"/>
      <c r="BI30" s="132"/>
      <c r="BJ30" s="133"/>
      <c r="BK30" s="134"/>
      <c r="BO30" s="93" t="s">
        <v>80</v>
      </c>
      <c r="BP30" s="94" t="s">
        <v>81</v>
      </c>
      <c r="BQ30" s="132"/>
      <c r="BR30" s="132"/>
      <c r="BS30" s="132"/>
      <c r="BT30" s="132"/>
      <c r="BU30" s="133"/>
      <c r="BV30" s="134"/>
      <c r="BZ30" s="93" t="s">
        <v>80</v>
      </c>
      <c r="CA30" s="94" t="s">
        <v>81</v>
      </c>
      <c r="CB30" s="132"/>
      <c r="CC30" s="132"/>
      <c r="CD30" s="132"/>
      <c r="CE30" s="132"/>
      <c r="CF30" s="133"/>
      <c r="CG30" s="134"/>
      <c r="CK30" s="93" t="s">
        <v>80</v>
      </c>
      <c r="CL30" s="94" t="s">
        <v>81</v>
      </c>
      <c r="CM30" s="132"/>
      <c r="CN30" s="132"/>
      <c r="CO30" s="132"/>
      <c r="CP30" s="132"/>
      <c r="CQ30" s="133"/>
      <c r="CR30" s="134"/>
      <c r="CV30" s="93" t="s">
        <v>80</v>
      </c>
      <c r="CW30" s="94" t="s">
        <v>81</v>
      </c>
      <c r="CX30" s="132"/>
      <c r="CY30" s="132"/>
      <c r="CZ30" s="132"/>
      <c r="DA30" s="132"/>
      <c r="DB30" s="133"/>
      <c r="DC30" s="134"/>
      <c r="DG30" s="93" t="s">
        <v>80</v>
      </c>
      <c r="DH30" s="94" t="s">
        <v>81</v>
      </c>
      <c r="DI30" s="132"/>
      <c r="DJ30" s="132"/>
      <c r="DK30" s="132"/>
      <c r="DL30" s="132"/>
      <c r="DM30" s="133"/>
      <c r="DN30" s="134"/>
      <c r="DR30" s="93" t="s">
        <v>80</v>
      </c>
      <c r="DS30" s="94" t="s">
        <v>81</v>
      </c>
      <c r="DT30" s="132"/>
      <c r="DU30" s="132"/>
      <c r="DV30" s="132"/>
      <c r="DW30" s="132"/>
      <c r="DX30" s="133"/>
      <c r="DY30" s="134"/>
      <c r="EC30" s="233" t="s">
        <v>80</v>
      </c>
      <c r="ED30" s="261" t="s">
        <v>81</v>
      </c>
      <c r="EE30" s="285"/>
      <c r="EF30" s="285"/>
      <c r="EG30" s="285"/>
      <c r="EH30" s="285"/>
      <c r="EI30" s="286"/>
      <c r="EJ30" s="287"/>
    </row>
    <row r="31" spans="1:140" ht="15.75" thickTop="1" x14ac:dyDescent="0.25">
      <c r="A31" s="103" t="s">
        <v>82</v>
      </c>
      <c r="B31" s="213" t="s">
        <v>83</v>
      </c>
      <c r="C31" s="113"/>
      <c r="D31" s="153"/>
      <c r="E31" s="200">
        <v>0.1</v>
      </c>
      <c r="F31" s="203">
        <v>4</v>
      </c>
      <c r="G31" s="204">
        <v>1</v>
      </c>
      <c r="H31" s="110">
        <f t="shared" ref="H31:H36" si="116">ROUND((C31*D31*E31*F31*G31),0)</f>
        <v>0</v>
      </c>
      <c r="I31" t="b">
        <f>+EXACT(E31,P31)</f>
        <v>1</v>
      </c>
      <c r="J31" t="b">
        <f t="shared" ref="J31:J32" si="117">+EXACT(F31,Q31)</f>
        <v>1</v>
      </c>
      <c r="K31" t="b">
        <f>+EXACT(G31,R31)</f>
        <v>1</v>
      </c>
      <c r="L31" s="103" t="s">
        <v>82</v>
      </c>
      <c r="M31" s="119" t="s">
        <v>83</v>
      </c>
      <c r="N31" s="113">
        <v>5000000</v>
      </c>
      <c r="O31" s="153">
        <v>1.65</v>
      </c>
      <c r="P31" s="107">
        <v>0.1</v>
      </c>
      <c r="Q31" s="123">
        <v>4</v>
      </c>
      <c r="R31" s="124">
        <v>1</v>
      </c>
      <c r="S31" s="110">
        <f t="shared" ref="S31:S36" si="118">ROUND((N31*O31*P31*Q31*R31),0)</f>
        <v>3300000</v>
      </c>
      <c r="T31" t="b">
        <f>+EXACT(E31,AA31)</f>
        <v>1</v>
      </c>
      <c r="U31" t="b">
        <f t="shared" ref="U31:U32" si="119">+EXACT(F31,AB31)</f>
        <v>1</v>
      </c>
      <c r="V31" t="b">
        <f t="shared" ref="V31:V32" si="120">+EXACT(G31,AC31)</f>
        <v>1</v>
      </c>
      <c r="W31" s="103" t="s">
        <v>82</v>
      </c>
      <c r="X31" s="119" t="s">
        <v>83</v>
      </c>
      <c r="Y31" s="113">
        <v>5600000</v>
      </c>
      <c r="Z31" s="153">
        <v>1.4</v>
      </c>
      <c r="AA31" s="107">
        <v>0.1</v>
      </c>
      <c r="AB31" s="123">
        <v>4</v>
      </c>
      <c r="AC31" s="124">
        <v>1</v>
      </c>
      <c r="AD31" s="110">
        <f t="shared" ref="AD31:AD36" si="121">ROUND((Y31*Z31*AA31*AB31*AC31),0)</f>
        <v>3136000</v>
      </c>
      <c r="AE31" t="b">
        <f>+EXACT(E31,AL31)</f>
        <v>1</v>
      </c>
      <c r="AF31" t="b">
        <f t="shared" ref="AF31:AF32" si="122">+EXACT(F31,AM31)</f>
        <v>1</v>
      </c>
      <c r="AG31" t="b">
        <f t="shared" ref="AG31:AG32" si="123">+EXACT(G31,AN31)</f>
        <v>1</v>
      </c>
      <c r="AH31" s="103" t="s">
        <v>82</v>
      </c>
      <c r="AI31" s="119" t="s">
        <v>83</v>
      </c>
      <c r="AJ31" s="113">
        <v>8200000</v>
      </c>
      <c r="AK31" s="153">
        <v>1.6</v>
      </c>
      <c r="AL31" s="107">
        <v>0.1</v>
      </c>
      <c r="AM31" s="123">
        <v>4</v>
      </c>
      <c r="AN31" s="124">
        <v>1</v>
      </c>
      <c r="AO31" s="110">
        <f t="shared" ref="AO31:AO36" si="124">ROUND((AJ31*AK31*AL31*AM31*AN31),0)</f>
        <v>5248000</v>
      </c>
      <c r="AP31" t="b">
        <f>+EXACT(E31,AW31)</f>
        <v>1</v>
      </c>
      <c r="AQ31" t="b">
        <f t="shared" ref="AQ31:AQ32" si="125">+EXACT(F31,AX31)</f>
        <v>1</v>
      </c>
      <c r="AR31" t="b">
        <f t="shared" ref="AR31:AR32" si="126">+EXACT(G31,AY31)</f>
        <v>1</v>
      </c>
      <c r="AS31" s="103" t="s">
        <v>82</v>
      </c>
      <c r="AT31" s="119" t="s">
        <v>83</v>
      </c>
      <c r="AU31" s="113">
        <f>9*737717</f>
        <v>6639453</v>
      </c>
      <c r="AV31" s="224">
        <v>1.43</v>
      </c>
      <c r="AW31" s="107">
        <v>0.1</v>
      </c>
      <c r="AX31" s="123">
        <v>4</v>
      </c>
      <c r="AY31" s="124">
        <v>1</v>
      </c>
      <c r="AZ31" s="110">
        <f t="shared" ref="AZ31:AZ36" si="127">ROUND((AU31*AV31*AW31*AX31*AY31),0)</f>
        <v>3797767</v>
      </c>
      <c r="BA31" t="b">
        <f>+EXACT(E31,BH31)</f>
        <v>1</v>
      </c>
      <c r="BB31" t="b">
        <f t="shared" ref="BB31:BB32" si="128">+EXACT(F31,BI31)</f>
        <v>1</v>
      </c>
      <c r="BC31" t="b">
        <f t="shared" ref="BC31:BC32" si="129">+EXACT(G31,BJ31)</f>
        <v>1</v>
      </c>
      <c r="BD31" s="103" t="s">
        <v>82</v>
      </c>
      <c r="BE31" s="119" t="s">
        <v>83</v>
      </c>
      <c r="BF31" s="113">
        <v>2000000</v>
      </c>
      <c r="BG31" s="153">
        <v>1.6</v>
      </c>
      <c r="BH31" s="107">
        <v>0.1</v>
      </c>
      <c r="BI31" s="123">
        <v>4</v>
      </c>
      <c r="BJ31" s="124">
        <v>1</v>
      </c>
      <c r="BK31" s="110">
        <f t="shared" ref="BK31:BK36" si="130">ROUND((BF31*BG31*BH31*BI31*BJ31),0)</f>
        <v>1280000</v>
      </c>
      <c r="BL31" t="b">
        <f>+EXACT(P31,BS31)</f>
        <v>1</v>
      </c>
      <c r="BM31" t="b">
        <f t="shared" ref="BM31:BM32" si="131">+EXACT(Q31,BT31)</f>
        <v>1</v>
      </c>
      <c r="BN31" t="b">
        <f t="shared" ref="BN31:BN32" si="132">+EXACT(R31,BU31)</f>
        <v>1</v>
      </c>
      <c r="BO31" s="103" t="s">
        <v>82</v>
      </c>
      <c r="BP31" s="119" t="s">
        <v>83</v>
      </c>
      <c r="BQ31" s="113">
        <v>3500000</v>
      </c>
      <c r="BR31" s="153">
        <v>1.6</v>
      </c>
      <c r="BS31" s="107">
        <v>0.1</v>
      </c>
      <c r="BT31" s="123">
        <v>4</v>
      </c>
      <c r="BU31" s="124">
        <v>1</v>
      </c>
      <c r="BV31" s="110">
        <f t="shared" ref="BV31:BV36" si="133">ROUND((BQ31*BR31*BS31*BT31*BU31),0)</f>
        <v>2240000</v>
      </c>
      <c r="BW31" t="b">
        <f>+EXACT(E31,CD31)</f>
        <v>1</v>
      </c>
      <c r="BX31" t="b">
        <f t="shared" ref="BX31:BX32" si="134">+EXACT(F31,CE31)</f>
        <v>1</v>
      </c>
      <c r="BY31" t="b">
        <f t="shared" ref="BY31:BY32" si="135">+EXACT(G31,CF31)</f>
        <v>1</v>
      </c>
      <c r="BZ31" s="103" t="s">
        <v>82</v>
      </c>
      <c r="CA31" s="119" t="s">
        <v>83</v>
      </c>
      <c r="CB31" s="113">
        <v>3500000</v>
      </c>
      <c r="CC31" s="153">
        <v>1.6</v>
      </c>
      <c r="CD31" s="107">
        <v>0.1</v>
      </c>
      <c r="CE31" s="123">
        <v>4</v>
      </c>
      <c r="CF31" s="124">
        <v>1</v>
      </c>
      <c r="CG31" s="110">
        <f t="shared" ref="CG31:CG36" si="136">ROUND((CB31*CC31*CD31*CE31*CF31),0)</f>
        <v>2240000</v>
      </c>
      <c r="CH31" t="b">
        <f>+EXACT(E31,CO31)</f>
        <v>1</v>
      </c>
      <c r="CI31" t="b">
        <f t="shared" ref="CI31:CI32" si="137">+EXACT(F31,CP31)</f>
        <v>1</v>
      </c>
      <c r="CJ31" t="b">
        <f t="shared" ref="CJ31:CJ32" si="138">+EXACT(G31,CQ31)</f>
        <v>1</v>
      </c>
      <c r="CK31" s="103" t="s">
        <v>82</v>
      </c>
      <c r="CL31" s="119" t="s">
        <v>83</v>
      </c>
      <c r="CM31" s="113">
        <v>3600000</v>
      </c>
      <c r="CN31" s="153">
        <v>1.65</v>
      </c>
      <c r="CO31" s="107">
        <v>0.1</v>
      </c>
      <c r="CP31" s="123">
        <v>4</v>
      </c>
      <c r="CQ31" s="124">
        <v>1</v>
      </c>
      <c r="CR31" s="110">
        <f t="shared" ref="CR31:CR36" si="139">ROUND((CM31*CN31*CO31*CP31*CQ31),0)</f>
        <v>2376000</v>
      </c>
      <c r="CS31" t="b">
        <f>+EXACT(E31,CZ31)</f>
        <v>1</v>
      </c>
      <c r="CT31" t="b">
        <f t="shared" ref="CT31:CT32" si="140">+EXACT(F31,DA31)</f>
        <v>1</v>
      </c>
      <c r="CU31" t="b">
        <f t="shared" ref="CU31:CU32" si="141">+EXACT(G31,DB31)</f>
        <v>1</v>
      </c>
      <c r="CV31" s="103" t="s">
        <v>82</v>
      </c>
      <c r="CW31" s="119" t="s">
        <v>83</v>
      </c>
      <c r="CX31" s="113">
        <v>2000000</v>
      </c>
      <c r="CY31" s="153">
        <v>1.55</v>
      </c>
      <c r="CZ31" s="107">
        <v>0.1</v>
      </c>
      <c r="DA31" s="123">
        <v>4</v>
      </c>
      <c r="DB31" s="124">
        <v>1</v>
      </c>
      <c r="DC31" s="110">
        <f t="shared" ref="DC31:DC36" si="142">ROUND((CX31*CY31*CZ31*DA31*DB31),0)</f>
        <v>1240000</v>
      </c>
      <c r="DD31" t="b">
        <f>+EXACT(E31,DK31)</f>
        <v>1</v>
      </c>
      <c r="DE31" t="b">
        <f t="shared" ref="DE31:DE32" si="143">+EXACT(F31,DL31)</f>
        <v>1</v>
      </c>
      <c r="DF31" t="b">
        <f t="shared" ref="DF31:DF32" si="144">+EXACT(G31,DM31)</f>
        <v>1</v>
      </c>
      <c r="DG31" s="103" t="s">
        <v>82</v>
      </c>
      <c r="DH31" s="119" t="s">
        <v>83</v>
      </c>
      <c r="DI31" s="113">
        <v>6000000</v>
      </c>
      <c r="DJ31" s="153">
        <v>1.61</v>
      </c>
      <c r="DK31" s="107">
        <v>0.1</v>
      </c>
      <c r="DL31" s="123">
        <v>4</v>
      </c>
      <c r="DM31" s="124">
        <v>1</v>
      </c>
      <c r="DN31" s="110">
        <f t="shared" ref="DN31:DN36" si="145">ROUND((DI31*DJ31*DK31*DL31*DM31),0)</f>
        <v>3864000</v>
      </c>
      <c r="DO31" t="b">
        <f>+EXACT(E31,DV31)</f>
        <v>1</v>
      </c>
      <c r="DP31" t="b">
        <f t="shared" ref="DP31:DP32" si="146">+EXACT(F31,DW31)</f>
        <v>1</v>
      </c>
      <c r="DQ31" t="b">
        <f t="shared" ref="DQ31:DQ32" si="147">+EXACT(G31,DX31)</f>
        <v>1</v>
      </c>
      <c r="DR31" s="103" t="s">
        <v>82</v>
      </c>
      <c r="DS31" s="119" t="s">
        <v>83</v>
      </c>
      <c r="DT31" s="113">
        <v>4000000</v>
      </c>
      <c r="DU31" s="153">
        <v>1.6</v>
      </c>
      <c r="DV31" s="107">
        <v>0.1</v>
      </c>
      <c r="DW31" s="123">
        <v>4</v>
      </c>
      <c r="DX31" s="124">
        <v>1</v>
      </c>
      <c r="DY31" s="110">
        <f t="shared" ref="DY31:DY36" si="148">ROUND((DT31*DU31*DV31*DW31*DX31),0)</f>
        <v>2560000</v>
      </c>
      <c r="DZ31" t="b">
        <f>+EXACT(P31,EG31)</f>
        <v>1</v>
      </c>
      <c r="EA31" t="b">
        <f t="shared" ref="EA31:EA32" si="149">+EXACT(Q31,EH31)</f>
        <v>1</v>
      </c>
      <c r="EB31" t="b">
        <f t="shared" ref="EB31:EB32" si="150">+EXACT(R31,EI31)</f>
        <v>1</v>
      </c>
      <c r="EC31" s="234" t="s">
        <v>82</v>
      </c>
      <c r="ED31" s="278" t="s">
        <v>83</v>
      </c>
      <c r="EE31" s="331">
        <v>5000000</v>
      </c>
      <c r="EF31" s="332">
        <v>0.55779999999999996</v>
      </c>
      <c r="EG31" s="237">
        <v>0.1</v>
      </c>
      <c r="EH31" s="238">
        <v>4</v>
      </c>
      <c r="EI31" s="282">
        <v>1</v>
      </c>
      <c r="EJ31" s="254">
        <v>1115600</v>
      </c>
    </row>
    <row r="32" spans="1:140" x14ac:dyDescent="0.25">
      <c r="A32" s="111" t="s">
        <v>84</v>
      </c>
      <c r="B32" s="212" t="s">
        <v>85</v>
      </c>
      <c r="C32" s="113"/>
      <c r="D32" s="153"/>
      <c r="E32" s="200">
        <v>0.5</v>
      </c>
      <c r="F32" s="203">
        <v>4</v>
      </c>
      <c r="G32" s="204">
        <v>1</v>
      </c>
      <c r="H32" s="118">
        <f t="shared" si="116"/>
        <v>0</v>
      </c>
      <c r="I32" t="b">
        <f>+EXACT(E32,P32)</f>
        <v>1</v>
      </c>
      <c r="J32" t="b">
        <f t="shared" si="117"/>
        <v>1</v>
      </c>
      <c r="K32" t="b">
        <f>+EXACT(G32,R32)</f>
        <v>1</v>
      </c>
      <c r="L32" s="111" t="s">
        <v>84</v>
      </c>
      <c r="M32" s="112" t="s">
        <v>85</v>
      </c>
      <c r="N32" s="113">
        <v>3000000</v>
      </c>
      <c r="O32" s="153">
        <v>1.65</v>
      </c>
      <c r="P32" s="115">
        <v>0.5</v>
      </c>
      <c r="Q32" s="129">
        <v>4</v>
      </c>
      <c r="R32" s="130">
        <v>1</v>
      </c>
      <c r="S32" s="118">
        <f t="shared" si="118"/>
        <v>9900000</v>
      </c>
      <c r="T32" t="b">
        <f>+EXACT(E32,AA32)</f>
        <v>1</v>
      </c>
      <c r="U32" t="b">
        <f t="shared" si="119"/>
        <v>1</v>
      </c>
      <c r="V32" t="b">
        <f t="shared" si="120"/>
        <v>1</v>
      </c>
      <c r="W32" s="111" t="s">
        <v>84</v>
      </c>
      <c r="X32" s="112" t="s">
        <v>85</v>
      </c>
      <c r="Y32" s="113">
        <v>2300000</v>
      </c>
      <c r="Z32" s="153">
        <v>1.4</v>
      </c>
      <c r="AA32" s="115">
        <v>0.5</v>
      </c>
      <c r="AB32" s="129">
        <v>4</v>
      </c>
      <c r="AC32" s="130">
        <v>1</v>
      </c>
      <c r="AD32" s="118">
        <f t="shared" si="121"/>
        <v>6440000</v>
      </c>
      <c r="AE32" t="b">
        <f>+EXACT(E32,AL32)</f>
        <v>1</v>
      </c>
      <c r="AF32" t="b">
        <f t="shared" si="122"/>
        <v>1</v>
      </c>
      <c r="AG32" t="b">
        <f t="shared" si="123"/>
        <v>1</v>
      </c>
      <c r="AH32" s="111" t="s">
        <v>84</v>
      </c>
      <c r="AI32" s="112" t="s">
        <v>85</v>
      </c>
      <c r="AJ32" s="113">
        <v>2200000</v>
      </c>
      <c r="AK32" s="153">
        <v>1.6</v>
      </c>
      <c r="AL32" s="115">
        <v>0.5</v>
      </c>
      <c r="AM32" s="129">
        <v>4</v>
      </c>
      <c r="AN32" s="130">
        <v>1</v>
      </c>
      <c r="AO32" s="118">
        <f t="shared" si="124"/>
        <v>7040000</v>
      </c>
      <c r="AP32" t="b">
        <f>+EXACT(E32,AW32)</f>
        <v>1</v>
      </c>
      <c r="AQ32" t="b">
        <f t="shared" si="125"/>
        <v>1</v>
      </c>
      <c r="AR32" t="b">
        <f t="shared" si="126"/>
        <v>1</v>
      </c>
      <c r="AS32" s="111" t="s">
        <v>84</v>
      </c>
      <c r="AT32" s="112" t="s">
        <v>85</v>
      </c>
      <c r="AU32" s="113">
        <f>4*737717</f>
        <v>2950868</v>
      </c>
      <c r="AV32" s="224">
        <v>1.43</v>
      </c>
      <c r="AW32" s="115">
        <v>0.5</v>
      </c>
      <c r="AX32" s="129">
        <v>4</v>
      </c>
      <c r="AY32" s="130">
        <v>1</v>
      </c>
      <c r="AZ32" s="118">
        <f t="shared" si="127"/>
        <v>8439482</v>
      </c>
      <c r="BA32" t="b">
        <f>+EXACT(E32,BH32)</f>
        <v>1</v>
      </c>
      <c r="BB32" t="b">
        <f t="shared" si="128"/>
        <v>1</v>
      </c>
      <c r="BC32" t="b">
        <f t="shared" si="129"/>
        <v>1</v>
      </c>
      <c r="BD32" s="111" t="s">
        <v>84</v>
      </c>
      <c r="BE32" s="112" t="s">
        <v>85</v>
      </c>
      <c r="BF32" s="113">
        <v>850000</v>
      </c>
      <c r="BG32" s="153">
        <v>1.6</v>
      </c>
      <c r="BH32" s="115">
        <v>0.5</v>
      </c>
      <c r="BI32" s="129">
        <v>4</v>
      </c>
      <c r="BJ32" s="130">
        <v>1</v>
      </c>
      <c r="BK32" s="118">
        <f t="shared" si="130"/>
        <v>2720000</v>
      </c>
      <c r="BL32" t="b">
        <f>+EXACT(P32,BS32)</f>
        <v>1</v>
      </c>
      <c r="BM32" t="b">
        <f t="shared" si="131"/>
        <v>1</v>
      </c>
      <c r="BN32" t="b">
        <f t="shared" si="132"/>
        <v>1</v>
      </c>
      <c r="BO32" s="111" t="s">
        <v>84</v>
      </c>
      <c r="BP32" s="112" t="s">
        <v>85</v>
      </c>
      <c r="BQ32" s="113">
        <v>2300000</v>
      </c>
      <c r="BR32" s="153">
        <v>1.6</v>
      </c>
      <c r="BS32" s="115">
        <v>0.5</v>
      </c>
      <c r="BT32" s="129">
        <v>4</v>
      </c>
      <c r="BU32" s="130">
        <v>1</v>
      </c>
      <c r="BV32" s="118">
        <f t="shared" si="133"/>
        <v>7360000</v>
      </c>
      <c r="BW32" t="b">
        <f>+EXACT(E32,CD32)</f>
        <v>1</v>
      </c>
      <c r="BX32" t="b">
        <f t="shared" si="134"/>
        <v>1</v>
      </c>
      <c r="BY32" t="b">
        <f t="shared" si="135"/>
        <v>1</v>
      </c>
      <c r="BZ32" s="111" t="s">
        <v>84</v>
      </c>
      <c r="CA32" s="112" t="s">
        <v>85</v>
      </c>
      <c r="CB32" s="113">
        <v>2500000</v>
      </c>
      <c r="CC32" s="153">
        <v>1.6</v>
      </c>
      <c r="CD32" s="115">
        <v>0.5</v>
      </c>
      <c r="CE32" s="129">
        <v>4</v>
      </c>
      <c r="CF32" s="130">
        <v>1</v>
      </c>
      <c r="CG32" s="118">
        <f t="shared" si="136"/>
        <v>8000000</v>
      </c>
      <c r="CH32" t="b">
        <f>+EXACT(E32,CO32)</f>
        <v>1</v>
      </c>
      <c r="CI32" t="b">
        <f t="shared" si="137"/>
        <v>1</v>
      </c>
      <c r="CJ32" t="b">
        <f t="shared" si="138"/>
        <v>1</v>
      </c>
      <c r="CK32" s="111" t="s">
        <v>84</v>
      </c>
      <c r="CL32" s="112" t="s">
        <v>85</v>
      </c>
      <c r="CM32" s="113">
        <v>1600000</v>
      </c>
      <c r="CN32" s="153">
        <v>1.65</v>
      </c>
      <c r="CO32" s="115">
        <v>0.5</v>
      </c>
      <c r="CP32" s="129">
        <v>4</v>
      </c>
      <c r="CQ32" s="130">
        <v>1</v>
      </c>
      <c r="CR32" s="118">
        <f t="shared" si="139"/>
        <v>5280000</v>
      </c>
      <c r="CS32" t="b">
        <f>+EXACT(E32,CZ32)</f>
        <v>1</v>
      </c>
      <c r="CT32" t="b">
        <f t="shared" si="140"/>
        <v>1</v>
      </c>
      <c r="CU32" t="b">
        <f t="shared" si="141"/>
        <v>1</v>
      </c>
      <c r="CV32" s="111" t="s">
        <v>84</v>
      </c>
      <c r="CW32" s="112" t="s">
        <v>85</v>
      </c>
      <c r="CX32" s="113">
        <v>1200000</v>
      </c>
      <c r="CY32" s="153">
        <v>1.65</v>
      </c>
      <c r="CZ32" s="115">
        <v>0.5</v>
      </c>
      <c r="DA32" s="129">
        <v>4</v>
      </c>
      <c r="DB32" s="130">
        <v>1</v>
      </c>
      <c r="DC32" s="118">
        <f t="shared" si="142"/>
        <v>3960000</v>
      </c>
      <c r="DD32" t="b">
        <f>+EXACT(E32,DK32)</f>
        <v>1</v>
      </c>
      <c r="DE32" t="b">
        <f t="shared" si="143"/>
        <v>1</v>
      </c>
      <c r="DF32" t="b">
        <f t="shared" si="144"/>
        <v>1</v>
      </c>
      <c r="DG32" s="111" t="s">
        <v>84</v>
      </c>
      <c r="DH32" s="112" t="s">
        <v>85</v>
      </c>
      <c r="DI32" s="113">
        <v>1800000</v>
      </c>
      <c r="DJ32" s="153">
        <v>1.61</v>
      </c>
      <c r="DK32" s="115">
        <v>0.5</v>
      </c>
      <c r="DL32" s="129">
        <v>4</v>
      </c>
      <c r="DM32" s="130">
        <v>1</v>
      </c>
      <c r="DN32" s="118">
        <f t="shared" si="145"/>
        <v>5796000</v>
      </c>
      <c r="DO32" t="b">
        <f>+EXACT(E32,DV32)</f>
        <v>1</v>
      </c>
      <c r="DP32" t="b">
        <f t="shared" si="146"/>
        <v>1</v>
      </c>
      <c r="DQ32" t="b">
        <f t="shared" si="147"/>
        <v>1</v>
      </c>
      <c r="DR32" s="111" t="s">
        <v>84</v>
      </c>
      <c r="DS32" s="112" t="s">
        <v>85</v>
      </c>
      <c r="DT32" s="113">
        <v>2000000</v>
      </c>
      <c r="DU32" s="153">
        <v>1.6</v>
      </c>
      <c r="DV32" s="115">
        <v>0.5</v>
      </c>
      <c r="DW32" s="129">
        <v>4</v>
      </c>
      <c r="DX32" s="130">
        <v>1</v>
      </c>
      <c r="DY32" s="118">
        <f t="shared" si="148"/>
        <v>6400000</v>
      </c>
      <c r="DZ32" t="b">
        <f>+EXACT(P32,EG32)</f>
        <v>1</v>
      </c>
      <c r="EA32" t="b">
        <f t="shared" si="149"/>
        <v>1</v>
      </c>
      <c r="EB32" t="b">
        <f t="shared" si="150"/>
        <v>1</v>
      </c>
      <c r="EC32" s="239" t="s">
        <v>84</v>
      </c>
      <c r="ED32" s="274" t="s">
        <v>85</v>
      </c>
      <c r="EE32" s="331">
        <v>1500000</v>
      </c>
      <c r="EF32" s="332">
        <v>0.56000000000000005</v>
      </c>
      <c r="EG32" s="242">
        <v>0.5</v>
      </c>
      <c r="EH32" s="243">
        <v>4</v>
      </c>
      <c r="EI32" s="284">
        <v>1</v>
      </c>
      <c r="EJ32" s="255">
        <v>1680000</v>
      </c>
    </row>
    <row r="33" spans="1:140" x14ac:dyDescent="0.25">
      <c r="A33" s="103" t="s">
        <v>86</v>
      </c>
      <c r="B33" s="213" t="s">
        <v>87</v>
      </c>
      <c r="C33" s="105"/>
      <c r="D33" s="154"/>
      <c r="E33" s="107"/>
      <c r="F33" s="123"/>
      <c r="G33" s="124"/>
      <c r="H33" s="110"/>
      <c r="L33" s="103" t="s">
        <v>86</v>
      </c>
      <c r="M33" s="119" t="s">
        <v>87</v>
      </c>
      <c r="N33" s="105"/>
      <c r="O33" s="154"/>
      <c r="P33" s="107"/>
      <c r="Q33" s="123"/>
      <c r="R33" s="124"/>
      <c r="S33" s="110"/>
      <c r="W33" s="103" t="s">
        <v>86</v>
      </c>
      <c r="X33" s="119" t="s">
        <v>87</v>
      </c>
      <c r="Y33" s="105"/>
      <c r="Z33" s="154"/>
      <c r="AA33" s="107"/>
      <c r="AB33" s="123"/>
      <c r="AC33" s="124"/>
      <c r="AD33" s="110"/>
      <c r="AH33" s="103" t="s">
        <v>86</v>
      </c>
      <c r="AI33" s="119" t="s">
        <v>87</v>
      </c>
      <c r="AJ33" s="105"/>
      <c r="AK33" s="154"/>
      <c r="AL33" s="107"/>
      <c r="AM33" s="123"/>
      <c r="AN33" s="124"/>
      <c r="AO33" s="110"/>
      <c r="AS33" s="103" t="s">
        <v>86</v>
      </c>
      <c r="AT33" s="119" t="s">
        <v>87</v>
      </c>
      <c r="AU33" s="105"/>
      <c r="AV33" s="154"/>
      <c r="AW33" s="107"/>
      <c r="AX33" s="123"/>
      <c r="AY33" s="124"/>
      <c r="AZ33" s="110"/>
      <c r="BD33" s="103" t="s">
        <v>86</v>
      </c>
      <c r="BE33" s="119" t="s">
        <v>87</v>
      </c>
      <c r="BF33" s="105"/>
      <c r="BG33" s="154"/>
      <c r="BH33" s="107"/>
      <c r="BI33" s="123"/>
      <c r="BJ33" s="124"/>
      <c r="BK33" s="110"/>
      <c r="BO33" s="103" t="s">
        <v>86</v>
      </c>
      <c r="BP33" s="119" t="s">
        <v>87</v>
      </c>
      <c r="BQ33" s="105"/>
      <c r="BR33" s="154"/>
      <c r="BS33" s="107"/>
      <c r="BT33" s="123"/>
      <c r="BU33" s="124"/>
      <c r="BV33" s="110"/>
      <c r="BZ33" s="103" t="s">
        <v>86</v>
      </c>
      <c r="CA33" s="119" t="s">
        <v>87</v>
      </c>
      <c r="CB33" s="105"/>
      <c r="CC33" s="154"/>
      <c r="CD33" s="107"/>
      <c r="CE33" s="123"/>
      <c r="CF33" s="124"/>
      <c r="CG33" s="110"/>
      <c r="CK33" s="103" t="s">
        <v>86</v>
      </c>
      <c r="CL33" s="119" t="s">
        <v>87</v>
      </c>
      <c r="CM33" s="105"/>
      <c r="CN33" s="154"/>
      <c r="CO33" s="107"/>
      <c r="CP33" s="123"/>
      <c r="CQ33" s="124"/>
      <c r="CR33" s="110"/>
      <c r="CV33" s="103" t="s">
        <v>86</v>
      </c>
      <c r="CW33" s="119" t="s">
        <v>87</v>
      </c>
      <c r="CX33" s="105"/>
      <c r="CY33" s="154"/>
      <c r="CZ33" s="107"/>
      <c r="DA33" s="123"/>
      <c r="DB33" s="124"/>
      <c r="DC33" s="110"/>
      <c r="DG33" s="103" t="s">
        <v>86</v>
      </c>
      <c r="DH33" s="119" t="s">
        <v>87</v>
      </c>
      <c r="DI33" s="105"/>
      <c r="DJ33" s="154"/>
      <c r="DK33" s="107"/>
      <c r="DL33" s="123"/>
      <c r="DM33" s="124"/>
      <c r="DN33" s="110"/>
      <c r="DR33" s="103" t="s">
        <v>86</v>
      </c>
      <c r="DS33" s="119" t="s">
        <v>87</v>
      </c>
      <c r="DT33" s="105"/>
      <c r="DU33" s="154"/>
      <c r="DV33" s="107"/>
      <c r="DW33" s="123"/>
      <c r="DX33" s="124"/>
      <c r="DY33" s="110"/>
      <c r="EC33" s="234" t="s">
        <v>86</v>
      </c>
      <c r="ED33" s="278" t="s">
        <v>87</v>
      </c>
      <c r="EE33" s="235"/>
      <c r="EF33" s="302"/>
      <c r="EG33" s="237"/>
      <c r="EH33" s="238"/>
      <c r="EI33" s="282"/>
      <c r="EJ33" s="254"/>
    </row>
    <row r="34" spans="1:140" x14ac:dyDescent="0.25">
      <c r="A34" s="111" t="s">
        <v>88</v>
      </c>
      <c r="B34" s="212" t="s">
        <v>89</v>
      </c>
      <c r="C34" s="127"/>
      <c r="D34" s="155"/>
      <c r="E34" s="115"/>
      <c r="F34" s="129"/>
      <c r="G34" s="130"/>
      <c r="H34" s="118"/>
      <c r="L34" s="111" t="s">
        <v>88</v>
      </c>
      <c r="M34" s="112" t="s">
        <v>89</v>
      </c>
      <c r="N34" s="127"/>
      <c r="O34" s="155"/>
      <c r="P34" s="115"/>
      <c r="Q34" s="129"/>
      <c r="R34" s="130"/>
      <c r="S34" s="118"/>
      <c r="W34" s="111" t="s">
        <v>88</v>
      </c>
      <c r="X34" s="112" t="s">
        <v>89</v>
      </c>
      <c r="Y34" s="127"/>
      <c r="Z34" s="155"/>
      <c r="AA34" s="115"/>
      <c r="AB34" s="129"/>
      <c r="AC34" s="130"/>
      <c r="AD34" s="118"/>
      <c r="AH34" s="111" t="s">
        <v>88</v>
      </c>
      <c r="AI34" s="112" t="s">
        <v>89</v>
      </c>
      <c r="AJ34" s="127"/>
      <c r="AK34" s="155"/>
      <c r="AL34" s="115"/>
      <c r="AM34" s="129"/>
      <c r="AN34" s="130"/>
      <c r="AO34" s="118"/>
      <c r="AS34" s="111" t="s">
        <v>88</v>
      </c>
      <c r="AT34" s="112" t="s">
        <v>89</v>
      </c>
      <c r="AU34" s="127"/>
      <c r="AV34" s="155"/>
      <c r="AW34" s="115"/>
      <c r="AX34" s="129"/>
      <c r="AY34" s="130"/>
      <c r="AZ34" s="118"/>
      <c r="BD34" s="111" t="s">
        <v>88</v>
      </c>
      <c r="BE34" s="112" t="s">
        <v>89</v>
      </c>
      <c r="BF34" s="127"/>
      <c r="BG34" s="155"/>
      <c r="BH34" s="115"/>
      <c r="BI34" s="129"/>
      <c r="BJ34" s="130"/>
      <c r="BK34" s="118"/>
      <c r="BO34" s="111" t="s">
        <v>88</v>
      </c>
      <c r="BP34" s="112" t="s">
        <v>89</v>
      </c>
      <c r="BQ34" s="127"/>
      <c r="BR34" s="155"/>
      <c r="BS34" s="115"/>
      <c r="BT34" s="129"/>
      <c r="BU34" s="130"/>
      <c r="BV34" s="118"/>
      <c r="BZ34" s="111" t="s">
        <v>88</v>
      </c>
      <c r="CA34" s="112" t="s">
        <v>89</v>
      </c>
      <c r="CB34" s="127"/>
      <c r="CC34" s="155"/>
      <c r="CD34" s="115"/>
      <c r="CE34" s="129"/>
      <c r="CF34" s="130"/>
      <c r="CG34" s="118"/>
      <c r="CK34" s="111" t="s">
        <v>88</v>
      </c>
      <c r="CL34" s="112" t="s">
        <v>89</v>
      </c>
      <c r="CM34" s="127"/>
      <c r="CN34" s="155"/>
      <c r="CO34" s="115"/>
      <c r="CP34" s="129"/>
      <c r="CQ34" s="130"/>
      <c r="CR34" s="118"/>
      <c r="CV34" s="111" t="s">
        <v>88</v>
      </c>
      <c r="CW34" s="112" t="s">
        <v>89</v>
      </c>
      <c r="CX34" s="127"/>
      <c r="CY34" s="155"/>
      <c r="CZ34" s="115"/>
      <c r="DA34" s="129"/>
      <c r="DB34" s="130"/>
      <c r="DC34" s="118"/>
      <c r="DG34" s="111" t="s">
        <v>88</v>
      </c>
      <c r="DH34" s="112" t="s">
        <v>89</v>
      </c>
      <c r="DI34" s="127"/>
      <c r="DJ34" s="155"/>
      <c r="DK34" s="115"/>
      <c r="DL34" s="129"/>
      <c r="DM34" s="130"/>
      <c r="DN34" s="118"/>
      <c r="DR34" s="111" t="s">
        <v>88</v>
      </c>
      <c r="DS34" s="112" t="s">
        <v>89</v>
      </c>
      <c r="DT34" s="127"/>
      <c r="DU34" s="155"/>
      <c r="DV34" s="115"/>
      <c r="DW34" s="129"/>
      <c r="DX34" s="130"/>
      <c r="DY34" s="118"/>
      <c r="EC34" s="239" t="s">
        <v>88</v>
      </c>
      <c r="ED34" s="274" t="s">
        <v>89</v>
      </c>
      <c r="EE34" s="240"/>
      <c r="EF34" s="241"/>
      <c r="EG34" s="242"/>
      <c r="EH34" s="243"/>
      <c r="EI34" s="284"/>
      <c r="EJ34" s="255"/>
    </row>
    <row r="35" spans="1:140" x14ac:dyDescent="0.25">
      <c r="A35" s="103" t="s">
        <v>90</v>
      </c>
      <c r="B35" s="213" t="s">
        <v>91</v>
      </c>
      <c r="C35" s="105"/>
      <c r="D35" s="154"/>
      <c r="E35" s="107"/>
      <c r="F35" s="123"/>
      <c r="G35" s="124"/>
      <c r="H35" s="110"/>
      <c r="L35" s="103" t="s">
        <v>90</v>
      </c>
      <c r="M35" s="119" t="s">
        <v>91</v>
      </c>
      <c r="N35" s="105"/>
      <c r="O35" s="154"/>
      <c r="P35" s="107"/>
      <c r="Q35" s="123"/>
      <c r="R35" s="124"/>
      <c r="S35" s="110"/>
      <c r="W35" s="103" t="s">
        <v>90</v>
      </c>
      <c r="X35" s="119" t="s">
        <v>91</v>
      </c>
      <c r="Y35" s="105"/>
      <c r="Z35" s="154"/>
      <c r="AA35" s="107"/>
      <c r="AB35" s="123"/>
      <c r="AC35" s="124"/>
      <c r="AD35" s="110"/>
      <c r="AH35" s="103" t="s">
        <v>90</v>
      </c>
      <c r="AI35" s="119" t="s">
        <v>91</v>
      </c>
      <c r="AJ35" s="105"/>
      <c r="AK35" s="154"/>
      <c r="AL35" s="107"/>
      <c r="AM35" s="123"/>
      <c r="AN35" s="124"/>
      <c r="AO35" s="110"/>
      <c r="AS35" s="103" t="s">
        <v>90</v>
      </c>
      <c r="AT35" s="119" t="s">
        <v>91</v>
      </c>
      <c r="AU35" s="105"/>
      <c r="AV35" s="154"/>
      <c r="AW35" s="107"/>
      <c r="AX35" s="123"/>
      <c r="AY35" s="124"/>
      <c r="AZ35" s="110"/>
      <c r="BD35" s="103" t="s">
        <v>90</v>
      </c>
      <c r="BE35" s="119" t="s">
        <v>91</v>
      </c>
      <c r="BF35" s="105"/>
      <c r="BG35" s="154"/>
      <c r="BH35" s="107"/>
      <c r="BI35" s="123"/>
      <c r="BJ35" s="124"/>
      <c r="BK35" s="110"/>
      <c r="BO35" s="103" t="s">
        <v>90</v>
      </c>
      <c r="BP35" s="119" t="s">
        <v>91</v>
      </c>
      <c r="BQ35" s="105"/>
      <c r="BR35" s="154"/>
      <c r="BS35" s="107"/>
      <c r="BT35" s="123"/>
      <c r="BU35" s="124"/>
      <c r="BV35" s="110"/>
      <c r="BZ35" s="103" t="s">
        <v>90</v>
      </c>
      <c r="CA35" s="119" t="s">
        <v>91</v>
      </c>
      <c r="CB35" s="105"/>
      <c r="CC35" s="154"/>
      <c r="CD35" s="107"/>
      <c r="CE35" s="123"/>
      <c r="CF35" s="124"/>
      <c r="CG35" s="110"/>
      <c r="CK35" s="103" t="s">
        <v>90</v>
      </c>
      <c r="CL35" s="119" t="s">
        <v>91</v>
      </c>
      <c r="CM35" s="105"/>
      <c r="CN35" s="154"/>
      <c r="CO35" s="107"/>
      <c r="CP35" s="123"/>
      <c r="CQ35" s="124"/>
      <c r="CR35" s="110"/>
      <c r="CV35" s="103" t="s">
        <v>90</v>
      </c>
      <c r="CW35" s="119" t="s">
        <v>91</v>
      </c>
      <c r="CX35" s="105"/>
      <c r="CY35" s="154"/>
      <c r="CZ35" s="107"/>
      <c r="DA35" s="123"/>
      <c r="DB35" s="124"/>
      <c r="DC35" s="110"/>
      <c r="DG35" s="103" t="s">
        <v>90</v>
      </c>
      <c r="DH35" s="119" t="s">
        <v>91</v>
      </c>
      <c r="DI35" s="105"/>
      <c r="DJ35" s="154"/>
      <c r="DK35" s="107"/>
      <c r="DL35" s="123"/>
      <c r="DM35" s="124"/>
      <c r="DN35" s="110"/>
      <c r="DR35" s="103" t="s">
        <v>90</v>
      </c>
      <c r="DS35" s="119" t="s">
        <v>91</v>
      </c>
      <c r="DT35" s="105"/>
      <c r="DU35" s="154"/>
      <c r="DV35" s="107"/>
      <c r="DW35" s="123"/>
      <c r="DX35" s="124"/>
      <c r="DY35" s="110"/>
      <c r="EC35" s="234" t="s">
        <v>90</v>
      </c>
      <c r="ED35" s="278" t="s">
        <v>91</v>
      </c>
      <c r="EE35" s="235"/>
      <c r="EF35" s="302"/>
      <c r="EG35" s="237"/>
      <c r="EH35" s="238"/>
      <c r="EI35" s="282"/>
      <c r="EJ35" s="254"/>
    </row>
    <row r="36" spans="1:140" x14ac:dyDescent="0.25">
      <c r="A36" s="111" t="s">
        <v>92</v>
      </c>
      <c r="B36" s="212" t="s">
        <v>93</v>
      </c>
      <c r="C36" s="113"/>
      <c r="D36" s="153"/>
      <c r="E36" s="200">
        <v>0.5</v>
      </c>
      <c r="F36" s="203">
        <v>4</v>
      </c>
      <c r="G36" s="204">
        <v>1</v>
      </c>
      <c r="H36" s="118">
        <f t="shared" si="116"/>
        <v>0</v>
      </c>
      <c r="I36" t="b">
        <f>+EXACT(E36,P36)</f>
        <v>1</v>
      </c>
      <c r="J36" t="b">
        <f t="shared" ref="J36" si="151">+EXACT(F36,Q36)</f>
        <v>1</v>
      </c>
      <c r="K36" t="b">
        <f>+EXACT(G36,R36)</f>
        <v>1</v>
      </c>
      <c r="L36" s="111" t="s">
        <v>92</v>
      </c>
      <c r="M36" s="112" t="s">
        <v>93</v>
      </c>
      <c r="N36" s="113">
        <v>800000</v>
      </c>
      <c r="O36" s="153">
        <v>1.73</v>
      </c>
      <c r="P36" s="115">
        <v>0.5</v>
      </c>
      <c r="Q36" s="129">
        <v>4</v>
      </c>
      <c r="R36" s="130">
        <v>1</v>
      </c>
      <c r="S36" s="118">
        <f t="shared" si="118"/>
        <v>2768000</v>
      </c>
      <c r="T36" t="b">
        <f>+EXACT(E36,AA36)</f>
        <v>1</v>
      </c>
      <c r="U36" t="b">
        <f t="shared" ref="U36" si="152">+EXACT(F36,AB36)</f>
        <v>1</v>
      </c>
      <c r="V36" t="b">
        <f t="shared" ref="V36" si="153">+EXACT(G36,AC36)</f>
        <v>1</v>
      </c>
      <c r="W36" s="111" t="s">
        <v>92</v>
      </c>
      <c r="X36" s="112" t="s">
        <v>93</v>
      </c>
      <c r="Y36" s="113">
        <v>1200000</v>
      </c>
      <c r="Z36" s="153">
        <v>1.6</v>
      </c>
      <c r="AA36" s="115">
        <v>0.5</v>
      </c>
      <c r="AB36" s="129">
        <v>4</v>
      </c>
      <c r="AC36" s="130">
        <v>1</v>
      </c>
      <c r="AD36" s="118">
        <f t="shared" si="121"/>
        <v>3840000</v>
      </c>
      <c r="AE36" t="b">
        <f>+EXACT(E36,AL36)</f>
        <v>1</v>
      </c>
      <c r="AF36" t="b">
        <f>+EXACT(F36,AM36)</f>
        <v>1</v>
      </c>
      <c r="AG36" t="b">
        <f t="shared" ref="AG36" si="154">+EXACT(G36,AN36)</f>
        <v>1</v>
      </c>
      <c r="AH36" s="111" t="s">
        <v>92</v>
      </c>
      <c r="AI36" s="112" t="s">
        <v>93</v>
      </c>
      <c r="AJ36" s="113">
        <v>820000</v>
      </c>
      <c r="AK36" s="153">
        <v>1.6</v>
      </c>
      <c r="AL36" s="115">
        <v>0.5</v>
      </c>
      <c r="AM36" s="129">
        <v>4</v>
      </c>
      <c r="AN36" s="130">
        <v>1</v>
      </c>
      <c r="AO36" s="118">
        <f t="shared" si="124"/>
        <v>2624000</v>
      </c>
      <c r="AP36" t="b">
        <f>+EXACT(E36,AW36)</f>
        <v>1</v>
      </c>
      <c r="AQ36" t="b">
        <f t="shared" ref="AQ36" si="155">+EXACT(F36,AX36)</f>
        <v>1</v>
      </c>
      <c r="AR36" t="b">
        <f t="shared" ref="AR36" si="156">+EXACT(G36,AY36)</f>
        <v>1</v>
      </c>
      <c r="AS36" s="111" t="s">
        <v>92</v>
      </c>
      <c r="AT36" s="112" t="s">
        <v>93</v>
      </c>
      <c r="AU36" s="113">
        <f>1*737717</f>
        <v>737717</v>
      </c>
      <c r="AV36" s="114">
        <v>1.43</v>
      </c>
      <c r="AW36" s="115">
        <v>0.5</v>
      </c>
      <c r="AX36" s="129">
        <v>4</v>
      </c>
      <c r="AY36" s="130">
        <v>1</v>
      </c>
      <c r="AZ36" s="118">
        <f t="shared" si="127"/>
        <v>2109871</v>
      </c>
      <c r="BA36" t="b">
        <f>+EXACT(E36,BH36)</f>
        <v>1</v>
      </c>
      <c r="BB36" t="b">
        <f t="shared" ref="BB36" si="157">+EXACT(F36,BI36)</f>
        <v>1</v>
      </c>
      <c r="BC36" t="b">
        <f t="shared" ref="BC36" si="158">+EXACT(G36,BJ36)</f>
        <v>1</v>
      </c>
      <c r="BD36" s="111" t="s">
        <v>92</v>
      </c>
      <c r="BE36" s="112" t="s">
        <v>93</v>
      </c>
      <c r="BF36" s="113">
        <v>900000</v>
      </c>
      <c r="BG36" s="153">
        <v>1.8</v>
      </c>
      <c r="BH36" s="115">
        <v>0.5</v>
      </c>
      <c r="BI36" s="129">
        <v>4</v>
      </c>
      <c r="BJ36" s="130">
        <v>1</v>
      </c>
      <c r="BK36" s="118">
        <f t="shared" si="130"/>
        <v>3240000</v>
      </c>
      <c r="BL36" t="b">
        <f>+EXACT(P36,BS36)</f>
        <v>1</v>
      </c>
      <c r="BM36" t="b">
        <f t="shared" ref="BM36" si="159">+EXACT(Q36,BT36)</f>
        <v>1</v>
      </c>
      <c r="BN36" t="b">
        <f t="shared" ref="BN36" si="160">+EXACT(R36,BU36)</f>
        <v>1</v>
      </c>
      <c r="BO36" s="111" t="s">
        <v>92</v>
      </c>
      <c r="BP36" s="112" t="s">
        <v>93</v>
      </c>
      <c r="BQ36" s="113">
        <v>737717</v>
      </c>
      <c r="BR36" s="153">
        <v>1.75</v>
      </c>
      <c r="BS36" s="115">
        <v>0.5</v>
      </c>
      <c r="BT36" s="129">
        <v>4</v>
      </c>
      <c r="BU36" s="130">
        <v>1</v>
      </c>
      <c r="BV36" s="118">
        <f t="shared" si="133"/>
        <v>2582010</v>
      </c>
      <c r="BW36" t="b">
        <f>+EXACT(E36,CD36)</f>
        <v>1</v>
      </c>
      <c r="BX36" t="b">
        <f t="shared" ref="BX36" si="161">+EXACT(F36,CE36)</f>
        <v>1</v>
      </c>
      <c r="BY36" t="b">
        <f t="shared" ref="BY36" si="162">+EXACT(G36,CF36)</f>
        <v>1</v>
      </c>
      <c r="BZ36" s="111" t="s">
        <v>92</v>
      </c>
      <c r="CA36" s="112" t="s">
        <v>93</v>
      </c>
      <c r="CB36" s="113">
        <v>737717</v>
      </c>
      <c r="CC36" s="153">
        <v>1.75</v>
      </c>
      <c r="CD36" s="115">
        <v>0.5</v>
      </c>
      <c r="CE36" s="129">
        <v>4</v>
      </c>
      <c r="CF36" s="130">
        <v>1</v>
      </c>
      <c r="CG36" s="118">
        <f t="shared" si="136"/>
        <v>2582010</v>
      </c>
      <c r="CH36" t="b">
        <f>+EXACT(E36,CO36)</f>
        <v>1</v>
      </c>
      <c r="CI36" t="b">
        <f t="shared" ref="CI36" si="163">+EXACT(F36,CP36)</f>
        <v>1</v>
      </c>
      <c r="CJ36" t="b">
        <f t="shared" ref="CJ36" si="164">+EXACT(G36,CQ36)</f>
        <v>1</v>
      </c>
      <c r="CK36" s="111" t="s">
        <v>92</v>
      </c>
      <c r="CL36" s="112" t="s">
        <v>93</v>
      </c>
      <c r="CM36" s="113">
        <v>850000</v>
      </c>
      <c r="CN36" s="153">
        <v>1.65</v>
      </c>
      <c r="CO36" s="115">
        <v>0.5</v>
      </c>
      <c r="CP36" s="129">
        <v>4</v>
      </c>
      <c r="CQ36" s="130">
        <v>1</v>
      </c>
      <c r="CR36" s="118">
        <f t="shared" si="139"/>
        <v>2805000</v>
      </c>
      <c r="CS36" t="b">
        <f>+EXACT(E36,CZ36)</f>
        <v>1</v>
      </c>
      <c r="CT36" t="b">
        <f t="shared" ref="CT36" si="165">+EXACT(F36,DA36)</f>
        <v>1</v>
      </c>
      <c r="CU36" t="b">
        <f t="shared" ref="CU36" si="166">+EXACT(G36,DB36)</f>
        <v>1</v>
      </c>
      <c r="CV36" s="111" t="s">
        <v>92</v>
      </c>
      <c r="CW36" s="112" t="s">
        <v>93</v>
      </c>
      <c r="CX36" s="113">
        <v>800000</v>
      </c>
      <c r="CY36" s="153">
        <v>1.65</v>
      </c>
      <c r="CZ36" s="115">
        <v>0.5</v>
      </c>
      <c r="DA36" s="129">
        <v>4</v>
      </c>
      <c r="DB36" s="130">
        <v>1</v>
      </c>
      <c r="DC36" s="118">
        <f t="shared" si="142"/>
        <v>2640000</v>
      </c>
      <c r="DD36" t="b">
        <f>+EXACT(E36,DK36)</f>
        <v>1</v>
      </c>
      <c r="DE36" t="b">
        <f t="shared" ref="DE36" si="167">+EXACT(F36,DL36)</f>
        <v>1</v>
      </c>
      <c r="DF36" t="b">
        <f t="shared" ref="DF36" si="168">+EXACT(G36,DM36)</f>
        <v>1</v>
      </c>
      <c r="DG36" s="111" t="s">
        <v>92</v>
      </c>
      <c r="DH36" s="112" t="s">
        <v>93</v>
      </c>
      <c r="DI36" s="113">
        <v>900000</v>
      </c>
      <c r="DJ36" s="153">
        <v>1.61</v>
      </c>
      <c r="DK36" s="115">
        <v>0.5</v>
      </c>
      <c r="DL36" s="129">
        <v>4</v>
      </c>
      <c r="DM36" s="130">
        <v>1</v>
      </c>
      <c r="DN36" s="118">
        <f t="shared" si="145"/>
        <v>2898000</v>
      </c>
      <c r="DO36" t="b">
        <f>+EXACT(E36,DV36)</f>
        <v>1</v>
      </c>
      <c r="DP36" t="b">
        <f t="shared" ref="DP36" si="169">+EXACT(F36,DW36)</f>
        <v>1</v>
      </c>
      <c r="DQ36" t="b">
        <f t="shared" ref="DQ36" si="170">+EXACT(G36,DX36)</f>
        <v>1</v>
      </c>
      <c r="DR36" s="111" t="s">
        <v>92</v>
      </c>
      <c r="DS36" s="112" t="s">
        <v>93</v>
      </c>
      <c r="DT36" s="113">
        <v>850000</v>
      </c>
      <c r="DU36" s="153">
        <v>1.6</v>
      </c>
      <c r="DV36" s="115">
        <v>0.5</v>
      </c>
      <c r="DW36" s="129">
        <v>4</v>
      </c>
      <c r="DX36" s="130">
        <v>1</v>
      </c>
      <c r="DY36" s="118">
        <f t="shared" si="148"/>
        <v>2720000</v>
      </c>
      <c r="DZ36" t="b">
        <f>+EXACT(P36,EG36)</f>
        <v>1</v>
      </c>
      <c r="EA36" t="b">
        <f t="shared" ref="EA36" si="171">+EXACT(Q36,EH36)</f>
        <v>1</v>
      </c>
      <c r="EB36" t="b">
        <f t="shared" ref="EB36" si="172">+EXACT(R36,EI36)</f>
        <v>1</v>
      </c>
      <c r="EC36" s="239" t="s">
        <v>92</v>
      </c>
      <c r="ED36" s="274" t="s">
        <v>93</v>
      </c>
      <c r="EE36" s="331">
        <v>800000</v>
      </c>
      <c r="EF36" s="332">
        <v>0.61</v>
      </c>
      <c r="EG36" s="242">
        <v>0.5</v>
      </c>
      <c r="EH36" s="243">
        <v>4</v>
      </c>
      <c r="EI36" s="284">
        <v>1</v>
      </c>
      <c r="EJ36" s="255">
        <v>976000</v>
      </c>
    </row>
    <row r="37" spans="1:140" x14ac:dyDescent="0.25">
      <c r="A37" s="103" t="s">
        <v>94</v>
      </c>
      <c r="B37" s="213" t="s">
        <v>95</v>
      </c>
      <c r="C37" s="105"/>
      <c r="D37" s="156"/>
      <c r="E37" s="107"/>
      <c r="F37" s="123"/>
      <c r="G37" s="124"/>
      <c r="H37" s="110"/>
      <c r="L37" s="103" t="s">
        <v>94</v>
      </c>
      <c r="M37" s="119" t="s">
        <v>95</v>
      </c>
      <c r="N37" s="105"/>
      <c r="O37" s="156"/>
      <c r="P37" s="107"/>
      <c r="Q37" s="123"/>
      <c r="R37" s="124"/>
      <c r="S37" s="110"/>
      <c r="W37" s="103" t="s">
        <v>94</v>
      </c>
      <c r="X37" s="119" t="s">
        <v>95</v>
      </c>
      <c r="Y37" s="105"/>
      <c r="Z37" s="156"/>
      <c r="AA37" s="107"/>
      <c r="AB37" s="123"/>
      <c r="AC37" s="124"/>
      <c r="AD37" s="110"/>
      <c r="AH37" s="103" t="s">
        <v>94</v>
      </c>
      <c r="AI37" s="119" t="s">
        <v>95</v>
      </c>
      <c r="AJ37" s="105"/>
      <c r="AK37" s="156"/>
      <c r="AL37" s="107"/>
      <c r="AM37" s="123"/>
      <c r="AN37" s="124"/>
      <c r="AO37" s="110"/>
      <c r="AS37" s="103" t="s">
        <v>94</v>
      </c>
      <c r="AT37" s="119" t="s">
        <v>95</v>
      </c>
      <c r="AU37" s="105"/>
      <c r="AV37" s="156"/>
      <c r="AW37" s="107"/>
      <c r="AX37" s="123"/>
      <c r="AY37" s="124"/>
      <c r="AZ37" s="110"/>
      <c r="BD37" s="103" t="s">
        <v>94</v>
      </c>
      <c r="BE37" s="119" t="s">
        <v>95</v>
      </c>
      <c r="BF37" s="105"/>
      <c r="BG37" s="156"/>
      <c r="BH37" s="107"/>
      <c r="BI37" s="123"/>
      <c r="BJ37" s="124"/>
      <c r="BK37" s="110"/>
      <c r="BO37" s="103" t="s">
        <v>94</v>
      </c>
      <c r="BP37" s="119" t="s">
        <v>95</v>
      </c>
      <c r="BQ37" s="105"/>
      <c r="BR37" s="156"/>
      <c r="BS37" s="107"/>
      <c r="BT37" s="123"/>
      <c r="BU37" s="124"/>
      <c r="BV37" s="110"/>
      <c r="BZ37" s="103" t="s">
        <v>94</v>
      </c>
      <c r="CA37" s="119" t="s">
        <v>95</v>
      </c>
      <c r="CB37" s="105"/>
      <c r="CC37" s="156"/>
      <c r="CD37" s="107"/>
      <c r="CE37" s="123"/>
      <c r="CF37" s="124"/>
      <c r="CG37" s="110"/>
      <c r="CK37" s="103" t="s">
        <v>94</v>
      </c>
      <c r="CL37" s="119" t="s">
        <v>95</v>
      </c>
      <c r="CM37" s="105"/>
      <c r="CN37" s="156"/>
      <c r="CO37" s="107"/>
      <c r="CP37" s="123"/>
      <c r="CQ37" s="124"/>
      <c r="CR37" s="110"/>
      <c r="CV37" s="103" t="s">
        <v>94</v>
      </c>
      <c r="CW37" s="119" t="s">
        <v>95</v>
      </c>
      <c r="CX37" s="105"/>
      <c r="CY37" s="156"/>
      <c r="CZ37" s="107"/>
      <c r="DA37" s="123"/>
      <c r="DB37" s="124"/>
      <c r="DC37" s="110"/>
      <c r="DG37" s="103" t="s">
        <v>94</v>
      </c>
      <c r="DH37" s="119" t="s">
        <v>95</v>
      </c>
      <c r="DI37" s="105"/>
      <c r="DJ37" s="156"/>
      <c r="DK37" s="107"/>
      <c r="DL37" s="123"/>
      <c r="DM37" s="124"/>
      <c r="DN37" s="110"/>
      <c r="DR37" s="103" t="s">
        <v>94</v>
      </c>
      <c r="DS37" s="119" t="s">
        <v>95</v>
      </c>
      <c r="DT37" s="105"/>
      <c r="DU37" s="156"/>
      <c r="DV37" s="107"/>
      <c r="DW37" s="123"/>
      <c r="DX37" s="124"/>
      <c r="DY37" s="110"/>
      <c r="EC37" s="234" t="s">
        <v>94</v>
      </c>
      <c r="ED37" s="278" t="s">
        <v>95</v>
      </c>
      <c r="EE37" s="235"/>
      <c r="EF37" s="236"/>
      <c r="EG37" s="237"/>
      <c r="EH37" s="238"/>
      <c r="EI37" s="282"/>
      <c r="EJ37" s="254"/>
    </row>
    <row r="38" spans="1:140" x14ac:dyDescent="0.25">
      <c r="A38" s="111" t="s">
        <v>96</v>
      </c>
      <c r="B38" s="212" t="s">
        <v>97</v>
      </c>
      <c r="C38" s="127"/>
      <c r="D38" s="155"/>
      <c r="E38" s="115"/>
      <c r="F38" s="129"/>
      <c r="G38" s="130"/>
      <c r="H38" s="118"/>
      <c r="L38" s="111" t="s">
        <v>96</v>
      </c>
      <c r="M38" s="112" t="s">
        <v>97</v>
      </c>
      <c r="N38" s="127"/>
      <c r="O38" s="155"/>
      <c r="P38" s="115"/>
      <c r="Q38" s="129"/>
      <c r="R38" s="130"/>
      <c r="S38" s="118"/>
      <c r="W38" s="111" t="s">
        <v>96</v>
      </c>
      <c r="X38" s="112" t="s">
        <v>97</v>
      </c>
      <c r="Y38" s="127"/>
      <c r="Z38" s="155"/>
      <c r="AA38" s="115"/>
      <c r="AB38" s="129"/>
      <c r="AC38" s="130"/>
      <c r="AD38" s="118"/>
      <c r="AH38" s="111" t="s">
        <v>96</v>
      </c>
      <c r="AI38" s="112" t="s">
        <v>97</v>
      </c>
      <c r="AJ38" s="127"/>
      <c r="AK38" s="155"/>
      <c r="AL38" s="115"/>
      <c r="AM38" s="129"/>
      <c r="AN38" s="130"/>
      <c r="AO38" s="118"/>
      <c r="AS38" s="111" t="s">
        <v>96</v>
      </c>
      <c r="AT38" s="112" t="s">
        <v>97</v>
      </c>
      <c r="AU38" s="127"/>
      <c r="AV38" s="155"/>
      <c r="AW38" s="115"/>
      <c r="AX38" s="129"/>
      <c r="AY38" s="130"/>
      <c r="AZ38" s="118"/>
      <c r="BD38" s="111" t="s">
        <v>96</v>
      </c>
      <c r="BE38" s="112" t="s">
        <v>97</v>
      </c>
      <c r="BF38" s="127"/>
      <c r="BG38" s="155"/>
      <c r="BH38" s="115"/>
      <c r="BI38" s="129"/>
      <c r="BJ38" s="130"/>
      <c r="BK38" s="118"/>
      <c r="BO38" s="111" t="s">
        <v>96</v>
      </c>
      <c r="BP38" s="112" t="s">
        <v>97</v>
      </c>
      <c r="BQ38" s="127"/>
      <c r="BR38" s="155"/>
      <c r="BS38" s="115"/>
      <c r="BT38" s="129"/>
      <c r="BU38" s="130"/>
      <c r="BV38" s="118"/>
      <c r="BZ38" s="111" t="s">
        <v>96</v>
      </c>
      <c r="CA38" s="112" t="s">
        <v>97</v>
      </c>
      <c r="CB38" s="127"/>
      <c r="CC38" s="155"/>
      <c r="CD38" s="115"/>
      <c r="CE38" s="129"/>
      <c r="CF38" s="130"/>
      <c r="CG38" s="118"/>
      <c r="CK38" s="111" t="s">
        <v>96</v>
      </c>
      <c r="CL38" s="112" t="s">
        <v>97</v>
      </c>
      <c r="CM38" s="127"/>
      <c r="CN38" s="155"/>
      <c r="CO38" s="115"/>
      <c r="CP38" s="129"/>
      <c r="CQ38" s="130"/>
      <c r="CR38" s="118"/>
      <c r="CV38" s="111" t="s">
        <v>96</v>
      </c>
      <c r="CW38" s="112" t="s">
        <v>97</v>
      </c>
      <c r="CX38" s="127"/>
      <c r="CY38" s="155"/>
      <c r="CZ38" s="115"/>
      <c r="DA38" s="129"/>
      <c r="DB38" s="130"/>
      <c r="DC38" s="118"/>
      <c r="DG38" s="111" t="s">
        <v>96</v>
      </c>
      <c r="DH38" s="112" t="s">
        <v>97</v>
      </c>
      <c r="DI38" s="127"/>
      <c r="DJ38" s="155"/>
      <c r="DK38" s="115"/>
      <c r="DL38" s="129"/>
      <c r="DM38" s="130"/>
      <c r="DN38" s="118"/>
      <c r="DR38" s="111" t="s">
        <v>96</v>
      </c>
      <c r="DS38" s="112" t="s">
        <v>97</v>
      </c>
      <c r="DT38" s="127"/>
      <c r="DU38" s="155"/>
      <c r="DV38" s="115"/>
      <c r="DW38" s="129"/>
      <c r="DX38" s="130"/>
      <c r="DY38" s="118"/>
      <c r="EC38" s="239" t="s">
        <v>96</v>
      </c>
      <c r="ED38" s="274" t="s">
        <v>97</v>
      </c>
      <c r="EE38" s="240"/>
      <c r="EF38" s="241"/>
      <c r="EG38" s="242"/>
      <c r="EH38" s="243"/>
      <c r="EI38" s="284"/>
      <c r="EJ38" s="255"/>
    </row>
    <row r="39" spans="1:140" ht="15.75" thickBot="1" x14ac:dyDescent="0.3">
      <c r="A39" s="111">
        <v>4.9000000000000004</v>
      </c>
      <c r="B39" s="212" t="s">
        <v>98</v>
      </c>
      <c r="C39" s="113"/>
      <c r="D39" s="155"/>
      <c r="E39" s="200">
        <v>1</v>
      </c>
      <c r="F39" s="203">
        <v>4</v>
      </c>
      <c r="G39" s="204">
        <v>1</v>
      </c>
      <c r="H39" s="118">
        <f>ROUND((C39*E39*F39),0)</f>
        <v>0</v>
      </c>
      <c r="I39" t="b">
        <f>+EXACT(E39,P39)</f>
        <v>1</v>
      </c>
      <c r="J39" t="b">
        <f t="shared" ref="J39" si="173">+EXACT(F39,Q39)</f>
        <v>1</v>
      </c>
      <c r="K39" t="b">
        <f>+EXACT(G39,R39)</f>
        <v>1</v>
      </c>
      <c r="L39" s="111">
        <v>4.9000000000000004</v>
      </c>
      <c r="M39" s="112" t="s">
        <v>98</v>
      </c>
      <c r="N39" s="113">
        <v>200000</v>
      </c>
      <c r="O39" s="155"/>
      <c r="P39" s="115">
        <v>1</v>
      </c>
      <c r="Q39" s="129">
        <v>4</v>
      </c>
      <c r="R39" s="130">
        <v>1</v>
      </c>
      <c r="S39" s="118">
        <f>ROUND((N39*P39*Q39),0)</f>
        <v>800000</v>
      </c>
      <c r="T39" t="b">
        <f>+EXACT(E39,AA39)</f>
        <v>1</v>
      </c>
      <c r="U39" t="b">
        <f t="shared" ref="U39" si="174">+EXACT(F39,AB39)</f>
        <v>1</v>
      </c>
      <c r="V39" t="b">
        <f t="shared" ref="V39" si="175">+EXACT(G39,AC39)</f>
        <v>1</v>
      </c>
      <c r="W39" s="111">
        <v>4.9000000000000004</v>
      </c>
      <c r="X39" s="112" t="s">
        <v>98</v>
      </c>
      <c r="Y39" s="113">
        <v>350000</v>
      </c>
      <c r="Z39" s="155"/>
      <c r="AA39" s="115">
        <v>1</v>
      </c>
      <c r="AB39" s="129">
        <v>4</v>
      </c>
      <c r="AC39" s="130">
        <v>1</v>
      </c>
      <c r="AD39" s="118">
        <f>ROUND((Y39*AA39*AB39),0)</f>
        <v>1400000</v>
      </c>
      <c r="AE39" t="b">
        <f>+EXACT(E39,AL39)</f>
        <v>1</v>
      </c>
      <c r="AF39" t="b">
        <f>+EXACT(F39,AM39)</f>
        <v>1</v>
      </c>
      <c r="AG39" t="b">
        <f t="shared" ref="AG39" si="176">+EXACT(G39,AN39)</f>
        <v>1</v>
      </c>
      <c r="AH39" s="111">
        <v>4.9000000000000004</v>
      </c>
      <c r="AI39" s="112" t="s">
        <v>98</v>
      </c>
      <c r="AJ39" s="113">
        <v>750000</v>
      </c>
      <c r="AK39" s="155"/>
      <c r="AL39" s="115">
        <v>1</v>
      </c>
      <c r="AM39" s="129">
        <v>4</v>
      </c>
      <c r="AN39" s="130">
        <v>1</v>
      </c>
      <c r="AO39" s="118">
        <f>ROUND((AJ39*AL39*AM39),0)</f>
        <v>3000000</v>
      </c>
      <c r="AP39" t="b">
        <f>+EXACT(E39,AW39)</f>
        <v>1</v>
      </c>
      <c r="AQ39" t="b">
        <f t="shared" ref="AQ39" si="177">+EXACT(F39,AX39)</f>
        <v>1</v>
      </c>
      <c r="AR39" t="b">
        <f t="shared" ref="AR39" si="178">+EXACT(G39,AY39)</f>
        <v>1</v>
      </c>
      <c r="AS39" s="111">
        <v>4.9000000000000004</v>
      </c>
      <c r="AT39" s="112" t="s">
        <v>98</v>
      </c>
      <c r="AU39" s="113">
        <f>1*737717</f>
        <v>737717</v>
      </c>
      <c r="AV39" s="155"/>
      <c r="AW39" s="115">
        <v>1</v>
      </c>
      <c r="AX39" s="129">
        <v>4</v>
      </c>
      <c r="AY39" s="130">
        <v>1</v>
      </c>
      <c r="AZ39" s="118">
        <f>ROUND((AU39*AW39*AX39),0)</f>
        <v>2950868</v>
      </c>
      <c r="BA39" t="b">
        <f>+EXACT(E39,BH39)</f>
        <v>1</v>
      </c>
      <c r="BB39" t="b">
        <f t="shared" ref="BB39" si="179">+EXACT(F39,BI39)</f>
        <v>1</v>
      </c>
      <c r="BC39" t="b">
        <f t="shared" ref="BC39" si="180">+EXACT(G39,BJ39)</f>
        <v>1</v>
      </c>
      <c r="BD39" s="111">
        <v>4.9000000000000004</v>
      </c>
      <c r="BE39" s="112" t="s">
        <v>98</v>
      </c>
      <c r="BF39" s="113">
        <v>200000</v>
      </c>
      <c r="BG39" s="155"/>
      <c r="BH39" s="115">
        <v>1</v>
      </c>
      <c r="BI39" s="129">
        <v>4</v>
      </c>
      <c r="BJ39" s="130">
        <v>1</v>
      </c>
      <c r="BK39" s="118">
        <f>ROUND((BF39*BH39*BI39),0)</f>
        <v>800000</v>
      </c>
      <c r="BL39" t="b">
        <f>+EXACT(P39,BS39)</f>
        <v>1</v>
      </c>
      <c r="BM39" t="b">
        <f t="shared" ref="BM39" si="181">+EXACT(Q39,BT39)</f>
        <v>1</v>
      </c>
      <c r="BN39" t="b">
        <f t="shared" ref="BN39" si="182">+EXACT(R39,BU39)</f>
        <v>1</v>
      </c>
      <c r="BO39" s="111">
        <v>4.9000000000000004</v>
      </c>
      <c r="BP39" s="112" t="s">
        <v>98</v>
      </c>
      <c r="BQ39" s="113">
        <v>200000</v>
      </c>
      <c r="BR39" s="155"/>
      <c r="BS39" s="115">
        <v>1</v>
      </c>
      <c r="BT39" s="129">
        <v>4</v>
      </c>
      <c r="BU39" s="130">
        <v>1</v>
      </c>
      <c r="BV39" s="118">
        <f>ROUND((BQ39*BS39*BT39),0)</f>
        <v>800000</v>
      </c>
      <c r="BW39" t="b">
        <f>+EXACT(E39,CD39)</f>
        <v>1</v>
      </c>
      <c r="BX39" t="b">
        <f t="shared" ref="BX39" si="183">+EXACT(F39,CE39)</f>
        <v>1</v>
      </c>
      <c r="BY39" t="b">
        <f t="shared" ref="BY39" si="184">+EXACT(G39,CF39)</f>
        <v>1</v>
      </c>
      <c r="BZ39" s="111">
        <v>4.9000000000000004</v>
      </c>
      <c r="CA39" s="112" t="s">
        <v>98</v>
      </c>
      <c r="CB39" s="113">
        <v>300000</v>
      </c>
      <c r="CC39" s="155"/>
      <c r="CD39" s="115">
        <v>1</v>
      </c>
      <c r="CE39" s="129">
        <v>4</v>
      </c>
      <c r="CF39" s="130">
        <v>1</v>
      </c>
      <c r="CG39" s="118">
        <f>ROUND((CB39*CD39*CE39),0)</f>
        <v>1200000</v>
      </c>
      <c r="CH39" t="b">
        <f>+EXACT(E39,CO39)</f>
        <v>1</v>
      </c>
      <c r="CI39" t="b">
        <f t="shared" ref="CI39" si="185">+EXACT(F39,CP39)</f>
        <v>1</v>
      </c>
      <c r="CJ39" t="b">
        <f t="shared" ref="CJ39" si="186">+EXACT(G39,CQ39)</f>
        <v>1</v>
      </c>
      <c r="CK39" s="111">
        <v>4.9000000000000004</v>
      </c>
      <c r="CL39" s="112" t="s">
        <v>98</v>
      </c>
      <c r="CM39" s="113">
        <v>400000</v>
      </c>
      <c r="CN39" s="155"/>
      <c r="CO39" s="115">
        <v>1</v>
      </c>
      <c r="CP39" s="129">
        <v>4</v>
      </c>
      <c r="CQ39" s="130">
        <v>1</v>
      </c>
      <c r="CR39" s="118">
        <f>ROUND((CM39*CO39*CP39),0)</f>
        <v>1600000</v>
      </c>
      <c r="CS39" t="b">
        <f>+EXACT(E39,CZ39)</f>
        <v>1</v>
      </c>
      <c r="CT39" t="b">
        <f t="shared" ref="CT39" si="187">+EXACT(F39,DA39)</f>
        <v>1</v>
      </c>
      <c r="CU39" t="b">
        <f t="shared" ref="CU39" si="188">+EXACT(G39,DB39)</f>
        <v>1</v>
      </c>
      <c r="CV39" s="111">
        <v>4.9000000000000004</v>
      </c>
      <c r="CW39" s="112" t="s">
        <v>98</v>
      </c>
      <c r="CX39" s="113">
        <v>515000</v>
      </c>
      <c r="CY39" s="155"/>
      <c r="CZ39" s="115">
        <v>1</v>
      </c>
      <c r="DA39" s="129">
        <v>4</v>
      </c>
      <c r="DB39" s="130">
        <v>1</v>
      </c>
      <c r="DC39" s="118">
        <f>ROUND((CX39*CZ39*DA39),0)</f>
        <v>2060000</v>
      </c>
      <c r="DD39" t="b">
        <f>+EXACT(E39,DK39)</f>
        <v>1</v>
      </c>
      <c r="DE39" t="b">
        <f t="shared" ref="DE39" si="189">+EXACT(F39,DL39)</f>
        <v>1</v>
      </c>
      <c r="DF39" t="b">
        <f t="shared" ref="DF39" si="190">+EXACT(G39,DM39)</f>
        <v>1</v>
      </c>
      <c r="DG39" s="111">
        <v>4.9000000000000004</v>
      </c>
      <c r="DH39" s="112" t="s">
        <v>98</v>
      </c>
      <c r="DI39" s="113">
        <v>300000</v>
      </c>
      <c r="DJ39" s="155"/>
      <c r="DK39" s="115">
        <v>1</v>
      </c>
      <c r="DL39" s="129">
        <v>4</v>
      </c>
      <c r="DM39" s="130">
        <v>1</v>
      </c>
      <c r="DN39" s="118">
        <f>ROUND((DI39*DK39*DL39),0)</f>
        <v>1200000</v>
      </c>
      <c r="DO39" t="b">
        <f>+EXACT(E39,DV39)</f>
        <v>1</v>
      </c>
      <c r="DP39" t="b">
        <f t="shared" ref="DP39" si="191">+EXACT(F39,DW39)</f>
        <v>1</v>
      </c>
      <c r="DQ39" t="b">
        <f t="shared" ref="DQ39" si="192">+EXACT(G39,DX39)</f>
        <v>1</v>
      </c>
      <c r="DR39" s="111">
        <v>4.9000000000000004</v>
      </c>
      <c r="DS39" s="112" t="s">
        <v>98</v>
      </c>
      <c r="DT39" s="113">
        <v>600000</v>
      </c>
      <c r="DU39" s="155"/>
      <c r="DV39" s="115">
        <v>1</v>
      </c>
      <c r="DW39" s="129">
        <v>4</v>
      </c>
      <c r="DX39" s="130">
        <v>1</v>
      </c>
      <c r="DY39" s="118">
        <f>ROUND((DT39*DV39*DW39),0)</f>
        <v>2400000</v>
      </c>
      <c r="DZ39" t="b">
        <f>+EXACT(P39,EG39)</f>
        <v>1</v>
      </c>
      <c r="EA39" t="b">
        <f t="shared" ref="EA39" si="193">+EXACT(Q39,EH39)</f>
        <v>1</v>
      </c>
      <c r="EB39" t="b">
        <f t="shared" ref="EB39" si="194">+EXACT(R39,EI39)</f>
        <v>1</v>
      </c>
      <c r="EC39" s="239">
        <v>4.9000000000000004</v>
      </c>
      <c r="ED39" s="274" t="s">
        <v>98</v>
      </c>
      <c r="EE39" s="331">
        <v>350000</v>
      </c>
      <c r="EF39" s="241"/>
      <c r="EG39" s="242">
        <v>1</v>
      </c>
      <c r="EH39" s="243">
        <v>4</v>
      </c>
      <c r="EI39" s="284">
        <v>1</v>
      </c>
      <c r="EJ39" s="255">
        <v>1400000</v>
      </c>
    </row>
    <row r="40" spans="1:140" ht="16.5" thickTop="1" thickBot="1" x14ac:dyDescent="0.3">
      <c r="A40" s="93" t="s">
        <v>99</v>
      </c>
      <c r="B40" s="209" t="s">
        <v>100</v>
      </c>
      <c r="C40" s="132"/>
      <c r="D40" s="132"/>
      <c r="E40" s="132"/>
      <c r="F40" s="132"/>
      <c r="G40" s="133"/>
      <c r="H40" s="134"/>
      <c r="L40" s="93" t="s">
        <v>99</v>
      </c>
      <c r="M40" s="94" t="s">
        <v>100</v>
      </c>
      <c r="N40" s="132"/>
      <c r="O40" s="132"/>
      <c r="P40" s="132"/>
      <c r="Q40" s="132"/>
      <c r="R40" s="133"/>
      <c r="S40" s="134"/>
      <c r="W40" s="93" t="s">
        <v>99</v>
      </c>
      <c r="X40" s="94" t="s">
        <v>100</v>
      </c>
      <c r="Y40" s="132"/>
      <c r="Z40" s="132"/>
      <c r="AA40" s="132"/>
      <c r="AB40" s="132"/>
      <c r="AC40" s="133"/>
      <c r="AD40" s="134"/>
      <c r="AH40" s="93" t="s">
        <v>99</v>
      </c>
      <c r="AI40" s="94" t="s">
        <v>100</v>
      </c>
      <c r="AJ40" s="132"/>
      <c r="AK40" s="132"/>
      <c r="AL40" s="132"/>
      <c r="AM40" s="132"/>
      <c r="AN40" s="133"/>
      <c r="AO40" s="134"/>
      <c r="AS40" s="93" t="s">
        <v>99</v>
      </c>
      <c r="AT40" s="94" t="s">
        <v>100</v>
      </c>
      <c r="AU40" s="132"/>
      <c r="AV40" s="132"/>
      <c r="AW40" s="132"/>
      <c r="AX40" s="132"/>
      <c r="AY40" s="133"/>
      <c r="AZ40" s="134"/>
      <c r="BD40" s="93" t="s">
        <v>99</v>
      </c>
      <c r="BE40" s="94" t="s">
        <v>100</v>
      </c>
      <c r="BF40" s="132"/>
      <c r="BG40" s="132"/>
      <c r="BH40" s="132"/>
      <c r="BI40" s="132"/>
      <c r="BJ40" s="133"/>
      <c r="BK40" s="134"/>
      <c r="BO40" s="93" t="s">
        <v>99</v>
      </c>
      <c r="BP40" s="94" t="s">
        <v>100</v>
      </c>
      <c r="BQ40" s="132"/>
      <c r="BR40" s="132"/>
      <c r="BS40" s="132"/>
      <c r="BT40" s="132"/>
      <c r="BU40" s="133"/>
      <c r="BV40" s="134"/>
      <c r="BZ40" s="93" t="s">
        <v>99</v>
      </c>
      <c r="CA40" s="94" t="s">
        <v>100</v>
      </c>
      <c r="CB40" s="132"/>
      <c r="CC40" s="132"/>
      <c r="CD40" s="132"/>
      <c r="CE40" s="132"/>
      <c r="CF40" s="133"/>
      <c r="CG40" s="134"/>
      <c r="CK40" s="93" t="s">
        <v>99</v>
      </c>
      <c r="CL40" s="94" t="s">
        <v>100</v>
      </c>
      <c r="CM40" s="132"/>
      <c r="CN40" s="132"/>
      <c r="CO40" s="132"/>
      <c r="CP40" s="132"/>
      <c r="CQ40" s="133"/>
      <c r="CR40" s="134"/>
      <c r="CV40" s="93" t="s">
        <v>99</v>
      </c>
      <c r="CW40" s="94" t="s">
        <v>100</v>
      </c>
      <c r="CX40" s="132"/>
      <c r="CY40" s="132"/>
      <c r="CZ40" s="132"/>
      <c r="DA40" s="132"/>
      <c r="DB40" s="133"/>
      <c r="DC40" s="134"/>
      <c r="DG40" s="93" t="s">
        <v>99</v>
      </c>
      <c r="DH40" s="94" t="s">
        <v>100</v>
      </c>
      <c r="DI40" s="132"/>
      <c r="DJ40" s="132"/>
      <c r="DK40" s="132"/>
      <c r="DL40" s="132"/>
      <c r="DM40" s="133"/>
      <c r="DN40" s="134"/>
      <c r="DR40" s="93" t="s">
        <v>99</v>
      </c>
      <c r="DS40" s="94" t="s">
        <v>100</v>
      </c>
      <c r="DT40" s="132"/>
      <c r="DU40" s="132"/>
      <c r="DV40" s="132"/>
      <c r="DW40" s="132"/>
      <c r="DX40" s="133"/>
      <c r="DY40" s="134"/>
      <c r="EC40" s="233" t="s">
        <v>99</v>
      </c>
      <c r="ED40" s="261" t="s">
        <v>100</v>
      </c>
      <c r="EE40" s="285"/>
      <c r="EF40" s="285"/>
      <c r="EG40" s="285"/>
      <c r="EH40" s="285"/>
      <c r="EI40" s="286"/>
      <c r="EJ40" s="287"/>
    </row>
    <row r="41" spans="1:140" ht="16.5" thickTop="1" thickBot="1" x14ac:dyDescent="0.3">
      <c r="A41" s="103" t="s">
        <v>101</v>
      </c>
      <c r="B41" s="213" t="s">
        <v>102</v>
      </c>
      <c r="C41" s="113"/>
      <c r="D41" s="156"/>
      <c r="E41" s="200">
        <v>0.1</v>
      </c>
      <c r="F41" s="203">
        <v>4</v>
      </c>
      <c r="G41" s="124"/>
      <c r="H41" s="110">
        <f>ROUND(C41*E41*F41,0)</f>
        <v>0</v>
      </c>
      <c r="I41" t="b">
        <f>+EXACT(E41,P41)</f>
        <v>1</v>
      </c>
      <c r="J41" t="b">
        <f t="shared" ref="J41" si="195">+EXACT(F41,Q41)</f>
        <v>1</v>
      </c>
      <c r="K41" t="b">
        <f>+EXACT(G41,R41)</f>
        <v>1</v>
      </c>
      <c r="L41" s="103" t="s">
        <v>101</v>
      </c>
      <c r="M41" s="119" t="s">
        <v>102</v>
      </c>
      <c r="N41" s="113">
        <v>6000000</v>
      </c>
      <c r="O41" s="156"/>
      <c r="P41" s="107">
        <v>0.1</v>
      </c>
      <c r="Q41" s="123">
        <v>4</v>
      </c>
      <c r="R41" s="124"/>
      <c r="S41" s="110">
        <f>ROUND(N41*P41*Q41,0)</f>
        <v>2400000</v>
      </c>
      <c r="T41" t="b">
        <f>+EXACT(E41,AA41)</f>
        <v>1</v>
      </c>
      <c r="U41" t="b">
        <f t="shared" ref="U41" si="196">+EXACT(F41,AB41)</f>
        <v>1</v>
      </c>
      <c r="V41" t="b">
        <f t="shared" ref="V41" si="197">+EXACT(G41,AC41)</f>
        <v>1</v>
      </c>
      <c r="W41" s="103" t="s">
        <v>101</v>
      </c>
      <c r="X41" s="119" t="s">
        <v>102</v>
      </c>
      <c r="Y41" s="113">
        <v>450000</v>
      </c>
      <c r="Z41" s="156"/>
      <c r="AA41" s="107">
        <v>0.1</v>
      </c>
      <c r="AB41" s="123">
        <v>4</v>
      </c>
      <c r="AC41" s="124"/>
      <c r="AD41" s="110">
        <f>ROUND(Y41*AA41*AB41,0)</f>
        <v>180000</v>
      </c>
      <c r="AE41" t="b">
        <f>+EXACT(E41,AL41)</f>
        <v>1</v>
      </c>
      <c r="AF41" t="b">
        <f>+EXACT(F41,AM41)</f>
        <v>1</v>
      </c>
      <c r="AG41" t="b">
        <f>+EXACT(G41,AN41)</f>
        <v>1</v>
      </c>
      <c r="AH41" s="103" t="s">
        <v>101</v>
      </c>
      <c r="AI41" s="119" t="s">
        <v>102</v>
      </c>
      <c r="AJ41" s="113">
        <v>140000</v>
      </c>
      <c r="AK41" s="156"/>
      <c r="AL41" s="107">
        <v>0.1</v>
      </c>
      <c r="AM41" s="123">
        <v>4</v>
      </c>
      <c r="AN41" s="124"/>
      <c r="AO41" s="110">
        <f>ROUND(AJ41*AL41*AM41,0)</f>
        <v>56000</v>
      </c>
      <c r="AP41" t="b">
        <f>+EXACT(E41,AW41)</f>
        <v>1</v>
      </c>
      <c r="AQ41" t="b">
        <f t="shared" ref="AQ41" si="198">+EXACT(F41,AX41)</f>
        <v>1</v>
      </c>
      <c r="AR41" t="b">
        <f t="shared" ref="AR41" si="199">+EXACT(G41,AY41)</f>
        <v>1</v>
      </c>
      <c r="AS41" s="103" t="s">
        <v>101</v>
      </c>
      <c r="AT41" s="119" t="s">
        <v>102</v>
      </c>
      <c r="AU41" s="113">
        <f>0.15*737717</f>
        <v>110657.55</v>
      </c>
      <c r="AV41" s="156"/>
      <c r="AW41" s="107">
        <v>0.1</v>
      </c>
      <c r="AX41" s="123">
        <v>4</v>
      </c>
      <c r="AY41" s="124"/>
      <c r="AZ41" s="110">
        <f>ROUND(AU41*AW41*AX41,0)</f>
        <v>44263</v>
      </c>
      <c r="BA41" t="b">
        <f>+EXACT(E41,BH41)</f>
        <v>1</v>
      </c>
      <c r="BB41" t="b">
        <f t="shared" ref="BB41" si="200">+EXACT(F41,BI41)</f>
        <v>1</v>
      </c>
      <c r="BC41" t="b">
        <f t="shared" ref="BC41" si="201">+EXACT(G41,BJ41)</f>
        <v>1</v>
      </c>
      <c r="BD41" s="103" t="s">
        <v>101</v>
      </c>
      <c r="BE41" s="119" t="s">
        <v>102</v>
      </c>
      <c r="BF41" s="113">
        <v>400000</v>
      </c>
      <c r="BG41" s="156"/>
      <c r="BH41" s="107">
        <v>0.1</v>
      </c>
      <c r="BI41" s="123">
        <v>4</v>
      </c>
      <c r="BJ41" s="124"/>
      <c r="BK41" s="110">
        <f>ROUND(BF41*BH41*BI41,0)</f>
        <v>160000</v>
      </c>
      <c r="BL41" t="b">
        <f>+EXACT(P41,BS41)</f>
        <v>1</v>
      </c>
      <c r="BM41" t="b">
        <f t="shared" ref="BM41" si="202">+EXACT(Q41,BT41)</f>
        <v>1</v>
      </c>
      <c r="BN41" t="b">
        <f t="shared" ref="BN41" si="203">+EXACT(R41,BU41)</f>
        <v>1</v>
      </c>
      <c r="BO41" s="103" t="s">
        <v>101</v>
      </c>
      <c r="BP41" s="119" t="s">
        <v>102</v>
      </c>
      <c r="BQ41" s="113">
        <v>100000</v>
      </c>
      <c r="BR41" s="156"/>
      <c r="BS41" s="107">
        <v>0.1</v>
      </c>
      <c r="BT41" s="123">
        <v>4</v>
      </c>
      <c r="BU41" s="124"/>
      <c r="BV41" s="110">
        <f>ROUND(BQ41*BS41*BT41,0)</f>
        <v>40000</v>
      </c>
      <c r="BW41" t="b">
        <f>+EXACT(E41,CD41)</f>
        <v>1</v>
      </c>
      <c r="BX41" t="b">
        <f t="shared" ref="BX41" si="204">+EXACT(F41,CE41)</f>
        <v>1</v>
      </c>
      <c r="BY41" t="b">
        <f t="shared" ref="BY41" si="205">+EXACT(G41,CF41)</f>
        <v>1</v>
      </c>
      <c r="BZ41" s="103" t="s">
        <v>101</v>
      </c>
      <c r="CA41" s="119" t="s">
        <v>102</v>
      </c>
      <c r="CB41" s="113">
        <v>100000</v>
      </c>
      <c r="CC41" s="156"/>
      <c r="CD41" s="107">
        <v>0.1</v>
      </c>
      <c r="CE41" s="123">
        <v>4</v>
      </c>
      <c r="CF41" s="124"/>
      <c r="CG41" s="110">
        <f>ROUND(CB41*CD41*CE41,0)</f>
        <v>40000</v>
      </c>
      <c r="CH41" t="b">
        <f>+EXACT(E41,CO41)</f>
        <v>1</v>
      </c>
      <c r="CI41" t="b">
        <f t="shared" ref="CI41" si="206">+EXACT(F41,CP41)</f>
        <v>1</v>
      </c>
      <c r="CJ41" t="b">
        <f t="shared" ref="CJ41" si="207">+EXACT(G41,CQ41)</f>
        <v>1</v>
      </c>
      <c r="CK41" s="103" t="s">
        <v>101</v>
      </c>
      <c r="CL41" s="119" t="s">
        <v>102</v>
      </c>
      <c r="CM41" s="113">
        <v>150402.5</v>
      </c>
      <c r="CN41" s="156"/>
      <c r="CO41" s="107">
        <v>0.1</v>
      </c>
      <c r="CP41" s="123">
        <v>4</v>
      </c>
      <c r="CQ41" s="124"/>
      <c r="CR41" s="110">
        <f>ROUND(CM41*CO41*CP41,0)</f>
        <v>60161</v>
      </c>
      <c r="CS41" t="b">
        <f>+EXACT(E41,CZ41)</f>
        <v>1</v>
      </c>
      <c r="CT41" t="b">
        <f t="shared" ref="CT41" si="208">+EXACT(F41,DA41)</f>
        <v>1</v>
      </c>
      <c r="CU41" t="b">
        <f t="shared" ref="CU41" si="209">+EXACT(G41,DB41)</f>
        <v>1</v>
      </c>
      <c r="CV41" s="103" t="s">
        <v>101</v>
      </c>
      <c r="CW41" s="119" t="s">
        <v>102</v>
      </c>
      <c r="CX41" s="113">
        <v>4000000</v>
      </c>
      <c r="CY41" s="156"/>
      <c r="CZ41" s="107">
        <v>0.1</v>
      </c>
      <c r="DA41" s="123">
        <v>4</v>
      </c>
      <c r="DB41" s="124"/>
      <c r="DC41" s="110">
        <f>ROUND(CX41*CZ41*DA41,0)</f>
        <v>1600000</v>
      </c>
      <c r="DD41" t="b">
        <f>+EXACT(E41,DK41)</f>
        <v>1</v>
      </c>
      <c r="DE41" t="b">
        <f t="shared" ref="DE41" si="210">+EXACT(F41,DL41)</f>
        <v>1</v>
      </c>
      <c r="DF41" t="b">
        <f t="shared" ref="DF41" si="211">+EXACT(G41,DM41)</f>
        <v>1</v>
      </c>
      <c r="DG41" s="103" t="s">
        <v>101</v>
      </c>
      <c r="DH41" s="119" t="s">
        <v>102</v>
      </c>
      <c r="DI41" s="113">
        <v>2000000</v>
      </c>
      <c r="DJ41" s="156"/>
      <c r="DK41" s="107">
        <v>0.1</v>
      </c>
      <c r="DL41" s="123">
        <v>4</v>
      </c>
      <c r="DM41" s="124"/>
      <c r="DN41" s="110">
        <f>ROUND(DI41*DK41*DL41,0)</f>
        <v>800000</v>
      </c>
      <c r="DO41" t="b">
        <f>+EXACT(E41,DV41)</f>
        <v>1</v>
      </c>
      <c r="DP41" t="b">
        <f t="shared" ref="DP41" si="212">+EXACT(F41,DW41)</f>
        <v>1</v>
      </c>
      <c r="DQ41" t="b">
        <f t="shared" ref="DQ41" si="213">+EXACT(G41,DX41)</f>
        <v>1</v>
      </c>
      <c r="DR41" s="103" t="s">
        <v>101</v>
      </c>
      <c r="DS41" s="119" t="s">
        <v>102</v>
      </c>
      <c r="DT41" s="113">
        <v>250000</v>
      </c>
      <c r="DU41" s="156"/>
      <c r="DV41" s="107">
        <v>0.1</v>
      </c>
      <c r="DW41" s="123">
        <v>4</v>
      </c>
      <c r="DX41" s="124"/>
      <c r="DY41" s="110">
        <f>ROUND(DT41*DV41*DW41,0)</f>
        <v>100000</v>
      </c>
      <c r="DZ41" t="b">
        <f>+EXACT(P41,EG41)</f>
        <v>1</v>
      </c>
      <c r="EA41" t="b">
        <f t="shared" ref="EA41" si="214">+EXACT(Q41,EH41)</f>
        <v>1</v>
      </c>
      <c r="EB41" t="b">
        <f t="shared" ref="EB41" si="215">+EXACT(R41,EI41)</f>
        <v>1</v>
      </c>
      <c r="EC41" s="234" t="s">
        <v>101</v>
      </c>
      <c r="ED41" s="278" t="s">
        <v>102</v>
      </c>
      <c r="EE41" s="331">
        <v>200000</v>
      </c>
      <c r="EF41" s="236"/>
      <c r="EG41" s="237">
        <v>0.1</v>
      </c>
      <c r="EH41" s="238">
        <v>4</v>
      </c>
      <c r="EI41" s="282"/>
      <c r="EJ41" s="254">
        <v>80000</v>
      </c>
    </row>
    <row r="42" spans="1:140" ht="16.5" thickTop="1" thickBot="1" x14ac:dyDescent="0.3">
      <c r="A42" s="93" t="s">
        <v>103</v>
      </c>
      <c r="B42" s="209" t="s">
        <v>104</v>
      </c>
      <c r="C42" s="132"/>
      <c r="D42" s="132"/>
      <c r="E42" s="132"/>
      <c r="F42" s="132"/>
      <c r="G42" s="133"/>
      <c r="H42" s="134"/>
      <c r="L42" s="93" t="s">
        <v>103</v>
      </c>
      <c r="M42" s="94" t="s">
        <v>104</v>
      </c>
      <c r="N42" s="132"/>
      <c r="O42" s="132"/>
      <c r="P42" s="132"/>
      <c r="Q42" s="132"/>
      <c r="R42" s="133"/>
      <c r="S42" s="134"/>
      <c r="W42" s="93" t="s">
        <v>103</v>
      </c>
      <c r="X42" s="94" t="s">
        <v>104</v>
      </c>
      <c r="Y42" s="132"/>
      <c r="Z42" s="132"/>
      <c r="AA42" s="132"/>
      <c r="AB42" s="132"/>
      <c r="AC42" s="133"/>
      <c r="AD42" s="134"/>
      <c r="AH42" s="93" t="s">
        <v>103</v>
      </c>
      <c r="AI42" s="94" t="s">
        <v>104</v>
      </c>
      <c r="AJ42" s="132"/>
      <c r="AK42" s="132"/>
      <c r="AL42" s="132"/>
      <c r="AM42" s="132"/>
      <c r="AN42" s="133"/>
      <c r="AO42" s="134"/>
      <c r="AS42" s="93" t="s">
        <v>103</v>
      </c>
      <c r="AT42" s="94" t="s">
        <v>104</v>
      </c>
      <c r="AU42" s="132"/>
      <c r="AV42" s="132"/>
      <c r="AW42" s="132"/>
      <c r="AX42" s="132"/>
      <c r="AY42" s="133"/>
      <c r="AZ42" s="134"/>
      <c r="BD42" s="93" t="s">
        <v>103</v>
      </c>
      <c r="BE42" s="94" t="s">
        <v>104</v>
      </c>
      <c r="BF42" s="132"/>
      <c r="BG42" s="132"/>
      <c r="BH42" s="132"/>
      <c r="BI42" s="132"/>
      <c r="BJ42" s="133"/>
      <c r="BK42" s="134"/>
      <c r="BO42" s="93" t="s">
        <v>103</v>
      </c>
      <c r="BP42" s="94" t="s">
        <v>104</v>
      </c>
      <c r="BQ42" s="132"/>
      <c r="BR42" s="132"/>
      <c r="BS42" s="132"/>
      <c r="BT42" s="132"/>
      <c r="BU42" s="133"/>
      <c r="BV42" s="134"/>
      <c r="BZ42" s="93" t="s">
        <v>103</v>
      </c>
      <c r="CA42" s="94" t="s">
        <v>104</v>
      </c>
      <c r="CB42" s="132"/>
      <c r="CC42" s="132"/>
      <c r="CD42" s="132"/>
      <c r="CE42" s="132"/>
      <c r="CF42" s="133"/>
      <c r="CG42" s="134"/>
      <c r="CK42" s="93" t="s">
        <v>103</v>
      </c>
      <c r="CL42" s="94" t="s">
        <v>104</v>
      </c>
      <c r="CM42" s="132"/>
      <c r="CN42" s="132"/>
      <c r="CO42" s="132"/>
      <c r="CP42" s="132"/>
      <c r="CQ42" s="133"/>
      <c r="CR42" s="134"/>
      <c r="CV42" s="93" t="s">
        <v>103</v>
      </c>
      <c r="CW42" s="94" t="s">
        <v>104</v>
      </c>
      <c r="CX42" s="132"/>
      <c r="CY42" s="132"/>
      <c r="CZ42" s="132"/>
      <c r="DA42" s="132"/>
      <c r="DB42" s="133"/>
      <c r="DC42" s="134"/>
      <c r="DG42" s="93" t="s">
        <v>103</v>
      </c>
      <c r="DH42" s="94" t="s">
        <v>104</v>
      </c>
      <c r="DI42" s="132"/>
      <c r="DJ42" s="132"/>
      <c r="DK42" s="132"/>
      <c r="DL42" s="132"/>
      <c r="DM42" s="133"/>
      <c r="DN42" s="134"/>
      <c r="DR42" s="93" t="s">
        <v>103</v>
      </c>
      <c r="DS42" s="94" t="s">
        <v>104</v>
      </c>
      <c r="DT42" s="132"/>
      <c r="DU42" s="132"/>
      <c r="DV42" s="132"/>
      <c r="DW42" s="132"/>
      <c r="DX42" s="133"/>
      <c r="DY42" s="134"/>
      <c r="EC42" s="233" t="s">
        <v>103</v>
      </c>
      <c r="ED42" s="261" t="s">
        <v>104</v>
      </c>
      <c r="EE42" s="285"/>
      <c r="EF42" s="285"/>
      <c r="EG42" s="285"/>
      <c r="EH42" s="285"/>
      <c r="EI42" s="286"/>
      <c r="EJ42" s="287"/>
    </row>
    <row r="43" spans="1:140" ht="16.5" thickTop="1" thickBot="1" x14ac:dyDescent="0.3">
      <c r="A43" s="135" t="s">
        <v>105</v>
      </c>
      <c r="B43" s="157" t="s">
        <v>106</v>
      </c>
      <c r="C43" s="158"/>
      <c r="D43" s="159"/>
      <c r="E43" s="160"/>
      <c r="F43" s="159"/>
      <c r="G43" s="161"/>
      <c r="H43" s="110">
        <f>C43</f>
        <v>0</v>
      </c>
      <c r="L43" s="135" t="s">
        <v>105</v>
      </c>
      <c r="M43" s="198" t="s">
        <v>106</v>
      </c>
      <c r="N43" s="113">
        <v>2991007</v>
      </c>
      <c r="O43" s="159"/>
      <c r="P43" s="160"/>
      <c r="Q43" s="159"/>
      <c r="R43" s="161"/>
      <c r="S43" s="110">
        <f>N43</f>
        <v>2991007</v>
      </c>
      <c r="W43" s="135" t="s">
        <v>105</v>
      </c>
      <c r="X43" s="198" t="s">
        <v>106</v>
      </c>
      <c r="Y43" s="223">
        <v>2300000</v>
      </c>
      <c r="Z43" s="159"/>
      <c r="AA43" s="160"/>
      <c r="AB43" s="159"/>
      <c r="AC43" s="161"/>
      <c r="AD43" s="110">
        <f>Y43</f>
        <v>2300000</v>
      </c>
      <c r="AH43" s="135" t="s">
        <v>105</v>
      </c>
      <c r="AI43" s="198" t="s">
        <v>106</v>
      </c>
      <c r="AJ43" s="223">
        <v>3766766</v>
      </c>
      <c r="AK43" s="159"/>
      <c r="AL43" s="160"/>
      <c r="AM43" s="159"/>
      <c r="AN43" s="161"/>
      <c r="AO43" s="110">
        <f>AJ43</f>
        <v>3766766</v>
      </c>
      <c r="AS43" s="135" t="s">
        <v>105</v>
      </c>
      <c r="AT43" s="198" t="s">
        <v>106</v>
      </c>
      <c r="AU43" s="113">
        <f>0.1%*463558994</f>
        <v>463558.99400000001</v>
      </c>
      <c r="AV43" s="159"/>
      <c r="AW43" s="160"/>
      <c r="AX43" s="159"/>
      <c r="AY43" s="161"/>
      <c r="AZ43" s="110">
        <f>AU43</f>
        <v>463558.99400000001</v>
      </c>
      <c r="BD43" s="135" t="s">
        <v>105</v>
      </c>
      <c r="BE43" s="198" t="s">
        <v>106</v>
      </c>
      <c r="BF43" s="158">
        <v>3214082</v>
      </c>
      <c r="BG43" s="159"/>
      <c r="BH43" s="160"/>
      <c r="BI43" s="159"/>
      <c r="BJ43" s="161"/>
      <c r="BK43" s="110">
        <f>BF43</f>
        <v>3214082</v>
      </c>
      <c r="BO43" s="135" t="s">
        <v>105</v>
      </c>
      <c r="BP43" s="198" t="s">
        <v>106</v>
      </c>
      <c r="BQ43" s="158"/>
      <c r="BR43" s="159"/>
      <c r="BS43" s="160"/>
      <c r="BT43" s="159"/>
      <c r="BU43" s="161"/>
      <c r="BV43" s="110">
        <v>2320000</v>
      </c>
      <c r="BZ43" s="135" t="s">
        <v>105</v>
      </c>
      <c r="CA43" s="198" t="s">
        <v>106</v>
      </c>
      <c r="CB43" s="158"/>
      <c r="CC43" s="159"/>
      <c r="CD43" s="160"/>
      <c r="CE43" s="159"/>
      <c r="CF43" s="161"/>
      <c r="CG43" s="110">
        <v>2800000</v>
      </c>
      <c r="CK43" s="135" t="s">
        <v>105</v>
      </c>
      <c r="CL43" s="198" t="s">
        <v>106</v>
      </c>
      <c r="CM43" s="158">
        <v>3200000</v>
      </c>
      <c r="CN43" s="159"/>
      <c r="CO43" s="160"/>
      <c r="CP43" s="159"/>
      <c r="CQ43" s="161"/>
      <c r="CR43" s="110">
        <f>CM43</f>
        <v>3200000</v>
      </c>
      <c r="CV43" s="135" t="s">
        <v>105</v>
      </c>
      <c r="CW43" s="198" t="s">
        <v>106</v>
      </c>
      <c r="CX43" s="225">
        <v>1977839</v>
      </c>
      <c r="CY43" s="159"/>
      <c r="CZ43" s="160"/>
      <c r="DA43" s="159"/>
      <c r="DB43" s="161"/>
      <c r="DC43" s="110">
        <f>CX43</f>
        <v>1977839</v>
      </c>
      <c r="DG43" s="135" t="s">
        <v>105</v>
      </c>
      <c r="DH43" s="198" t="s">
        <v>106</v>
      </c>
      <c r="DI43" s="158">
        <v>308312</v>
      </c>
      <c r="DJ43" s="159"/>
      <c r="DK43" s="160"/>
      <c r="DL43" s="159"/>
      <c r="DM43" s="161"/>
      <c r="DN43" s="110">
        <f>DI43</f>
        <v>308312</v>
      </c>
      <c r="DR43" s="135" t="s">
        <v>105</v>
      </c>
      <c r="DS43" s="198" t="s">
        <v>106</v>
      </c>
      <c r="DT43" s="113">
        <v>3033673</v>
      </c>
      <c r="DU43" s="159"/>
      <c r="DV43" s="160"/>
      <c r="DW43" s="159"/>
      <c r="DX43" s="161"/>
      <c r="DY43" s="110">
        <f>DT43</f>
        <v>3033673</v>
      </c>
      <c r="EC43" s="244" t="s">
        <v>105</v>
      </c>
      <c r="ED43" s="198" t="s">
        <v>106</v>
      </c>
      <c r="EE43" s="330">
        <v>150000</v>
      </c>
      <c r="EF43" s="303"/>
      <c r="EG43" s="257"/>
      <c r="EH43" s="303"/>
      <c r="EI43" s="304"/>
      <c r="EJ43" s="254">
        <v>150000</v>
      </c>
    </row>
    <row r="44" spans="1:140" ht="16.5" thickTop="1" thickBot="1" x14ac:dyDescent="0.3">
      <c r="A44" s="162"/>
      <c r="B44" s="218" t="s">
        <v>107</v>
      </c>
      <c r="C44" s="164"/>
      <c r="D44" s="164"/>
      <c r="E44" s="164"/>
      <c r="F44" s="164"/>
      <c r="G44" s="165"/>
      <c r="H44" s="166">
        <f>ROUND(SUM(H8:H43),0)</f>
        <v>0</v>
      </c>
      <c r="L44" s="162"/>
      <c r="M44" s="163" t="s">
        <v>107</v>
      </c>
      <c r="N44" s="164"/>
      <c r="O44" s="164"/>
      <c r="P44" s="164"/>
      <c r="Q44" s="164"/>
      <c r="R44" s="165"/>
      <c r="S44" s="166">
        <f>ROUND(SUM(S8:S43),0)</f>
        <v>59309007</v>
      </c>
      <c r="W44" s="162"/>
      <c r="X44" s="163" t="s">
        <v>107</v>
      </c>
      <c r="Y44" s="164"/>
      <c r="Z44" s="164"/>
      <c r="AA44" s="164"/>
      <c r="AB44" s="164"/>
      <c r="AC44" s="165"/>
      <c r="AD44" s="166">
        <f>ROUND(SUM(AD8:AD43),0)</f>
        <v>70184000</v>
      </c>
      <c r="AH44" s="162"/>
      <c r="AI44" s="163" t="s">
        <v>107</v>
      </c>
      <c r="AJ44" s="164"/>
      <c r="AK44" s="164"/>
      <c r="AL44" s="164"/>
      <c r="AM44" s="164"/>
      <c r="AN44" s="165"/>
      <c r="AO44" s="166">
        <f>ROUND(SUM(AO8:AO43),0)</f>
        <v>63718766</v>
      </c>
      <c r="AS44" s="162"/>
      <c r="AT44" s="163" t="s">
        <v>107</v>
      </c>
      <c r="AU44" s="164"/>
      <c r="AV44" s="164"/>
      <c r="AW44" s="164"/>
      <c r="AX44" s="164"/>
      <c r="AY44" s="165"/>
      <c r="AZ44" s="166">
        <f>ROUND(SUM(AZ8:AZ43),0)</f>
        <v>73991221</v>
      </c>
      <c r="BD44" s="162"/>
      <c r="BE44" s="163" t="s">
        <v>107</v>
      </c>
      <c r="BF44" s="164"/>
      <c r="BG44" s="164"/>
      <c r="BH44" s="164"/>
      <c r="BI44" s="164"/>
      <c r="BJ44" s="165"/>
      <c r="BK44" s="166">
        <f>ROUND(SUM(BK8:BK43),0)</f>
        <v>52574082</v>
      </c>
      <c r="BO44" s="162"/>
      <c r="BP44" s="163" t="s">
        <v>107</v>
      </c>
      <c r="BQ44" s="164"/>
      <c r="BR44" s="164"/>
      <c r="BS44" s="164"/>
      <c r="BT44" s="164"/>
      <c r="BU44" s="165"/>
      <c r="BV44" s="166">
        <f>ROUND(SUM(BV8:BV43),0)</f>
        <v>48946010</v>
      </c>
      <c r="BZ44" s="162"/>
      <c r="CA44" s="163" t="s">
        <v>107</v>
      </c>
      <c r="CB44" s="164"/>
      <c r="CC44" s="164"/>
      <c r="CD44" s="164"/>
      <c r="CE44" s="164"/>
      <c r="CF44" s="165"/>
      <c r="CG44" s="166">
        <f>ROUND(SUM(CG8:CG43),0)</f>
        <v>56046010</v>
      </c>
      <c r="CK44" s="162"/>
      <c r="CL44" s="163" t="s">
        <v>107</v>
      </c>
      <c r="CM44" s="164"/>
      <c r="CN44" s="164"/>
      <c r="CO44" s="164"/>
      <c r="CP44" s="164"/>
      <c r="CQ44" s="165"/>
      <c r="CR44" s="166">
        <f>ROUND(SUM(CR8:CR43),0)</f>
        <v>63369161</v>
      </c>
      <c r="CV44" s="162"/>
      <c r="CW44" s="163" t="s">
        <v>107</v>
      </c>
      <c r="CX44" s="164"/>
      <c r="CY44" s="164"/>
      <c r="CZ44" s="164"/>
      <c r="DA44" s="164"/>
      <c r="DB44" s="165"/>
      <c r="DC44" s="166">
        <f>ROUND(SUM(DC8:DC43),0)</f>
        <v>44447839</v>
      </c>
      <c r="DG44" s="162"/>
      <c r="DH44" s="163" t="s">
        <v>107</v>
      </c>
      <c r="DI44" s="164"/>
      <c r="DJ44" s="164"/>
      <c r="DK44" s="164"/>
      <c r="DL44" s="164"/>
      <c r="DM44" s="165"/>
      <c r="DN44" s="166">
        <f>ROUND(SUM(DN8:DN43),0)</f>
        <v>49198312</v>
      </c>
      <c r="DR44" s="162"/>
      <c r="DS44" s="163" t="s">
        <v>107</v>
      </c>
      <c r="DT44" s="164"/>
      <c r="DU44" s="164"/>
      <c r="DV44" s="164"/>
      <c r="DW44" s="164"/>
      <c r="DX44" s="165"/>
      <c r="DY44" s="166">
        <f>ROUND(SUM(DY8:DY43),0)</f>
        <v>61853673</v>
      </c>
      <c r="EC44" s="247"/>
      <c r="ED44" s="305" t="s">
        <v>107</v>
      </c>
      <c r="EE44" s="306"/>
      <c r="EF44" s="306"/>
      <c r="EG44" s="306"/>
      <c r="EH44" s="306"/>
      <c r="EI44" s="307"/>
      <c r="EJ44" s="258">
        <v>34393600</v>
      </c>
    </row>
    <row r="45" spans="1:140" ht="16.5" thickTop="1" thickBot="1" x14ac:dyDescent="0.3">
      <c r="A45" s="167"/>
      <c r="B45" s="167"/>
      <c r="C45" s="167"/>
      <c r="D45" s="167"/>
      <c r="E45" s="167"/>
      <c r="F45" s="167"/>
      <c r="G45" s="167"/>
      <c r="H45" s="168"/>
      <c r="L45" s="167"/>
      <c r="M45" s="199"/>
      <c r="N45" s="167"/>
      <c r="O45" s="167"/>
      <c r="P45" s="167"/>
      <c r="Q45" s="167"/>
      <c r="R45" s="167"/>
      <c r="S45" s="168"/>
      <c r="W45" s="167"/>
      <c r="X45" s="199"/>
      <c r="Y45" s="167"/>
      <c r="Z45" s="167"/>
      <c r="AA45" s="167"/>
      <c r="AB45" s="167"/>
      <c r="AC45" s="167"/>
      <c r="AD45" s="168"/>
      <c r="AH45" s="167"/>
      <c r="AI45" s="199"/>
      <c r="AJ45" s="167"/>
      <c r="AK45" s="167"/>
      <c r="AL45" s="167"/>
      <c r="AM45" s="167"/>
      <c r="AN45" s="167"/>
      <c r="AO45" s="168"/>
      <c r="AS45" s="167"/>
      <c r="AT45" s="199"/>
      <c r="AU45" s="167"/>
      <c r="AV45" s="167"/>
      <c r="AW45" s="167"/>
      <c r="AX45" s="167"/>
      <c r="AY45" s="167"/>
      <c r="AZ45" s="168"/>
      <c r="BD45" s="167"/>
      <c r="BE45" s="199"/>
      <c r="BF45" s="167"/>
      <c r="BG45" s="167"/>
      <c r="BH45" s="167"/>
      <c r="BI45" s="167"/>
      <c r="BJ45" s="167"/>
      <c r="BK45" s="168"/>
      <c r="BO45" s="167"/>
      <c r="BP45" s="199"/>
      <c r="BQ45" s="167"/>
      <c r="BR45" s="167"/>
      <c r="BS45" s="167"/>
      <c r="BT45" s="167"/>
      <c r="BU45" s="167"/>
      <c r="BV45" s="168"/>
      <c r="BZ45" s="167"/>
      <c r="CA45" s="199"/>
      <c r="CB45" s="167"/>
      <c r="CC45" s="167"/>
      <c r="CD45" s="167"/>
      <c r="CE45" s="167"/>
      <c r="CF45" s="167"/>
      <c r="CG45" s="168"/>
      <c r="CK45" s="167"/>
      <c r="CL45" s="199"/>
      <c r="CM45" s="167"/>
      <c r="CN45" s="167"/>
      <c r="CO45" s="167"/>
      <c r="CP45" s="167"/>
      <c r="CQ45" s="167"/>
      <c r="CR45" s="168"/>
      <c r="CV45" s="167"/>
      <c r="CW45" s="199"/>
      <c r="CX45" s="167"/>
      <c r="CY45" s="167"/>
      <c r="CZ45" s="167"/>
      <c r="DA45" s="167"/>
      <c r="DB45" s="167"/>
      <c r="DC45" s="168"/>
      <c r="DG45" s="167"/>
      <c r="DH45" s="199"/>
      <c r="DI45" s="167"/>
      <c r="DJ45" s="167"/>
      <c r="DK45" s="167"/>
      <c r="DL45" s="167"/>
      <c r="DM45" s="167"/>
      <c r="DN45" s="168"/>
      <c r="DR45" s="167"/>
      <c r="DS45" s="199"/>
      <c r="DT45" s="167"/>
      <c r="DU45" s="167"/>
      <c r="DV45" s="167"/>
      <c r="DW45" s="167"/>
      <c r="DX45" s="167"/>
      <c r="DY45" s="168"/>
      <c r="EC45" s="228"/>
      <c r="ED45" s="227"/>
      <c r="EE45" s="228"/>
      <c r="EF45" s="228"/>
      <c r="EG45" s="228"/>
      <c r="EH45" s="228"/>
      <c r="EI45" s="228"/>
      <c r="EJ45" s="259"/>
    </row>
    <row r="46" spans="1:140" ht="27" thickTop="1" thickBot="1" x14ac:dyDescent="0.3">
      <c r="A46" s="169"/>
      <c r="B46" s="219" t="s">
        <v>108</v>
      </c>
      <c r="C46" s="171"/>
      <c r="D46" s="171"/>
      <c r="E46" s="171"/>
      <c r="F46" s="171"/>
      <c r="G46" s="172"/>
      <c r="H46" s="173">
        <f>+[21]Presupuesto!E260</f>
        <v>0</v>
      </c>
      <c r="L46" s="169"/>
      <c r="M46" s="170" t="s">
        <v>108</v>
      </c>
      <c r="N46" s="171"/>
      <c r="O46" s="171"/>
      <c r="P46" s="171"/>
      <c r="Q46" s="171"/>
      <c r="R46" s="172"/>
      <c r="S46" s="173">
        <v>367238436</v>
      </c>
      <c r="W46" s="169"/>
      <c r="X46" s="170" t="s">
        <v>108</v>
      </c>
      <c r="Y46" s="171"/>
      <c r="Z46" s="171"/>
      <c r="AA46" s="171"/>
      <c r="AB46" s="171"/>
      <c r="AC46" s="172"/>
      <c r="AD46" s="173">
        <v>357039452</v>
      </c>
      <c r="AH46" s="169"/>
      <c r="AI46" s="170" t="s">
        <v>108</v>
      </c>
      <c r="AJ46" s="171"/>
      <c r="AK46" s="171"/>
      <c r="AL46" s="171"/>
      <c r="AM46" s="171"/>
      <c r="AN46" s="172"/>
      <c r="AO46" s="173">
        <v>360808414</v>
      </c>
      <c r="AS46" s="169"/>
      <c r="AT46" s="170" t="s">
        <v>108</v>
      </c>
      <c r="AU46" s="171"/>
      <c r="AV46" s="171"/>
      <c r="AW46" s="171"/>
      <c r="AX46" s="171"/>
      <c r="AY46" s="172"/>
      <c r="AZ46" s="173">
        <v>348860620</v>
      </c>
      <c r="BD46" s="169"/>
      <c r="BE46" s="170" t="s">
        <v>108</v>
      </c>
      <c r="BF46" s="171"/>
      <c r="BG46" s="171"/>
      <c r="BH46" s="171"/>
      <c r="BI46" s="171"/>
      <c r="BJ46" s="172"/>
      <c r="BK46" s="173">
        <v>388861554</v>
      </c>
      <c r="BO46" s="169"/>
      <c r="BP46" s="170" t="s">
        <v>108</v>
      </c>
      <c r="BQ46" s="171"/>
      <c r="BR46" s="171"/>
      <c r="BS46" s="171"/>
      <c r="BT46" s="171"/>
      <c r="BU46" s="172"/>
      <c r="BV46" s="173">
        <v>373029531</v>
      </c>
      <c r="BZ46" s="169"/>
      <c r="CA46" s="170" t="s">
        <v>108</v>
      </c>
      <c r="CB46" s="171"/>
      <c r="CC46" s="171"/>
      <c r="CD46" s="171"/>
      <c r="CE46" s="171"/>
      <c r="CF46" s="172"/>
      <c r="CG46" s="173">
        <v>380489385</v>
      </c>
      <c r="CK46" s="169"/>
      <c r="CL46" s="170" t="s">
        <v>108</v>
      </c>
      <c r="CM46" s="171"/>
      <c r="CN46" s="171"/>
      <c r="CO46" s="171"/>
      <c r="CP46" s="171"/>
      <c r="CQ46" s="172"/>
      <c r="CR46" s="173">
        <v>361489796</v>
      </c>
      <c r="CV46" s="169"/>
      <c r="CW46" s="170" t="s">
        <v>108</v>
      </c>
      <c r="CX46" s="171"/>
      <c r="CY46" s="171"/>
      <c r="CZ46" s="171"/>
      <c r="DA46" s="171"/>
      <c r="DB46" s="172"/>
      <c r="DC46" s="173">
        <v>391610919</v>
      </c>
      <c r="DG46" s="169"/>
      <c r="DH46" s="170" t="s">
        <v>108</v>
      </c>
      <c r="DI46" s="171"/>
      <c r="DJ46" s="171"/>
      <c r="DK46" s="171"/>
      <c r="DL46" s="171"/>
      <c r="DM46" s="172"/>
      <c r="DN46" s="173">
        <v>385356782</v>
      </c>
      <c r="DR46" s="169"/>
      <c r="DS46" s="170" t="s">
        <v>108</v>
      </c>
      <c r="DT46" s="171"/>
      <c r="DU46" s="171"/>
      <c r="DV46" s="171"/>
      <c r="DW46" s="171"/>
      <c r="DX46" s="172"/>
      <c r="DY46" s="173">
        <v>363845133</v>
      </c>
      <c r="EC46" s="248"/>
      <c r="ED46" s="308" t="s">
        <v>108</v>
      </c>
      <c r="EE46" s="309"/>
      <c r="EF46" s="309"/>
      <c r="EG46" s="309"/>
      <c r="EH46" s="309"/>
      <c r="EI46" s="310"/>
      <c r="EJ46" s="311">
        <v>397994607</v>
      </c>
    </row>
    <row r="47" spans="1:140" ht="15.75" thickTop="1" x14ac:dyDescent="0.25">
      <c r="A47" s="111"/>
      <c r="B47" s="220" t="s">
        <v>109</v>
      </c>
      <c r="C47" s="175"/>
      <c r="D47" s="176"/>
      <c r="E47" s="177"/>
      <c r="F47" s="178"/>
      <c r="G47" s="179" t="s">
        <v>110</v>
      </c>
      <c r="H47" s="180">
        <f>ROUND(H46*F47,0)</f>
        <v>0</v>
      </c>
      <c r="L47" s="111"/>
      <c r="M47" s="174" t="s">
        <v>109</v>
      </c>
      <c r="N47" s="175"/>
      <c r="O47" s="176"/>
      <c r="P47" s="177"/>
      <c r="Q47" s="178">
        <v>0.1615</v>
      </c>
      <c r="R47" s="179" t="s">
        <v>110</v>
      </c>
      <c r="S47" s="180">
        <v>59309007</v>
      </c>
      <c r="W47" s="111"/>
      <c r="X47" s="174" t="s">
        <v>109</v>
      </c>
      <c r="Y47" s="175"/>
      <c r="Z47" s="176"/>
      <c r="AA47" s="177"/>
      <c r="AB47" s="178">
        <v>0.19657211438919642</v>
      </c>
      <c r="AC47" s="179" t="s">
        <v>110</v>
      </c>
      <c r="AD47" s="180">
        <v>70184000</v>
      </c>
      <c r="AH47" s="111"/>
      <c r="AI47" s="174" t="s">
        <v>109</v>
      </c>
      <c r="AJ47" s="175"/>
      <c r="AK47" s="176"/>
      <c r="AL47" s="177"/>
      <c r="AM47" s="178">
        <v>0.17660000000000001</v>
      </c>
      <c r="AN47" s="179" t="s">
        <v>110</v>
      </c>
      <c r="AO47" s="180">
        <v>63718766</v>
      </c>
      <c r="AS47" s="111"/>
      <c r="AT47" s="174" t="s">
        <v>109</v>
      </c>
      <c r="AU47" s="175"/>
      <c r="AV47" s="176"/>
      <c r="AW47" s="177"/>
      <c r="AX47" s="178">
        <f>+AZ44/AZ46</f>
        <v>0.21209393310142027</v>
      </c>
      <c r="AY47" s="179" t="s">
        <v>110</v>
      </c>
      <c r="AZ47" s="180">
        <v>73991221</v>
      </c>
      <c r="BD47" s="111"/>
      <c r="BE47" s="174" t="s">
        <v>109</v>
      </c>
      <c r="BF47" s="175"/>
      <c r="BG47" s="176"/>
      <c r="BH47" s="177"/>
      <c r="BI47" s="178">
        <v>0.13519999999999999</v>
      </c>
      <c r="BJ47" s="179" t="s">
        <v>110</v>
      </c>
      <c r="BK47" s="180">
        <v>52574082</v>
      </c>
      <c r="BO47" s="111"/>
      <c r="BP47" s="174" t="s">
        <v>109</v>
      </c>
      <c r="BQ47" s="175"/>
      <c r="BR47" s="176"/>
      <c r="BS47" s="177"/>
      <c r="BT47" s="178">
        <f>BV44/BV46</f>
        <v>0.13121215864274297</v>
      </c>
      <c r="BU47" s="179" t="s">
        <v>110</v>
      </c>
      <c r="BV47" s="180">
        <v>48946010</v>
      </c>
      <c r="BZ47" s="111"/>
      <c r="CA47" s="174" t="s">
        <v>109</v>
      </c>
      <c r="CB47" s="175"/>
      <c r="CC47" s="176"/>
      <c r="CD47" s="177"/>
      <c r="CE47" s="178">
        <f>CG44/CG46</f>
        <v>0.14729979917836605</v>
      </c>
      <c r="CF47" s="179" t="s">
        <v>110</v>
      </c>
      <c r="CG47" s="180">
        <v>56046010</v>
      </c>
      <c r="CK47" s="111"/>
      <c r="CL47" s="174" t="s">
        <v>109</v>
      </c>
      <c r="CM47" s="175"/>
      <c r="CN47" s="176"/>
      <c r="CO47" s="177"/>
      <c r="CP47" s="178">
        <v>0.17530000000000001</v>
      </c>
      <c r="CQ47" s="179" t="s">
        <v>110</v>
      </c>
      <c r="CR47" s="180">
        <v>63369161</v>
      </c>
      <c r="CV47" s="111"/>
      <c r="CW47" s="174" t="s">
        <v>109</v>
      </c>
      <c r="CX47" s="175"/>
      <c r="CY47" s="176"/>
      <c r="CZ47" s="177"/>
      <c r="DA47" s="178">
        <f>ROUND(DC44/DC46,4)</f>
        <v>0.1135</v>
      </c>
      <c r="DB47" s="179" t="s">
        <v>110</v>
      </c>
      <c r="DC47" s="180">
        <v>44447839</v>
      </c>
      <c r="DG47" s="111"/>
      <c r="DH47" s="174" t="s">
        <v>109</v>
      </c>
      <c r="DI47" s="175"/>
      <c r="DJ47" s="176"/>
      <c r="DK47" s="177"/>
      <c r="DL47" s="178">
        <f>+ROUND(DN44/DN46,2)</f>
        <v>0.13</v>
      </c>
      <c r="DM47" s="179" t="s">
        <v>110</v>
      </c>
      <c r="DN47" s="180">
        <v>50096382</v>
      </c>
      <c r="DR47" s="111"/>
      <c r="DS47" s="174" t="s">
        <v>109</v>
      </c>
      <c r="DT47" s="175"/>
      <c r="DU47" s="176"/>
      <c r="DV47" s="177"/>
      <c r="DW47" s="178">
        <v>0.17</v>
      </c>
      <c r="DX47" s="179" t="s">
        <v>110</v>
      </c>
      <c r="DY47" s="180">
        <v>61853673</v>
      </c>
      <c r="EC47" s="239"/>
      <c r="ED47" s="312" t="s">
        <v>109</v>
      </c>
      <c r="EE47" s="249"/>
      <c r="EF47" s="250"/>
      <c r="EG47" s="251"/>
      <c r="EH47" s="334">
        <v>0.09</v>
      </c>
      <c r="EI47" s="313" t="s">
        <v>110</v>
      </c>
      <c r="EJ47" s="314">
        <v>35819515</v>
      </c>
    </row>
    <row r="48" spans="1:140" x14ac:dyDescent="0.25">
      <c r="A48" s="181"/>
      <c r="B48" s="221" t="s">
        <v>111</v>
      </c>
      <c r="C48" s="183"/>
      <c r="D48" s="184"/>
      <c r="E48" s="185"/>
      <c r="F48" s="186"/>
      <c r="G48" s="187" t="s">
        <v>112</v>
      </c>
      <c r="H48" s="188">
        <f>ROUND(H46*F48,0)</f>
        <v>0</v>
      </c>
      <c r="L48" s="181"/>
      <c r="M48" s="182" t="s">
        <v>111</v>
      </c>
      <c r="N48" s="183"/>
      <c r="O48" s="184"/>
      <c r="P48" s="185"/>
      <c r="Q48" s="186">
        <v>0.01</v>
      </c>
      <c r="R48" s="187" t="s">
        <v>112</v>
      </c>
      <c r="S48" s="188">
        <v>3672384</v>
      </c>
      <c r="W48" s="181"/>
      <c r="X48" s="182" t="s">
        <v>111</v>
      </c>
      <c r="Y48" s="183"/>
      <c r="Z48" s="184"/>
      <c r="AA48" s="185"/>
      <c r="AB48" s="186">
        <v>0.01</v>
      </c>
      <c r="AC48" s="187" t="s">
        <v>112</v>
      </c>
      <c r="AD48" s="188">
        <v>3570395</v>
      </c>
      <c r="AH48" s="181"/>
      <c r="AI48" s="182" t="s">
        <v>111</v>
      </c>
      <c r="AJ48" s="183"/>
      <c r="AK48" s="184"/>
      <c r="AL48" s="185"/>
      <c r="AM48" s="186">
        <v>0.01</v>
      </c>
      <c r="AN48" s="187" t="s">
        <v>112</v>
      </c>
      <c r="AO48" s="188">
        <v>3608084</v>
      </c>
      <c r="AS48" s="181"/>
      <c r="AT48" s="182" t="s">
        <v>111</v>
      </c>
      <c r="AU48" s="183"/>
      <c r="AV48" s="184"/>
      <c r="AW48" s="185"/>
      <c r="AX48" s="186">
        <v>0.01</v>
      </c>
      <c r="AY48" s="187" t="s">
        <v>112</v>
      </c>
      <c r="AZ48" s="188">
        <v>3488606</v>
      </c>
      <c r="BD48" s="181"/>
      <c r="BE48" s="182" t="s">
        <v>111</v>
      </c>
      <c r="BF48" s="183"/>
      <c r="BG48" s="184"/>
      <c r="BH48" s="185"/>
      <c r="BI48" s="186">
        <v>0</v>
      </c>
      <c r="BJ48" s="187" t="s">
        <v>112</v>
      </c>
      <c r="BK48" s="188">
        <v>0</v>
      </c>
      <c r="BO48" s="181"/>
      <c r="BP48" s="182" t="s">
        <v>111</v>
      </c>
      <c r="BQ48" s="183"/>
      <c r="BR48" s="184"/>
      <c r="BS48" s="185"/>
      <c r="BT48" s="186">
        <v>0.01</v>
      </c>
      <c r="BU48" s="187" t="s">
        <v>112</v>
      </c>
      <c r="BV48" s="188">
        <v>3730295</v>
      </c>
      <c r="BZ48" s="181"/>
      <c r="CA48" s="182" t="s">
        <v>111</v>
      </c>
      <c r="CB48" s="183"/>
      <c r="CC48" s="184"/>
      <c r="CD48" s="185"/>
      <c r="CE48" s="186">
        <v>0.01</v>
      </c>
      <c r="CF48" s="187" t="s">
        <v>112</v>
      </c>
      <c r="CG48" s="188">
        <v>3804894</v>
      </c>
      <c r="CK48" s="181"/>
      <c r="CL48" s="182" t="s">
        <v>111</v>
      </c>
      <c r="CM48" s="183"/>
      <c r="CN48" s="184"/>
      <c r="CO48" s="185"/>
      <c r="CP48" s="186">
        <v>0.01</v>
      </c>
      <c r="CQ48" s="187" t="s">
        <v>112</v>
      </c>
      <c r="CR48" s="188">
        <v>3614898</v>
      </c>
      <c r="CV48" s="181"/>
      <c r="CW48" s="182" t="s">
        <v>111</v>
      </c>
      <c r="CX48" s="183"/>
      <c r="CY48" s="184"/>
      <c r="CZ48" s="185"/>
      <c r="DA48" s="178">
        <v>0.01</v>
      </c>
      <c r="DB48" s="187" t="s">
        <v>112</v>
      </c>
      <c r="DC48" s="188">
        <v>3916109</v>
      </c>
      <c r="DG48" s="181"/>
      <c r="DH48" s="182" t="s">
        <v>111</v>
      </c>
      <c r="DI48" s="183"/>
      <c r="DJ48" s="184"/>
      <c r="DK48" s="185"/>
      <c r="DL48" s="186">
        <v>0.01</v>
      </c>
      <c r="DM48" s="187" t="s">
        <v>112</v>
      </c>
      <c r="DN48" s="188">
        <v>3853568</v>
      </c>
      <c r="DR48" s="181"/>
      <c r="DS48" s="182" t="s">
        <v>111</v>
      </c>
      <c r="DT48" s="183"/>
      <c r="DU48" s="184"/>
      <c r="DV48" s="185"/>
      <c r="DW48" s="186">
        <v>0.01</v>
      </c>
      <c r="DX48" s="187" t="s">
        <v>112</v>
      </c>
      <c r="DY48" s="188">
        <v>3638451</v>
      </c>
      <c r="EC48" s="315"/>
      <c r="ED48" s="316" t="s">
        <v>111</v>
      </c>
      <c r="EE48" s="317"/>
      <c r="EF48" s="318"/>
      <c r="EG48" s="319"/>
      <c r="EH48" s="335">
        <v>0.01</v>
      </c>
      <c r="EI48" s="320" t="s">
        <v>112</v>
      </c>
      <c r="EJ48" s="321">
        <v>3979946</v>
      </c>
    </row>
    <row r="49" spans="1:140" x14ac:dyDescent="0.25">
      <c r="A49" s="111"/>
      <c r="B49" s="220" t="s">
        <v>113</v>
      </c>
      <c r="C49" s="175"/>
      <c r="D49" s="176"/>
      <c r="E49" s="177"/>
      <c r="F49" s="186"/>
      <c r="G49" s="179" t="s">
        <v>114</v>
      </c>
      <c r="H49" s="180">
        <f>ROUND(H46*F49,0)</f>
        <v>0</v>
      </c>
      <c r="L49" s="111"/>
      <c r="M49" s="174" t="s">
        <v>113</v>
      </c>
      <c r="N49" s="175"/>
      <c r="O49" s="176"/>
      <c r="P49" s="177"/>
      <c r="Q49" s="186">
        <v>0.04</v>
      </c>
      <c r="R49" s="179" t="s">
        <v>114</v>
      </c>
      <c r="S49" s="180">
        <v>14689537</v>
      </c>
      <c r="W49" s="111"/>
      <c r="X49" s="174" t="s">
        <v>113</v>
      </c>
      <c r="Y49" s="175"/>
      <c r="Z49" s="176"/>
      <c r="AA49" s="177"/>
      <c r="AB49" s="186">
        <v>0.05</v>
      </c>
      <c r="AC49" s="179" t="s">
        <v>114</v>
      </c>
      <c r="AD49" s="180">
        <v>17851973</v>
      </c>
      <c r="AH49" s="111"/>
      <c r="AI49" s="174" t="s">
        <v>113</v>
      </c>
      <c r="AJ49" s="175"/>
      <c r="AK49" s="176"/>
      <c r="AL49" s="177"/>
      <c r="AM49" s="186">
        <v>0.05</v>
      </c>
      <c r="AN49" s="179" t="s">
        <v>114</v>
      </c>
      <c r="AO49" s="180">
        <v>18040421</v>
      </c>
      <c r="AS49" s="111"/>
      <c r="AT49" s="174" t="s">
        <v>113</v>
      </c>
      <c r="AU49" s="175"/>
      <c r="AV49" s="176"/>
      <c r="AW49" s="177"/>
      <c r="AX49" s="186">
        <v>0.05</v>
      </c>
      <c r="AY49" s="179" t="s">
        <v>114</v>
      </c>
      <c r="AZ49" s="180">
        <v>17443031</v>
      </c>
      <c r="BD49" s="111"/>
      <c r="BE49" s="174" t="s">
        <v>113</v>
      </c>
      <c r="BF49" s="175"/>
      <c r="BG49" s="176"/>
      <c r="BH49" s="177"/>
      <c r="BI49" s="186">
        <v>0.02</v>
      </c>
      <c r="BJ49" s="179" t="s">
        <v>114</v>
      </c>
      <c r="BK49" s="180">
        <v>7777231</v>
      </c>
      <c r="BO49" s="111"/>
      <c r="BP49" s="174" t="s">
        <v>113</v>
      </c>
      <c r="BQ49" s="175"/>
      <c r="BR49" s="176"/>
      <c r="BS49" s="177"/>
      <c r="BT49" s="186">
        <v>0.05</v>
      </c>
      <c r="BU49" s="179" t="s">
        <v>114</v>
      </c>
      <c r="BV49" s="180">
        <v>18651477</v>
      </c>
      <c r="BZ49" s="111"/>
      <c r="CA49" s="174" t="s">
        <v>113</v>
      </c>
      <c r="CB49" s="175"/>
      <c r="CC49" s="176"/>
      <c r="CD49" s="177"/>
      <c r="CE49" s="186">
        <v>0.05</v>
      </c>
      <c r="CF49" s="179" t="s">
        <v>114</v>
      </c>
      <c r="CG49" s="180">
        <v>19024469</v>
      </c>
      <c r="CK49" s="111"/>
      <c r="CL49" s="174" t="s">
        <v>113</v>
      </c>
      <c r="CM49" s="175"/>
      <c r="CN49" s="176"/>
      <c r="CO49" s="177"/>
      <c r="CP49" s="186">
        <v>0.05</v>
      </c>
      <c r="CQ49" s="179" t="s">
        <v>114</v>
      </c>
      <c r="CR49" s="180">
        <v>18074490</v>
      </c>
      <c r="CV49" s="111"/>
      <c r="CW49" s="174" t="s">
        <v>113</v>
      </c>
      <c r="CX49" s="175"/>
      <c r="CY49" s="176"/>
      <c r="CZ49" s="177"/>
      <c r="DA49" s="178">
        <v>0.03</v>
      </c>
      <c r="DB49" s="179" t="s">
        <v>114</v>
      </c>
      <c r="DC49" s="180">
        <v>11748328</v>
      </c>
      <c r="DG49" s="111"/>
      <c r="DH49" s="174" t="s">
        <v>113</v>
      </c>
      <c r="DI49" s="175"/>
      <c r="DJ49" s="176"/>
      <c r="DK49" s="177"/>
      <c r="DL49" s="186">
        <v>0.05</v>
      </c>
      <c r="DM49" s="179" t="s">
        <v>114</v>
      </c>
      <c r="DN49" s="180">
        <v>19267839</v>
      </c>
      <c r="DR49" s="111"/>
      <c r="DS49" s="174" t="s">
        <v>113</v>
      </c>
      <c r="DT49" s="175"/>
      <c r="DU49" s="176"/>
      <c r="DV49" s="177"/>
      <c r="DW49" s="186">
        <v>0.05</v>
      </c>
      <c r="DX49" s="179" t="s">
        <v>114</v>
      </c>
      <c r="DY49" s="180">
        <v>18192257</v>
      </c>
      <c r="EC49" s="239"/>
      <c r="ED49" s="312" t="s">
        <v>113</v>
      </c>
      <c r="EE49" s="249"/>
      <c r="EF49" s="250"/>
      <c r="EG49" s="251"/>
      <c r="EH49" s="335">
        <v>0.04</v>
      </c>
      <c r="EI49" s="313" t="s">
        <v>114</v>
      </c>
      <c r="EJ49" s="314">
        <v>15919784</v>
      </c>
    </row>
    <row r="50" spans="1:140" ht="15.75" thickBot="1" x14ac:dyDescent="0.3">
      <c r="A50" s="189"/>
      <c r="B50" s="222" t="s">
        <v>115</v>
      </c>
      <c r="C50" s="191"/>
      <c r="D50" s="191"/>
      <c r="E50" s="191"/>
      <c r="F50" s="192"/>
      <c r="G50" s="193"/>
      <c r="H50" s="194">
        <f>+H47+H48+H49</f>
        <v>0</v>
      </c>
      <c r="L50" s="189"/>
      <c r="M50" s="190" t="s">
        <v>115</v>
      </c>
      <c r="N50" s="191"/>
      <c r="O50" s="191"/>
      <c r="P50" s="191"/>
      <c r="Q50" s="192"/>
      <c r="R50" s="193"/>
      <c r="S50" s="194">
        <v>77670928</v>
      </c>
      <c r="W50" s="189"/>
      <c r="X50" s="190" t="s">
        <v>115</v>
      </c>
      <c r="Y50" s="191"/>
      <c r="Z50" s="191"/>
      <c r="AA50" s="191"/>
      <c r="AB50" s="192"/>
      <c r="AC50" s="193"/>
      <c r="AD50" s="194">
        <v>91606368</v>
      </c>
      <c r="AH50" s="189"/>
      <c r="AI50" s="190" t="s">
        <v>115</v>
      </c>
      <c r="AJ50" s="191"/>
      <c r="AK50" s="191"/>
      <c r="AL50" s="191"/>
      <c r="AM50" s="192"/>
      <c r="AN50" s="193"/>
      <c r="AO50" s="194">
        <v>85367271</v>
      </c>
      <c r="AS50" s="189"/>
      <c r="AT50" s="190" t="s">
        <v>115</v>
      </c>
      <c r="AU50" s="191"/>
      <c r="AV50" s="191"/>
      <c r="AW50" s="191"/>
      <c r="AX50" s="192"/>
      <c r="AY50" s="193"/>
      <c r="AZ50" s="194">
        <v>94922858</v>
      </c>
      <c r="BD50" s="189"/>
      <c r="BE50" s="190" t="s">
        <v>115</v>
      </c>
      <c r="BF50" s="191"/>
      <c r="BG50" s="191"/>
      <c r="BH50" s="191"/>
      <c r="BI50" s="192"/>
      <c r="BJ50" s="193"/>
      <c r="BK50" s="194">
        <v>60351313</v>
      </c>
      <c r="BO50" s="189"/>
      <c r="BP50" s="190" t="s">
        <v>115</v>
      </c>
      <c r="BQ50" s="191"/>
      <c r="BR50" s="191"/>
      <c r="BS50" s="191"/>
      <c r="BT50" s="192"/>
      <c r="BU50" s="193"/>
      <c r="BV50" s="194">
        <v>71327782</v>
      </c>
      <c r="BZ50" s="189"/>
      <c r="CA50" s="190" t="s">
        <v>115</v>
      </c>
      <c r="CB50" s="191"/>
      <c r="CC50" s="191"/>
      <c r="CD50" s="191"/>
      <c r="CE50" s="192"/>
      <c r="CF50" s="193"/>
      <c r="CG50" s="194">
        <v>78875373</v>
      </c>
      <c r="CK50" s="189"/>
      <c r="CL50" s="190" t="s">
        <v>115</v>
      </c>
      <c r="CM50" s="191"/>
      <c r="CN50" s="191"/>
      <c r="CO50" s="191"/>
      <c r="CP50" s="192"/>
      <c r="CQ50" s="193"/>
      <c r="CR50" s="194">
        <v>85058549</v>
      </c>
      <c r="CV50" s="189"/>
      <c r="CW50" s="190" t="s">
        <v>115</v>
      </c>
      <c r="CX50" s="191"/>
      <c r="CY50" s="191"/>
      <c r="CZ50" s="191"/>
      <c r="DA50" s="192"/>
      <c r="DB50" s="193"/>
      <c r="DC50" s="194">
        <v>60112276</v>
      </c>
      <c r="DG50" s="189"/>
      <c r="DH50" s="190" t="s">
        <v>115</v>
      </c>
      <c r="DI50" s="191"/>
      <c r="DJ50" s="191"/>
      <c r="DK50" s="191"/>
      <c r="DL50" s="192"/>
      <c r="DM50" s="193"/>
      <c r="DN50" s="194">
        <v>73217789</v>
      </c>
      <c r="DR50" s="189"/>
      <c r="DS50" s="190" t="s">
        <v>115</v>
      </c>
      <c r="DT50" s="191"/>
      <c r="DU50" s="191"/>
      <c r="DV50" s="191"/>
      <c r="DW50" s="192"/>
      <c r="DX50" s="193"/>
      <c r="DY50" s="194">
        <v>83684381</v>
      </c>
      <c r="EC50" s="322"/>
      <c r="ED50" s="323" t="s">
        <v>115</v>
      </c>
      <c r="EE50" s="324"/>
      <c r="EF50" s="324"/>
      <c r="EG50" s="324"/>
      <c r="EH50" s="256"/>
      <c r="EI50" s="325"/>
      <c r="EJ50" s="326">
        <v>55719245</v>
      </c>
    </row>
    <row r="51" spans="1:140" ht="16.5" customHeight="1" thickTop="1" thickBot="1" x14ac:dyDescent="0.3">
      <c r="A51" s="1123" t="s">
        <v>116</v>
      </c>
      <c r="B51" s="1124"/>
      <c r="C51" s="1124"/>
      <c r="D51" s="1124"/>
      <c r="E51" s="1125"/>
      <c r="F51" s="195">
        <f>+F47+F48+F49</f>
        <v>0</v>
      </c>
      <c r="G51" s="196"/>
      <c r="H51" s="197"/>
      <c r="L51" s="1123" t="s">
        <v>116</v>
      </c>
      <c r="M51" s="1124"/>
      <c r="N51" s="1124"/>
      <c r="O51" s="1124"/>
      <c r="P51" s="1125"/>
      <c r="Q51" s="195">
        <v>0.21150000000000002</v>
      </c>
      <c r="R51" s="196"/>
      <c r="S51" s="197"/>
      <c r="W51" s="1123" t="s">
        <v>116</v>
      </c>
      <c r="X51" s="1124"/>
      <c r="Y51" s="1124"/>
      <c r="Z51" s="1124"/>
      <c r="AA51" s="1125"/>
      <c r="AB51" s="195">
        <f>+AB47+AB48+AB49</f>
        <v>0.25657211438919642</v>
      </c>
      <c r="AC51" s="196"/>
      <c r="AD51" s="197"/>
      <c r="AH51" s="1123" t="s">
        <v>116</v>
      </c>
      <c r="AI51" s="1124"/>
      <c r="AJ51" s="1124"/>
      <c r="AK51" s="1124"/>
      <c r="AL51" s="1125"/>
      <c r="AM51" s="195">
        <f>+AM47+AM48+AM49</f>
        <v>0.23660000000000003</v>
      </c>
      <c r="AN51" s="196"/>
      <c r="AO51" s="197"/>
      <c r="AS51" s="1123" t="s">
        <v>116</v>
      </c>
      <c r="AT51" s="1124"/>
      <c r="AU51" s="1124"/>
      <c r="AV51" s="1124"/>
      <c r="AW51" s="1125"/>
      <c r="AX51" s="195">
        <f>+AX47+AX48+AX49</f>
        <v>0.27209393310142027</v>
      </c>
      <c r="AY51" s="196"/>
      <c r="AZ51" s="197"/>
      <c r="BD51" s="1123" t="s">
        <v>116</v>
      </c>
      <c r="BE51" s="1124"/>
      <c r="BF51" s="1124"/>
      <c r="BG51" s="1124"/>
      <c r="BH51" s="1125"/>
      <c r="BI51" s="195">
        <f>+BI47+BI48+BI49</f>
        <v>0.15519999999999998</v>
      </c>
      <c r="BJ51" s="196"/>
      <c r="BK51" s="197"/>
      <c r="BO51" s="1123" t="s">
        <v>116</v>
      </c>
      <c r="BP51" s="1124"/>
      <c r="BQ51" s="1124"/>
      <c r="BR51" s="1124"/>
      <c r="BS51" s="1125"/>
      <c r="BT51" s="195">
        <f>+BT47+BT48+BT49</f>
        <v>0.19121215864274299</v>
      </c>
      <c r="BU51" s="196"/>
      <c r="BV51" s="197"/>
      <c r="BZ51" s="1123" t="s">
        <v>116</v>
      </c>
      <c r="CA51" s="1124"/>
      <c r="CB51" s="1124"/>
      <c r="CC51" s="1124"/>
      <c r="CD51" s="1125"/>
      <c r="CE51" s="195">
        <f>+CE47+CE48+CE49</f>
        <v>0.20729979917836605</v>
      </c>
      <c r="CF51" s="196"/>
      <c r="CG51" s="197"/>
      <c r="CK51" s="1123" t="s">
        <v>116</v>
      </c>
      <c r="CL51" s="1124"/>
      <c r="CM51" s="1124"/>
      <c r="CN51" s="1124"/>
      <c r="CO51" s="1125"/>
      <c r="CP51" s="195">
        <f>+CP47+CP48+CP49</f>
        <v>0.23530000000000001</v>
      </c>
      <c r="CQ51" s="196"/>
      <c r="CR51" s="197"/>
      <c r="CV51" s="1123" t="s">
        <v>116</v>
      </c>
      <c r="CW51" s="1124"/>
      <c r="CX51" s="1124"/>
      <c r="CY51" s="1124"/>
      <c r="CZ51" s="1125"/>
      <c r="DA51" s="195">
        <f>+DA47+DA48+DA49</f>
        <v>0.1535</v>
      </c>
      <c r="DB51" s="196"/>
      <c r="DC51" s="197"/>
      <c r="DG51" s="1123" t="s">
        <v>116</v>
      </c>
      <c r="DH51" s="1124"/>
      <c r="DI51" s="1124"/>
      <c r="DJ51" s="1124"/>
      <c r="DK51" s="1125"/>
      <c r="DL51" s="195">
        <f>+DL47+DL48+DL49</f>
        <v>0.19</v>
      </c>
      <c r="DM51" s="196"/>
      <c r="DN51" s="197"/>
      <c r="DR51" s="1123" t="s">
        <v>116</v>
      </c>
      <c r="DS51" s="1124"/>
      <c r="DT51" s="1124"/>
      <c r="DU51" s="1124"/>
      <c r="DV51" s="1125"/>
      <c r="DW51" s="195">
        <f>+DW47+DW48+DW49</f>
        <v>0.23000000000000004</v>
      </c>
      <c r="DX51" s="196"/>
      <c r="DY51" s="197"/>
      <c r="EC51" s="1123" t="s">
        <v>116</v>
      </c>
      <c r="ED51" s="1124"/>
      <c r="EE51" s="1124"/>
      <c r="EF51" s="1124"/>
      <c r="EG51" s="1125"/>
      <c r="EH51" s="327">
        <v>0.13999999999999999</v>
      </c>
      <c r="EI51" s="328"/>
      <c r="EJ51" s="329"/>
    </row>
    <row r="52" spans="1:140" ht="15.75" thickTop="1" x14ac:dyDescent="0.25">
      <c r="CK52" s="167"/>
      <c r="CL52" s="199"/>
      <c r="CM52" s="167"/>
      <c r="CN52" s="167"/>
      <c r="CO52" s="167"/>
      <c r="CP52" s="167"/>
      <c r="CQ52" s="167"/>
      <c r="CR52" s="167"/>
    </row>
    <row r="53" spans="1:140" x14ac:dyDescent="0.25">
      <c r="Q53" t="e">
        <f>+EXACT(Q47,#REF!)</f>
        <v>#REF!</v>
      </c>
      <c r="AB53" t="e">
        <f>+EXACT(AB47,#REF!)</f>
        <v>#REF!</v>
      </c>
      <c r="AM53" t="e">
        <f>+EXACT(AM47,#REF!)</f>
        <v>#REF!</v>
      </c>
      <c r="AX53" t="e">
        <f>+EXACT(AX47,#REF!)</f>
        <v>#REF!</v>
      </c>
      <c r="BI53" t="e">
        <f>+EXACT(BI47,#REF!)</f>
        <v>#REF!</v>
      </c>
      <c r="BT53" t="e">
        <f>+EXACT(BT47,#REF!)</f>
        <v>#REF!</v>
      </c>
      <c r="CE53" t="e">
        <f>+EXACT(CE47,#REF!)</f>
        <v>#REF!</v>
      </c>
      <c r="CK53" s="167"/>
      <c r="CL53" s="199"/>
      <c r="CM53" s="167"/>
      <c r="CN53" s="167"/>
      <c r="CO53" s="167"/>
      <c r="CP53" t="e">
        <f>+EXACT(CP47,#REF!)</f>
        <v>#REF!</v>
      </c>
      <c r="CQ53" s="167"/>
      <c r="CR53" s="167"/>
      <c r="DA53" t="e">
        <f>+EXACT(DA47,#REF!)</f>
        <v>#REF!</v>
      </c>
      <c r="DL53" t="e">
        <f>+EXACT(DL47,#REF!)</f>
        <v>#REF!</v>
      </c>
      <c r="DW53" t="e">
        <f>+EXACT(DW47,#REF!)</f>
        <v>#REF!</v>
      </c>
    </row>
    <row r="54" spans="1:140" x14ac:dyDescent="0.25">
      <c r="Q54" t="e">
        <f>+EXACT(Q48,#REF!)</f>
        <v>#REF!</v>
      </c>
      <c r="AB54" t="e">
        <f>+EXACT(AB48,#REF!)</f>
        <v>#REF!</v>
      </c>
      <c r="AM54" t="e">
        <f>+EXACT(AM48,#REF!)</f>
        <v>#REF!</v>
      </c>
      <c r="AX54" t="e">
        <f>+EXACT(AX48,#REF!)</f>
        <v>#REF!</v>
      </c>
      <c r="BI54" t="e">
        <f>+EXACT(BI48,#REF!)</f>
        <v>#REF!</v>
      </c>
      <c r="BT54" t="e">
        <f>+EXACT(BT48,#REF!)</f>
        <v>#REF!</v>
      </c>
      <c r="CE54" t="e">
        <f>+EXACT(CE48,#REF!)</f>
        <v>#REF!</v>
      </c>
      <c r="CK54" s="167"/>
      <c r="CL54" s="87"/>
      <c r="CM54" s="167"/>
      <c r="CN54" s="167"/>
      <c r="CO54" s="167"/>
      <c r="CP54" t="e">
        <f>+EXACT(CP48,#REF!)</f>
        <v>#REF!</v>
      </c>
      <c r="CQ54" s="167"/>
      <c r="CR54" s="167"/>
      <c r="DA54" t="e">
        <f>+EXACT(DA48,#REF!)</f>
        <v>#REF!</v>
      </c>
      <c r="DL54" t="e">
        <f>+EXACT(DL48,#REF!)</f>
        <v>#REF!</v>
      </c>
      <c r="DW54" t="e">
        <f>+EXACT(DW48,#REF!)</f>
        <v>#REF!</v>
      </c>
    </row>
    <row r="55" spans="1:140" x14ac:dyDescent="0.25">
      <c r="Q55" t="e">
        <f>+EXACT(Q49,#REF!)</f>
        <v>#REF!</v>
      </c>
      <c r="AB55" t="e">
        <f>+EXACT(AB49,#REF!)</f>
        <v>#REF!</v>
      </c>
      <c r="AM55" t="e">
        <f>+EXACT(AM49,#REF!)</f>
        <v>#REF!</v>
      </c>
      <c r="AX55" t="e">
        <f>+EXACT(AX49,#REF!)</f>
        <v>#REF!</v>
      </c>
      <c r="BI55" t="e">
        <f>+EXACT(BI49,#REF!)</f>
        <v>#REF!</v>
      </c>
      <c r="BT55" t="e">
        <f>+EXACT(BT49,#REF!)</f>
        <v>#REF!</v>
      </c>
      <c r="CE55" t="e">
        <f>+EXACT(CE49,#REF!)</f>
        <v>#REF!</v>
      </c>
      <c r="CK55" s="167"/>
      <c r="CL55" s="87"/>
      <c r="CM55" s="167"/>
      <c r="CN55" s="167"/>
      <c r="CO55" s="167"/>
      <c r="CP55" t="e">
        <f>+EXACT(CP49,#REF!)</f>
        <v>#REF!</v>
      </c>
      <c r="CQ55" s="167"/>
      <c r="CR55" s="167"/>
      <c r="DA55" t="e">
        <f>+EXACT(DA49,#REF!)</f>
        <v>#REF!</v>
      </c>
      <c r="DL55" t="e">
        <f>+EXACT(DL49,#REF!)</f>
        <v>#REF!</v>
      </c>
      <c r="DW55" t="e">
        <f>+EXACT(DW49,#REF!)</f>
        <v>#REF!</v>
      </c>
    </row>
    <row r="56" spans="1:140" x14ac:dyDescent="0.25">
      <c r="CK56" s="167"/>
      <c r="CL56" s="199"/>
      <c r="CM56" s="167"/>
      <c r="CN56" s="167"/>
      <c r="CO56" s="167"/>
      <c r="CP56" s="167"/>
      <c r="CQ56" s="167"/>
      <c r="CR56" s="167"/>
    </row>
  </sheetData>
  <mergeCells count="51">
    <mergeCell ref="AH2:AO2"/>
    <mergeCell ref="AH4:AI4"/>
    <mergeCell ref="AJ4:AO4"/>
    <mergeCell ref="AH51:AL51"/>
    <mergeCell ref="A4:B4"/>
    <mergeCell ref="C4:H4"/>
    <mergeCell ref="A51:E51"/>
    <mergeCell ref="L4:M4"/>
    <mergeCell ref="N4:S4"/>
    <mergeCell ref="L51:P51"/>
    <mergeCell ref="L2:S2"/>
    <mergeCell ref="W4:X4"/>
    <mergeCell ref="Y4:AD4"/>
    <mergeCell ref="W51:AA51"/>
    <mergeCell ref="W2:AD2"/>
    <mergeCell ref="AS2:AZ2"/>
    <mergeCell ref="AS4:AT4"/>
    <mergeCell ref="AU4:AZ4"/>
    <mergeCell ref="AS51:AW51"/>
    <mergeCell ref="BD2:BK2"/>
    <mergeCell ref="BD4:BE4"/>
    <mergeCell ref="BF4:BK4"/>
    <mergeCell ref="BD51:BH51"/>
    <mergeCell ref="BO2:BV2"/>
    <mergeCell ref="BO4:BP4"/>
    <mergeCell ref="BQ4:BV4"/>
    <mergeCell ref="BO51:BS51"/>
    <mergeCell ref="BZ2:CG2"/>
    <mergeCell ref="BZ4:CA4"/>
    <mergeCell ref="CB4:CG4"/>
    <mergeCell ref="BZ51:CD51"/>
    <mergeCell ref="CK2:CR2"/>
    <mergeCell ref="CK4:CL4"/>
    <mergeCell ref="CM4:CR4"/>
    <mergeCell ref="CK51:CO51"/>
    <mergeCell ref="CV2:DC2"/>
    <mergeCell ref="CV4:CW4"/>
    <mergeCell ref="CX4:DC4"/>
    <mergeCell ref="CV51:CZ51"/>
    <mergeCell ref="EC2:EJ2"/>
    <mergeCell ref="DG2:DN2"/>
    <mergeCell ref="DG4:DH4"/>
    <mergeCell ref="DI4:DN4"/>
    <mergeCell ref="DG51:DK51"/>
    <mergeCell ref="DR2:DY2"/>
    <mergeCell ref="DR4:DS4"/>
    <mergeCell ref="DT4:DY4"/>
    <mergeCell ref="DR51:DV51"/>
    <mergeCell ref="EC4:ED4"/>
    <mergeCell ref="EE4:EJ4"/>
    <mergeCell ref="EC51:EG51"/>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58"/>
  <sheetViews>
    <sheetView tabSelected="1" zoomScaleNormal="100" zoomScaleSheetLayoutView="82" workbookViewId="0">
      <selection activeCell="O21" sqref="O21"/>
    </sheetView>
  </sheetViews>
  <sheetFormatPr baseColWidth="10" defaultRowHeight="15" x14ac:dyDescent="0.25"/>
  <cols>
    <col min="1" max="1" width="4" customWidth="1"/>
    <col min="2" max="2" width="12.42578125" customWidth="1"/>
    <col min="3" max="3" width="13.7109375" customWidth="1"/>
    <col min="4" max="4" width="11.85546875" hidden="1" customWidth="1"/>
    <col min="5" max="5" width="15.28515625" customWidth="1"/>
    <col min="6" max="6" width="42.42578125" customWidth="1"/>
    <col min="7" max="7" width="14.28515625" customWidth="1"/>
    <col min="8" max="8" width="13.85546875" customWidth="1"/>
    <col min="9" max="9" width="12.140625" bestFit="1" customWidth="1"/>
    <col min="10" max="10" width="5.5703125" bestFit="1" customWidth="1"/>
    <col min="11" max="11" width="12.85546875" customWidth="1"/>
    <col min="12" max="12" width="9.85546875" bestFit="1" customWidth="1"/>
    <col min="13" max="13" width="13.140625" customWidth="1"/>
    <col min="14" max="14" width="13.5703125" bestFit="1" customWidth="1"/>
    <col min="15" max="15" width="15.140625" bestFit="1" customWidth="1"/>
  </cols>
  <sheetData>
    <row r="2" spans="2:13" ht="18.75" x14ac:dyDescent="0.3">
      <c r="B2" s="1129" t="s">
        <v>135</v>
      </c>
      <c r="C2" s="1129"/>
      <c r="D2" s="1129"/>
      <c r="E2" s="1129"/>
      <c r="F2" s="1129"/>
      <c r="G2" s="1129"/>
      <c r="H2" s="1129"/>
      <c r="I2" s="1129"/>
      <c r="J2" s="1129"/>
      <c r="K2" s="1129"/>
      <c r="L2" s="1129"/>
      <c r="M2" s="1129"/>
    </row>
    <row r="3" spans="2:13" ht="18.75" x14ac:dyDescent="0.3">
      <c r="B3" s="828"/>
      <c r="C3" s="828"/>
      <c r="D3" s="828"/>
      <c r="E3" s="828"/>
      <c r="F3" s="1133" t="s">
        <v>588</v>
      </c>
      <c r="G3" s="1133"/>
      <c r="H3" s="1133"/>
      <c r="I3" s="828"/>
      <c r="J3" s="828"/>
      <c r="K3" s="828"/>
      <c r="L3" s="828"/>
      <c r="M3" s="828"/>
    </row>
    <row r="4" spans="2:13" x14ac:dyDescent="0.25">
      <c r="B4" s="1132" t="s">
        <v>136</v>
      </c>
      <c r="C4" s="1132"/>
      <c r="D4" s="1132"/>
      <c r="E4" s="1132"/>
      <c r="F4" s="1132"/>
      <c r="G4" s="1132"/>
      <c r="H4" s="1132"/>
      <c r="I4" s="1132"/>
      <c r="J4" s="1132"/>
      <c r="K4" s="1132"/>
      <c r="L4" s="1132"/>
      <c r="M4" s="1132"/>
    </row>
    <row r="5" spans="2:13" hidden="1" x14ac:dyDescent="0.25">
      <c r="B5" s="1131" t="s">
        <v>134</v>
      </c>
      <c r="C5" s="1131"/>
      <c r="D5" s="1131"/>
      <c r="E5" s="1131"/>
      <c r="F5" s="1131"/>
      <c r="G5" s="1131"/>
      <c r="H5" s="1131"/>
      <c r="I5" s="1131"/>
      <c r="J5" s="1131"/>
      <c r="K5" s="1131"/>
      <c r="L5" s="1131"/>
      <c r="M5" s="1131"/>
    </row>
    <row r="6" spans="2:13" hidden="1" x14ac:dyDescent="0.25">
      <c r="B6" s="1130" t="s">
        <v>124</v>
      </c>
      <c r="C6" s="1130"/>
      <c r="D6" s="1130"/>
      <c r="E6" s="1130"/>
      <c r="F6" s="1130"/>
      <c r="G6" s="1130"/>
      <c r="H6" s="1130"/>
      <c r="I6" s="1130"/>
      <c r="J6" s="1130"/>
      <c r="K6" s="1130"/>
      <c r="L6" s="1130"/>
      <c r="M6" s="1130"/>
    </row>
    <row r="7" spans="2:13" hidden="1" x14ac:dyDescent="0.25">
      <c r="B7" s="1130" t="s">
        <v>127</v>
      </c>
      <c r="C7" s="1130"/>
      <c r="D7" s="1130"/>
      <c r="E7" s="1130"/>
      <c r="F7" s="1130"/>
      <c r="G7" s="1130"/>
      <c r="H7" s="1130"/>
      <c r="I7" s="1130"/>
      <c r="J7" s="1130"/>
      <c r="K7" s="1130"/>
      <c r="L7" s="1130"/>
      <c r="M7" s="1130"/>
    </row>
    <row r="8" spans="2:13" hidden="1" x14ac:dyDescent="0.25">
      <c r="B8" s="1130" t="s">
        <v>128</v>
      </c>
      <c r="C8" s="1130"/>
      <c r="D8" s="1130"/>
      <c r="E8" s="1130"/>
      <c r="F8" s="1130"/>
      <c r="G8" s="1130"/>
      <c r="H8" s="1130"/>
      <c r="I8" s="1130"/>
      <c r="J8" s="1130"/>
      <c r="K8" s="1130"/>
      <c r="L8" s="1130"/>
      <c r="M8" s="1130"/>
    </row>
    <row r="9" spans="2:13" hidden="1" x14ac:dyDescent="0.25">
      <c r="B9" s="1130" t="s">
        <v>129</v>
      </c>
      <c r="C9" s="1130"/>
      <c r="D9" s="1130"/>
      <c r="E9" s="1130"/>
      <c r="F9" s="1130"/>
      <c r="G9" s="1130"/>
      <c r="H9" s="1130"/>
      <c r="I9" s="1130"/>
      <c r="J9" s="1130"/>
      <c r="K9" s="1130"/>
      <c r="L9" s="1130"/>
      <c r="M9" s="1130"/>
    </row>
    <row r="10" spans="2:13" hidden="1" x14ac:dyDescent="0.25">
      <c r="B10" s="1130" t="s">
        <v>125</v>
      </c>
      <c r="C10" s="1130"/>
      <c r="D10" s="1130"/>
      <c r="E10" s="1130"/>
      <c r="F10" s="1130"/>
      <c r="G10" s="1130"/>
      <c r="H10" s="1130"/>
      <c r="I10" s="1130"/>
      <c r="J10" s="1130"/>
      <c r="K10" s="1130"/>
      <c r="L10" s="1130"/>
      <c r="M10" s="1130"/>
    </row>
    <row r="11" spans="2:13" hidden="1" x14ac:dyDescent="0.25">
      <c r="B11" s="1130" t="s">
        <v>130</v>
      </c>
      <c r="C11" s="1130"/>
      <c r="D11" s="1130"/>
      <c r="E11" s="1130"/>
      <c r="F11" s="1130"/>
      <c r="G11" s="1130"/>
      <c r="H11" s="1130"/>
      <c r="I11" s="1130"/>
      <c r="J11" s="1130"/>
      <c r="K11" s="1130"/>
      <c r="L11" s="1130"/>
      <c r="M11" s="1130"/>
    </row>
    <row r="12" spans="2:13" hidden="1" x14ac:dyDescent="0.25">
      <c r="B12" s="1130" t="s">
        <v>131</v>
      </c>
      <c r="C12" s="1130"/>
      <c r="D12" s="1130"/>
      <c r="E12" s="1130"/>
      <c r="F12" s="1130"/>
      <c r="G12" s="1130"/>
      <c r="H12" s="1130"/>
      <c r="I12" s="1130"/>
      <c r="J12" s="1130"/>
      <c r="K12" s="1130"/>
      <c r="L12" s="1130"/>
      <c r="M12" s="1130"/>
    </row>
    <row r="13" spans="2:13" hidden="1" x14ac:dyDescent="0.25">
      <c r="B13" s="1130" t="s">
        <v>132</v>
      </c>
      <c r="C13" s="1130"/>
      <c r="D13" s="1130"/>
      <c r="E13" s="1130"/>
      <c r="F13" s="1130"/>
      <c r="G13" s="1130"/>
      <c r="H13" s="1130"/>
      <c r="I13" s="1130"/>
      <c r="J13" s="1130"/>
      <c r="K13" s="1130"/>
      <c r="L13" s="1130"/>
      <c r="M13" s="1130"/>
    </row>
    <row r="14" spans="2:13" hidden="1" x14ac:dyDescent="0.25">
      <c r="B14" s="1130" t="s">
        <v>133</v>
      </c>
      <c r="C14" s="1130"/>
      <c r="D14" s="1130"/>
      <c r="E14" s="1130"/>
      <c r="F14" s="1130"/>
      <c r="G14" s="1130"/>
      <c r="H14" s="1130"/>
      <c r="I14" s="1130"/>
      <c r="J14" s="1130"/>
      <c r="K14" s="1130"/>
      <c r="L14" s="1130"/>
      <c r="M14" s="1130"/>
    </row>
    <row r="15" spans="2:13" hidden="1" x14ac:dyDescent="0.25">
      <c r="B15" s="1130" t="s">
        <v>129</v>
      </c>
      <c r="C15" s="1130"/>
      <c r="D15" s="1130"/>
      <c r="E15" s="1130"/>
      <c r="F15" s="1130"/>
      <c r="G15" s="1130"/>
      <c r="H15" s="1130"/>
      <c r="I15" s="1130"/>
      <c r="J15" s="1130"/>
      <c r="K15" s="1130"/>
      <c r="L15" s="1130"/>
      <c r="M15" s="1130"/>
    </row>
    <row r="16" spans="2:13" hidden="1" x14ac:dyDescent="0.25">
      <c r="B16" s="1130" t="s">
        <v>126</v>
      </c>
      <c r="C16" s="1130"/>
      <c r="D16" s="1130"/>
      <c r="E16" s="1130"/>
      <c r="F16" s="1130"/>
      <c r="G16" s="1130"/>
      <c r="H16" s="1130"/>
      <c r="I16" s="1130"/>
      <c r="J16" s="1130"/>
      <c r="K16" s="1130"/>
      <c r="L16" s="1130"/>
      <c r="M16" s="1130"/>
    </row>
    <row r="17" spans="2:14" x14ac:dyDescent="0.25">
      <c r="B17" s="1130"/>
      <c r="C17" s="1130"/>
      <c r="D17" s="1130"/>
      <c r="E17" s="1130"/>
      <c r="F17" s="1130"/>
      <c r="G17" s="1130"/>
      <c r="H17" s="1130"/>
      <c r="I17" s="1130"/>
      <c r="J17" s="1130"/>
      <c r="K17" s="1130"/>
      <c r="L17" s="1130"/>
      <c r="M17" s="1130"/>
    </row>
    <row r="18" spans="2:14" hidden="1" x14ac:dyDescent="0.25">
      <c r="B18" s="1134" t="s">
        <v>117</v>
      </c>
      <c r="C18" s="1135"/>
      <c r="D18" s="72"/>
    </row>
    <row r="19" spans="2:14" ht="45" customHeight="1" x14ac:dyDescent="0.25">
      <c r="B19" s="74" t="s">
        <v>178</v>
      </c>
      <c r="C19" s="458" t="s">
        <v>179</v>
      </c>
      <c r="D19" s="85"/>
      <c r="E19" s="337" t="s">
        <v>119</v>
      </c>
      <c r="F19" s="337" t="s">
        <v>120</v>
      </c>
      <c r="G19" s="352" t="s">
        <v>585</v>
      </c>
      <c r="H19" s="352" t="s">
        <v>584</v>
      </c>
      <c r="I19" s="352" t="s">
        <v>122</v>
      </c>
      <c r="J19" s="353" t="s">
        <v>2</v>
      </c>
      <c r="K19" s="352" t="s">
        <v>586</v>
      </c>
      <c r="L19" s="353" t="s">
        <v>165</v>
      </c>
      <c r="M19" s="352" t="s">
        <v>589</v>
      </c>
    </row>
    <row r="20" spans="2:14" ht="27" x14ac:dyDescent="0.35">
      <c r="B20" s="75">
        <v>1</v>
      </c>
      <c r="C20" s="80">
        <f>+'PROPUESTAS COMERC.'!S119</f>
        <v>113800419.456</v>
      </c>
      <c r="D20" s="73"/>
      <c r="E20" s="840">
        <f>+B20</f>
        <v>1</v>
      </c>
      <c r="F20" s="80" t="str">
        <f>+'APERTURA DE SOBRES'!D7</f>
        <v>ANDRES ENRIQUE VÁSQUEZ GAVIRIA</v>
      </c>
      <c r="G20" s="393">
        <v>114342597.984</v>
      </c>
      <c r="H20" s="393">
        <f t="shared" ref="H20:H33" si="0">+C20</f>
        <v>113800419.456</v>
      </c>
      <c r="I20" s="342">
        <f>20*(H20/$H$35)</f>
        <v>20.319355756536979</v>
      </c>
      <c r="J20" s="342">
        <v>0</v>
      </c>
      <c r="K20" s="342">
        <f t="shared" ref="K20:K28" si="1">(80*(SQRT(H20*$D$37))/$D$37)</f>
        <v>79.188402634229988</v>
      </c>
      <c r="L20" s="394">
        <f t="shared" ref="L20:L33" si="2">+J20+K20</f>
        <v>79.188402634229988</v>
      </c>
      <c r="M20" s="838">
        <v>7</v>
      </c>
      <c r="N20" s="402"/>
    </row>
    <row r="21" spans="2:14" ht="27" x14ac:dyDescent="0.35">
      <c r="B21" s="75">
        <v>2</v>
      </c>
      <c r="C21" s="80">
        <f>+'PROPUESTAS COMERC.'!AD118</f>
        <v>115323289.748</v>
      </c>
      <c r="D21" s="73"/>
      <c r="E21" s="840">
        <f t="shared" ref="E21:E33" si="3">+B21</f>
        <v>2</v>
      </c>
      <c r="F21" s="80" t="str">
        <f>+'APERTURA DE SOBRES'!D8</f>
        <v>JOSÉ RICARDO TAMAYO ISAZA</v>
      </c>
      <c r="G21" s="393">
        <v>115866638.03</v>
      </c>
      <c r="H21" s="393">
        <f t="shared" si="0"/>
        <v>115323289.748</v>
      </c>
      <c r="I21" s="342">
        <f>20*(H21/$H$35)</f>
        <v>20.591268139480118</v>
      </c>
      <c r="J21" s="342">
        <v>0</v>
      </c>
      <c r="K21" s="342">
        <f t="shared" si="1"/>
        <v>79.716488994575357</v>
      </c>
      <c r="L21" s="394">
        <f t="shared" si="2"/>
        <v>79.716488994575357</v>
      </c>
      <c r="M21" s="838">
        <v>5</v>
      </c>
      <c r="N21" s="402"/>
    </row>
    <row r="22" spans="2:14" ht="27" x14ac:dyDescent="0.35">
      <c r="B22" s="75">
        <v>3</v>
      </c>
      <c r="C22" s="80">
        <f>+'PROPUESTAS COMERC.'!AO119</f>
        <v>114008678.55</v>
      </c>
      <c r="D22" s="73"/>
      <c r="E22" s="840">
        <f t="shared" si="3"/>
        <v>3</v>
      </c>
      <c r="F22" s="80" t="str">
        <f>+'APERTURA DE SOBRES'!D9</f>
        <v>HERNÁN DARÍO TRIANA OTÁLORA</v>
      </c>
      <c r="G22" s="393">
        <v>114897835.8</v>
      </c>
      <c r="H22" s="393">
        <f t="shared" si="0"/>
        <v>114008678.55</v>
      </c>
      <c r="I22" s="342">
        <f>20*(H22/$H$35)</f>
        <v>20.356540950060417</v>
      </c>
      <c r="J22" s="342">
        <v>0</v>
      </c>
      <c r="K22" s="342">
        <f t="shared" si="1"/>
        <v>79.260828407574976</v>
      </c>
      <c r="L22" s="394">
        <f t="shared" si="2"/>
        <v>79.260828407574976</v>
      </c>
      <c r="M22" s="838">
        <v>6</v>
      </c>
      <c r="N22" s="402"/>
    </row>
    <row r="23" spans="2:14" ht="27" x14ac:dyDescent="0.35">
      <c r="B23" s="75">
        <v>4</v>
      </c>
      <c r="C23" s="80">
        <f>+'PROPUESTAS COMERC.'!AZ119</f>
        <v>110518788.0825</v>
      </c>
      <c r="D23" s="73"/>
      <c r="E23" s="840">
        <f t="shared" si="3"/>
        <v>4</v>
      </c>
      <c r="F23" s="80" t="str">
        <f>+'APERTURA DE SOBRES'!D10</f>
        <v>CHRISTIAN LEONARDO PEDRAZA ROJAS</v>
      </c>
      <c r="G23" s="393">
        <v>111369690.49499999</v>
      </c>
      <c r="H23" s="393">
        <f t="shared" si="0"/>
        <v>110518788.0825</v>
      </c>
      <c r="I23" s="342">
        <f>20*(H23/$H$35)</f>
        <v>19.733412087271848</v>
      </c>
      <c r="J23" s="342">
        <f>+I23</f>
        <v>19.733412087271848</v>
      </c>
      <c r="K23" s="342">
        <f t="shared" si="1"/>
        <v>78.038283479320583</v>
      </c>
      <c r="L23" s="394">
        <f t="shared" si="2"/>
        <v>97.771695566592427</v>
      </c>
      <c r="M23" s="838">
        <v>3</v>
      </c>
      <c r="N23" s="402"/>
    </row>
    <row r="24" spans="2:14" ht="23.25" hidden="1" customHeight="1" x14ac:dyDescent="0.35">
      <c r="B24" s="75">
        <v>5</v>
      </c>
      <c r="C24" s="80">
        <f>+'PROPUESTAS COMERC.'!BJ119</f>
        <v>103956523.19999999</v>
      </c>
      <c r="D24" s="73"/>
      <c r="E24" s="840">
        <f t="shared" si="3"/>
        <v>5</v>
      </c>
      <c r="F24" s="833" t="str">
        <f>+'APERTURA DE SOBRES'!D11</f>
        <v>GRUPO ARQTECH S.A.S.</v>
      </c>
      <c r="G24" s="393">
        <v>104150167.70399998</v>
      </c>
      <c r="H24" s="834"/>
      <c r="I24" s="835"/>
      <c r="J24" s="835">
        <f>+I24</f>
        <v>0</v>
      </c>
      <c r="K24" s="835">
        <f t="shared" si="1"/>
        <v>0</v>
      </c>
      <c r="L24" s="836">
        <f t="shared" si="2"/>
        <v>0</v>
      </c>
      <c r="M24" s="838" t="s">
        <v>582</v>
      </c>
      <c r="N24" s="402"/>
    </row>
    <row r="25" spans="2:14" ht="27" x14ac:dyDescent="0.35">
      <c r="B25" s="75">
        <v>5</v>
      </c>
      <c r="C25" s="80">
        <f>+'PROPUESTAS COMERC.'!BU119</f>
        <v>102814142.58000001</v>
      </c>
      <c r="D25" s="73"/>
      <c r="E25" s="840">
        <f t="shared" si="3"/>
        <v>5</v>
      </c>
      <c r="F25" s="80" t="str">
        <f>+'APERTURA DE SOBRES'!D12</f>
        <v>BALER INGENIERIA S.A.S.</v>
      </c>
      <c r="G25" s="393">
        <v>103005659.12010001</v>
      </c>
      <c r="H25" s="393">
        <f t="shared" si="0"/>
        <v>102814142.58000001</v>
      </c>
      <c r="I25" s="342">
        <f>20*(H25/$H$35)</f>
        <v>18.357727940485116</v>
      </c>
      <c r="J25" s="342">
        <f>+I25</f>
        <v>18.357727940485116</v>
      </c>
      <c r="K25" s="342">
        <f t="shared" si="1"/>
        <v>75.268988567495541</v>
      </c>
      <c r="L25" s="394">
        <f t="shared" si="2"/>
        <v>93.62671650798066</v>
      </c>
      <c r="M25" s="838">
        <v>4</v>
      </c>
      <c r="N25" s="402"/>
    </row>
    <row r="26" spans="2:14" ht="27" x14ac:dyDescent="0.35">
      <c r="B26" s="75">
        <v>6</v>
      </c>
      <c r="C26" s="80">
        <f>+'PROPUESTAS COMERC.'!CF118</f>
        <v>112025156.544</v>
      </c>
      <c r="D26" s="73"/>
      <c r="E26" s="840">
        <f t="shared" si="3"/>
        <v>6</v>
      </c>
      <c r="F26" s="80" t="str">
        <f>+'APERTURA DE SOBRES'!D13</f>
        <v>JUAN CARLOS SIERRA BOTERO</v>
      </c>
      <c r="G26" s="393">
        <v>112904983.749</v>
      </c>
      <c r="H26" s="393">
        <f t="shared" si="0"/>
        <v>112025156.544</v>
      </c>
      <c r="I26" s="342">
        <f>20*(H26/$H$35)</f>
        <v>20.002378026202155</v>
      </c>
      <c r="J26" s="342">
        <v>0</v>
      </c>
      <c r="K26" s="342">
        <f t="shared" si="1"/>
        <v>78.568313494671088</v>
      </c>
      <c r="L26" s="394">
        <f t="shared" si="2"/>
        <v>78.568313494671088</v>
      </c>
      <c r="M26" s="838">
        <v>12</v>
      </c>
      <c r="N26" s="402"/>
    </row>
    <row r="27" spans="2:14" ht="27" x14ac:dyDescent="0.35">
      <c r="B27" s="75">
        <v>7</v>
      </c>
      <c r="C27" s="80">
        <f>+'PROPUESTAS COMERC.'!CQ119</f>
        <v>112834443.98999999</v>
      </c>
      <c r="D27" s="73"/>
      <c r="E27" s="840">
        <f t="shared" si="3"/>
        <v>7</v>
      </c>
      <c r="F27" s="80" t="str">
        <f>+'APERTURA DE SOBRES'!D14</f>
        <v>LINA MARCELA ALFONSO NARANJO</v>
      </c>
      <c r="G27" s="393">
        <v>113724822.94</v>
      </c>
      <c r="H27" s="393">
        <f t="shared" si="0"/>
        <v>112834443.98999999</v>
      </c>
      <c r="I27" s="342">
        <f>20*(H27/$H$35)</f>
        <v>20.146878368144492</v>
      </c>
      <c r="J27" s="342">
        <v>0</v>
      </c>
      <c r="K27" s="342">
        <f t="shared" si="1"/>
        <v>78.851597753341295</v>
      </c>
      <c r="L27" s="394">
        <f t="shared" si="2"/>
        <v>78.851597753341295</v>
      </c>
      <c r="M27" s="838">
        <v>11</v>
      </c>
      <c r="N27" s="402"/>
    </row>
    <row r="28" spans="2:14" ht="27" x14ac:dyDescent="0.35">
      <c r="B28" s="75">
        <v>8</v>
      </c>
      <c r="C28" s="80">
        <f>+'PROPUESTAS COMERC.'!DB119</f>
        <v>113337767</v>
      </c>
      <c r="D28" s="73"/>
      <c r="E28" s="840">
        <f t="shared" si="3"/>
        <v>8</v>
      </c>
      <c r="F28" s="80" t="str">
        <f>+'APERTURA DE SOBRES'!D15</f>
        <v>ECOHABITAT S.A.S.</v>
      </c>
      <c r="G28" s="393">
        <v>114092558</v>
      </c>
      <c r="H28" s="393">
        <f t="shared" si="0"/>
        <v>113337767</v>
      </c>
      <c r="I28" s="342">
        <f>20*(H28/$H$35)</f>
        <v>20.236747978024052</v>
      </c>
      <c r="J28" s="342">
        <v>0</v>
      </c>
      <c r="K28" s="342">
        <f t="shared" si="1"/>
        <v>79.027269567203632</v>
      </c>
      <c r="L28" s="394">
        <f t="shared" si="2"/>
        <v>79.027269567203632</v>
      </c>
      <c r="M28" s="838">
        <v>8</v>
      </c>
      <c r="N28" s="402"/>
    </row>
    <row r="29" spans="2:14" ht="27" hidden="1" x14ac:dyDescent="0.35">
      <c r="B29" s="75">
        <v>10</v>
      </c>
      <c r="C29" s="80">
        <f>+'PROPUESTAS COMERC.'!DL119</f>
        <v>81208924.900000006</v>
      </c>
      <c r="D29" s="73"/>
      <c r="E29" s="840">
        <f t="shared" si="3"/>
        <v>10</v>
      </c>
      <c r="F29" s="833" t="str">
        <f>+'APERTURA DE SOBRES'!D16</f>
        <v>GRUPO VASQUEZ ASOCIADOS S.A.S.</v>
      </c>
      <c r="G29" s="393">
        <v>81815676.600000009</v>
      </c>
      <c r="H29" s="834"/>
      <c r="I29" s="835"/>
      <c r="J29" s="835">
        <f>+I29</f>
        <v>0</v>
      </c>
      <c r="K29" s="835">
        <f t="shared" ref="K29" si="4">(80*(SQRT(H29*$D$37))/$D$37)</f>
        <v>0</v>
      </c>
      <c r="L29" s="836">
        <f t="shared" si="2"/>
        <v>0</v>
      </c>
      <c r="M29" s="838" t="s">
        <v>582</v>
      </c>
      <c r="N29" s="402"/>
    </row>
    <row r="30" spans="2:14" ht="21" customHeight="1" x14ac:dyDescent="0.35">
      <c r="B30" s="75">
        <v>9</v>
      </c>
      <c r="C30" s="80">
        <f>+'PROPUESTAS COMERC.'!DW119</f>
        <v>111903006.39420001</v>
      </c>
      <c r="D30" s="73"/>
      <c r="E30" s="840">
        <f t="shared" si="3"/>
        <v>9</v>
      </c>
      <c r="F30" s="80" t="str">
        <f>+'APERTURA DE SOBRES'!D17</f>
        <v>HECTOR ALBEIRO BARRAGAN BARRAGAN</v>
      </c>
      <c r="G30" s="393">
        <v>112090267.0179</v>
      </c>
      <c r="H30" s="393">
        <f t="shared" si="0"/>
        <v>111903006.39420001</v>
      </c>
      <c r="I30" s="342">
        <f>20*(H30/$H$35)</f>
        <v>19.980567804751612</v>
      </c>
      <c r="J30" s="342">
        <f>+I30</f>
        <v>19.980567804751612</v>
      </c>
      <c r="K30" s="342">
        <f>(80*(SQRT(H30*$D$37))/$D$37)</f>
        <v>78.525467096952298</v>
      </c>
      <c r="L30" s="394">
        <f t="shared" si="2"/>
        <v>98.506034901703913</v>
      </c>
      <c r="M30" s="839">
        <v>1</v>
      </c>
      <c r="N30" s="402"/>
    </row>
    <row r="31" spans="2:14" ht="27" x14ac:dyDescent="0.35">
      <c r="B31" s="75">
        <v>10</v>
      </c>
      <c r="C31" s="80">
        <f>+'PROPUESTAS COMERC.'!EH119</f>
        <v>111375299.38</v>
      </c>
      <c r="D31" s="73"/>
      <c r="E31" s="840">
        <f t="shared" si="3"/>
        <v>10</v>
      </c>
      <c r="F31" s="80" t="str">
        <f>+'APERTURA DE SOBRES'!D18</f>
        <v>HIMHER Y COMPAÑÍA S.A SOCIEDAD DE FAMILIA</v>
      </c>
      <c r="G31" s="393">
        <v>112936379.3959</v>
      </c>
      <c r="H31" s="393">
        <f t="shared" si="0"/>
        <v>111375299.38</v>
      </c>
      <c r="I31" s="342">
        <f>20*(H31/$H$35)</f>
        <v>19.886344368599026</v>
      </c>
      <c r="J31" s="342">
        <f>+I31</f>
        <v>19.886344368599026</v>
      </c>
      <c r="K31" s="342">
        <f>(80*(SQRT(H31*$D$37))/$D$37)</f>
        <v>78.340094916093179</v>
      </c>
      <c r="L31" s="394">
        <f t="shared" si="2"/>
        <v>98.226439284692205</v>
      </c>
      <c r="M31" s="838">
        <v>2</v>
      </c>
      <c r="N31" s="402"/>
    </row>
    <row r="32" spans="2:14" ht="27" x14ac:dyDescent="0.35">
      <c r="B32" s="75">
        <v>11</v>
      </c>
      <c r="C32" s="80">
        <f>+'PROPUESTAS COMERC.'!ES119</f>
        <v>113167432.896</v>
      </c>
      <c r="D32" s="73"/>
      <c r="E32" s="840">
        <f t="shared" si="3"/>
        <v>11</v>
      </c>
      <c r="F32" s="80" t="str">
        <f>+'APERTURA DE SOBRES'!D19</f>
        <v>LUIS ENRIQUE OYOLA QUINTERO</v>
      </c>
      <c r="G32" s="393">
        <v>114032975.616</v>
      </c>
      <c r="H32" s="393">
        <f t="shared" si="0"/>
        <v>113167432.896</v>
      </c>
      <c r="I32" s="342">
        <f>20*(H32/$H$35)</f>
        <v>20.20633438839765</v>
      </c>
      <c r="J32" s="342">
        <v>0</v>
      </c>
      <c r="K32" s="342">
        <f>(80*(SQRT(H32*$D$37))/$D$37)</f>
        <v>78.967862624017954</v>
      </c>
      <c r="L32" s="394">
        <f t="shared" si="2"/>
        <v>78.967862624017954</v>
      </c>
      <c r="M32" s="838">
        <v>9</v>
      </c>
      <c r="N32" s="402"/>
    </row>
    <row r="33" spans="2:15" ht="27" x14ac:dyDescent="0.35">
      <c r="B33" s="75">
        <v>12</v>
      </c>
      <c r="C33" s="80">
        <f>+'PROPUESTAS COMERC.'!FD117</f>
        <v>113033633.65560001</v>
      </c>
      <c r="D33" s="73"/>
      <c r="E33" s="840">
        <f t="shared" si="3"/>
        <v>12</v>
      </c>
      <c r="F33" s="80" t="str">
        <f>+'APERTURA DE SOBRES'!D20</f>
        <v>JULIO CESAR QUESADA QRREDONDO</v>
      </c>
      <c r="G33" s="393">
        <v>113898640.51860002</v>
      </c>
      <c r="H33" s="393">
        <f t="shared" si="0"/>
        <v>113033633.65560001</v>
      </c>
      <c r="I33" s="342">
        <f>20*(H33/$H$35)</f>
        <v>20.182444192046546</v>
      </c>
      <c r="J33" s="342">
        <v>0</v>
      </c>
      <c r="K33" s="342">
        <f>(80*(SQRT(H33*$D$37))/$D$37)</f>
        <v>78.921166482545601</v>
      </c>
      <c r="L33" s="394">
        <f t="shared" si="2"/>
        <v>78.921166482545601</v>
      </c>
      <c r="M33" s="838">
        <v>10</v>
      </c>
      <c r="N33" s="402"/>
      <c r="O33" s="402"/>
    </row>
    <row r="34" spans="2:15" ht="27" x14ac:dyDescent="0.25">
      <c r="B34" s="75"/>
      <c r="C34" s="80"/>
      <c r="D34" s="73"/>
      <c r="E34" s="338"/>
      <c r="F34" s="80"/>
      <c r="G34" s="80"/>
      <c r="H34" s="393"/>
      <c r="I34" s="342"/>
      <c r="J34" s="342"/>
      <c r="K34" s="342"/>
      <c r="L34" s="394"/>
      <c r="M34" s="838"/>
      <c r="N34" s="402"/>
    </row>
    <row r="35" spans="2:15" x14ac:dyDescent="0.25">
      <c r="C35" s="71"/>
      <c r="E35" s="341"/>
      <c r="F35" s="351" t="s">
        <v>121</v>
      </c>
      <c r="G35" s="351"/>
      <c r="H35" s="837">
        <f>AVERAGE(H20:H34)</f>
        <v>112011838.18969166</v>
      </c>
      <c r="I35" s="85"/>
      <c r="J35" s="85"/>
      <c r="K35" s="85"/>
      <c r="L35" s="85"/>
      <c r="M35" s="457"/>
      <c r="N35" s="402"/>
    </row>
    <row r="36" spans="2:15" x14ac:dyDescent="0.25">
      <c r="B36" s="1136"/>
      <c r="C36" s="1136"/>
      <c r="D36" s="82"/>
      <c r="I36" s="402"/>
    </row>
    <row r="37" spans="2:15" ht="29.25" customHeight="1" x14ac:dyDescent="0.25">
      <c r="B37" s="1138" t="s">
        <v>123</v>
      </c>
      <c r="C37" s="1138"/>
      <c r="D37" s="1137">
        <v>116145041</v>
      </c>
      <c r="E37" s="1137"/>
      <c r="H37" s="1138" t="s">
        <v>587</v>
      </c>
      <c r="I37" s="1138"/>
      <c r="J37" s="1138"/>
      <c r="K37" s="1137">
        <v>117027603</v>
      </c>
      <c r="L37" s="1137"/>
    </row>
    <row r="38" spans="2:15" x14ac:dyDescent="0.25">
      <c r="B38" s="83"/>
      <c r="C38" s="340"/>
      <c r="D38" s="340"/>
      <c r="E38" s="340"/>
      <c r="F38" s="340"/>
      <c r="G38" s="340"/>
      <c r="H38" s="340"/>
      <c r="I38" s="340"/>
      <c r="J38" s="340"/>
      <c r="K38" s="340"/>
      <c r="L38" s="340"/>
      <c r="M38" s="340"/>
    </row>
    <row r="39" spans="2:15" x14ac:dyDescent="0.25">
      <c r="B39" s="347"/>
      <c r="C39" s="81"/>
      <c r="D39" s="84"/>
      <c r="E39" s="81"/>
      <c r="F39" s="81"/>
      <c r="G39" s="81"/>
      <c r="H39" s="84"/>
      <c r="I39" s="81"/>
      <c r="J39" s="81"/>
      <c r="K39" s="81"/>
      <c r="L39" s="81"/>
      <c r="M39" s="84"/>
    </row>
    <row r="40" spans="2:15" x14ac:dyDescent="0.25">
      <c r="B40" s="347"/>
      <c r="C40" s="81"/>
      <c r="D40" s="84"/>
      <c r="E40" s="81"/>
      <c r="F40" s="81"/>
      <c r="G40" s="81"/>
      <c r="H40" s="84"/>
      <c r="I40" s="81"/>
      <c r="J40" s="81"/>
      <c r="K40" s="81"/>
      <c r="L40" s="81"/>
      <c r="M40" s="84"/>
    </row>
    <row r="41" spans="2:15" ht="378.75" customHeight="1" x14ac:dyDescent="0.25">
      <c r="B41" s="347"/>
      <c r="C41" s="81"/>
      <c r="D41" s="84"/>
      <c r="E41" s="81"/>
      <c r="F41" s="343"/>
      <c r="G41" s="343"/>
      <c r="H41" s="84"/>
      <c r="I41" s="81"/>
      <c r="J41" s="81"/>
      <c r="K41" s="343"/>
      <c r="L41" s="81"/>
      <c r="M41" s="84"/>
    </row>
    <row r="42" spans="2:15" x14ac:dyDescent="0.25">
      <c r="B42" s="347"/>
      <c r="C42" s="81"/>
      <c r="D42" s="84"/>
      <c r="E42" s="81"/>
      <c r="F42" s="344"/>
      <c r="G42" s="344"/>
      <c r="H42" s="84"/>
      <c r="I42" s="81"/>
      <c r="J42" s="81"/>
      <c r="K42" s="344"/>
      <c r="L42" s="81"/>
      <c r="M42" s="84"/>
    </row>
    <row r="43" spans="2:15" x14ac:dyDescent="0.25">
      <c r="B43" s="347"/>
      <c r="C43" s="81"/>
      <c r="D43" s="84"/>
      <c r="E43" s="81"/>
      <c r="F43" s="344"/>
      <c r="G43" s="344"/>
      <c r="H43" s="84"/>
      <c r="I43" s="81"/>
      <c r="J43" s="81"/>
      <c r="K43" s="344"/>
      <c r="L43" s="81"/>
      <c r="M43" s="84"/>
    </row>
    <row r="44" spans="2:15" ht="348" customHeight="1" x14ac:dyDescent="0.25">
      <c r="B44" s="347"/>
      <c r="C44" s="81"/>
      <c r="D44" s="84"/>
      <c r="E44" s="81"/>
      <c r="F44" s="345"/>
      <c r="G44" s="345"/>
      <c r="H44" s="84"/>
      <c r="I44" s="81"/>
      <c r="J44" s="81"/>
      <c r="K44" s="345"/>
      <c r="L44" s="81"/>
      <c r="M44" s="84"/>
    </row>
    <row r="45" spans="2:15" x14ac:dyDescent="0.25">
      <c r="B45" s="347"/>
      <c r="C45" s="81"/>
      <c r="D45" s="84"/>
      <c r="E45" s="81"/>
      <c r="F45" s="345"/>
      <c r="G45" s="345"/>
      <c r="H45" s="84"/>
      <c r="I45" s="81"/>
      <c r="J45" s="81"/>
      <c r="K45" s="345"/>
      <c r="L45" s="81"/>
      <c r="M45" s="84"/>
    </row>
    <row r="46" spans="2:15" x14ac:dyDescent="0.25">
      <c r="B46" s="347"/>
      <c r="C46" s="81"/>
      <c r="D46" s="84"/>
      <c r="E46" s="81"/>
      <c r="F46" s="344"/>
      <c r="G46" s="344"/>
      <c r="H46" s="84"/>
      <c r="I46" s="81"/>
      <c r="J46" s="81"/>
      <c r="K46" s="344"/>
      <c r="L46" s="81"/>
      <c r="M46" s="84"/>
    </row>
    <row r="47" spans="2:15" x14ac:dyDescent="0.25">
      <c r="B47" s="347"/>
      <c r="C47" s="81"/>
      <c r="D47" s="84"/>
      <c r="E47" s="81"/>
      <c r="F47" s="344"/>
      <c r="G47" s="344"/>
      <c r="H47" s="84"/>
      <c r="I47" s="81"/>
      <c r="J47" s="81"/>
      <c r="K47" s="344"/>
      <c r="L47" s="81"/>
      <c r="M47" s="84"/>
    </row>
    <row r="48" spans="2:15" x14ac:dyDescent="0.25">
      <c r="B48" s="348"/>
      <c r="C48" s="348"/>
      <c r="F48" s="346"/>
      <c r="G48" s="346"/>
      <c r="K48" s="346"/>
    </row>
    <row r="49" spans="2:11" ht="18.75" x14ac:dyDescent="0.3">
      <c r="B49" s="349"/>
      <c r="C49" s="350"/>
      <c r="E49" s="79"/>
      <c r="F49" s="346"/>
      <c r="G49" s="346"/>
      <c r="K49" s="346"/>
    </row>
    <row r="50" spans="2:11" x14ac:dyDescent="0.25">
      <c r="F50" s="346"/>
      <c r="G50" s="346"/>
      <c r="K50" s="346"/>
    </row>
    <row r="51" spans="2:11" x14ac:dyDescent="0.25">
      <c r="F51" s="346"/>
      <c r="G51" s="346"/>
      <c r="K51" s="346"/>
    </row>
    <row r="52" spans="2:11" x14ac:dyDescent="0.25">
      <c r="F52" s="346"/>
      <c r="G52" s="346"/>
      <c r="K52" s="346"/>
    </row>
    <row r="53" spans="2:11" x14ac:dyDescent="0.25">
      <c r="F53" s="346"/>
      <c r="G53" s="346"/>
      <c r="K53" s="346"/>
    </row>
    <row r="54" spans="2:11" x14ac:dyDescent="0.25">
      <c r="F54" s="346"/>
      <c r="G54" s="346"/>
      <c r="K54" s="346"/>
    </row>
    <row r="55" spans="2:11" x14ac:dyDescent="0.25">
      <c r="F55" s="345"/>
      <c r="G55" s="345"/>
      <c r="K55" s="345"/>
    </row>
    <row r="56" spans="2:11" x14ac:dyDescent="0.25">
      <c r="F56" s="345"/>
      <c r="G56" s="345"/>
      <c r="K56" s="345"/>
    </row>
    <row r="57" spans="2:11" x14ac:dyDescent="0.25">
      <c r="F57" s="346"/>
      <c r="G57" s="346"/>
      <c r="K57" s="346"/>
    </row>
    <row r="58" spans="2:11" x14ac:dyDescent="0.25">
      <c r="F58" s="346"/>
      <c r="G58" s="346"/>
      <c r="K58" s="346"/>
    </row>
  </sheetData>
  <sheetProtection algorithmName="SHA-512" hashValue="PjhoTtIgrvAvm2fuvhtPbgooK6VwopxwSFTSsau1U+KMyGicTTOUFhXryVS6Jgw8ecjLQ9OB17DuPipdQ8MUYg==" saltValue="0mbqqvGZpdhvrDht7Hcc7w==" spinCount="100000" sheet="1" objects="1" scenarios="1" selectLockedCells="1" selectUnlockedCells="1"/>
  <mergeCells count="22">
    <mergeCell ref="B18:C18"/>
    <mergeCell ref="B36:C36"/>
    <mergeCell ref="K37:L37"/>
    <mergeCell ref="H37:J37"/>
    <mergeCell ref="D37:E37"/>
    <mergeCell ref="B37:C37"/>
    <mergeCell ref="B2:M2"/>
    <mergeCell ref="B11:M11"/>
    <mergeCell ref="B16:M16"/>
    <mergeCell ref="B5:M5"/>
    <mergeCell ref="B17:M17"/>
    <mergeCell ref="B15:M15"/>
    <mergeCell ref="B13:M13"/>
    <mergeCell ref="B14:M14"/>
    <mergeCell ref="B10:M10"/>
    <mergeCell ref="B4:M4"/>
    <mergeCell ref="B12:M12"/>
    <mergeCell ref="B6:M6"/>
    <mergeCell ref="B7:M7"/>
    <mergeCell ref="B8:M8"/>
    <mergeCell ref="B9:M9"/>
    <mergeCell ref="F3:H3"/>
  </mergeCells>
  <pageMargins left="0.70866141732283472" right="0.70866141732283472" top="0.74803149606299213" bottom="0.74803149606299213" header="0.31496062992125984" footer="0.31496062992125984"/>
  <pageSetup paperSize="9" scale="67" orientation="landscape" r:id="rId1"/>
  <rowBreaks count="1" manualBreakCount="1">
    <brk id="38" min="1"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Hoja1</vt:lpstr>
      <vt:lpstr>ENTREGA</vt:lpstr>
      <vt:lpstr>APERTURA DE SOBRES</vt:lpstr>
      <vt:lpstr>REQUISITOS JURÍDICOS</vt:lpstr>
      <vt:lpstr>PROPUESTAS COMERC.</vt:lpstr>
      <vt:lpstr>ANÁLISIS ADMON</vt:lpstr>
      <vt:lpstr>EVALUACIÓN </vt:lpstr>
      <vt:lpstr>'EVALUACIÓN '!Área_de_impresión</vt:lpstr>
      <vt:lpstr>'PROPUESTAS COMERC.'!Títulos_a_imprimir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diego.londono</dc:creator>
  <cp:lastModifiedBy>Mtto Infraest Region</cp:lastModifiedBy>
  <cp:lastPrinted>2018-08-01T13:35:51Z</cp:lastPrinted>
  <dcterms:created xsi:type="dcterms:W3CDTF">2016-07-26T14:29:17Z</dcterms:created>
  <dcterms:modified xsi:type="dcterms:W3CDTF">2018-12-10T13:31:33Z</dcterms:modified>
</cp:coreProperties>
</file>