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Documentos licitación parqueadero nueva publicación\"/>
    </mc:Choice>
  </mc:AlternateContent>
  <workbookProtection workbookAlgorithmName="SHA-512" workbookHashValue="Bn7aAzEyYOhY9laiR4qNaa/fGlZi4q2ad9EaXtgLHjcex+lyO9jdYf8slWqzm3lCS+aN1EOa83+hf1L7w/eFDw==" workbookSaltValue="nZoBpPLRRMCImzRCZ5QWyg==" workbookSpinCount="100000" lockStructure="1"/>
  <bookViews>
    <workbookView xWindow="0" yWindow="0" windowWidth="18570" windowHeight="7040" tabRatio="830" firstSheet="3" activeTab="3"/>
  </bookViews>
  <sheets>
    <sheet name="ENTREGA" sheetId="2" r:id="rId1"/>
    <sheet name="APERTURA DE SOBRES" sheetId="22" r:id="rId2"/>
    <sheet name="3. REQUISITOS JURÍDICOS" sheetId="21" r:id="rId3"/>
    <sheet name="3.2.1 EXPERIENCIA GRAL" sheetId="3" r:id="rId4"/>
    <sheet name="3.3 CAP FINANCIERA" sheetId="1" r:id="rId5"/>
    <sheet name="3.4 REQUISITOS COMERCIALES" sheetId="10" r:id="rId6"/>
    <sheet name="EVALUACIÓN" sheetId="18" r:id="rId7"/>
    <sheet name="PRESUPUESTO" sheetId="31" r:id="rId8"/>
    <sheet name="ANALISIS AIU" sheetId="32" r:id="rId9"/>
  </sheets>
  <externalReferences>
    <externalReference r:id="rId10"/>
    <externalReference r:id="rId11"/>
    <externalReference r:id="rId12"/>
    <externalReference r:id="rId13"/>
    <externalReference r:id="rId14"/>
  </externalReferences>
  <definedNames>
    <definedName name="_Dist_Bin" hidden="1">[1]MPC3I4!$A$2040:$DD$3161</definedName>
    <definedName name="_Dist_Values" hidden="1">[1]MPC3I4!$A$2552:$IV$3906</definedName>
    <definedName name="_xlnm._FilterDatabase" localSheetId="1" hidden="1">'APERTURA DE SOBRES'!$A$6:$I$6</definedName>
    <definedName name="_ftn1" localSheetId="5">'3.4 REQUISITOS COMERCIALES'!#REF!</definedName>
    <definedName name="_ftnref1" localSheetId="5">'3.4 REQUISITOS COMERCIALES'!$G$6</definedName>
    <definedName name="_xlnm.Print_Area" localSheetId="3">'3.2.1 EXPERIENCIA GRAL'!$A$1:$I$21</definedName>
    <definedName name="_xlnm.Print_Area" localSheetId="4">'3.3 CAP FINANCIERA'!$A$1:$T$9</definedName>
    <definedName name="_xlnm.Print_Area" localSheetId="6">EVALUACIÓN!$A$1:$M$11</definedName>
    <definedName name="_xlnm.Print_Area">#REF!</definedName>
    <definedName name="DESC_APU">IF(LEN([2]A.P.U.!$B1)=2,VLOOKUP([2]A.P.U.!$B1,[3]Ppto!$D:$P,2,FALSE),IF([2]A.P.U.!$A1="",IF([2]A.P.U.!$B1="",IF([2]A.P.U.!$A1048576="","",DIRECTO),""),DESCRIPCION_APU))</definedName>
    <definedName name="DESCRIPCION_APU">IF(ISERROR(SEARCH("-",[2]A.P.U.!$B1,3)),INSUMO,ITEM)</definedName>
    <definedName name="DIRECTO">"DIRECTO:  "&amp;TEXT(SUMIF([2]A.P.U.!$A:$A,[2]A.P.U.!$A1048576,[2]A.P.U.!$H:$H)/2,"#,##0")&amp;" / "&amp;VLOOKUP([2]A.P.U.!$A1048576,[3]Ppto!$D:$F,3,FALSE)</definedName>
    <definedName name="INSUMO">VLOOKUP([2]A.P.U.!$B1,[3]Insumos!$D:$E,2,FALSE)</definedName>
    <definedName name="ITEM">VLOOKUP([2]A.P.U.!$B1,[3]Ppto!$D:$O,2,0)</definedName>
    <definedName name="SUBA">'[4]SUB APU'!$A$1:$D$65536</definedName>
    <definedName name="_xlnm.Print_Titles" localSheetId="2">'3. REQUISITOS JURÍDICOS'!$A:$B,'3. REQUISITOS JURÍDICOS'!$1:$4</definedName>
    <definedName name="_xlnm.Print_Titles" localSheetId="3">'3.2.1 EXPERIENCIA GRAL'!$1:$10</definedName>
    <definedName name="_xlnm.Print_Titles" localSheetId="4">'3.3 CAP FINANCIERA'!$A:$B,'3.3 CAP FINANCIERA'!$1:$8</definedName>
    <definedName name="_xlnm.Print_Titles" localSheetId="5">'3.4 REQUISITOS COMERCIALES'!$1:$6</definedName>
    <definedName name="wrn.items." localSheetId="2" hidden="1">{#N/A,#N/A,FALSE,"Items"}</definedName>
    <definedName name="wrn.items." localSheetId="1" hidden="1">{#N/A,#N/A,FALSE,"Items"}</definedName>
    <definedName name="wrn.items." localSheetId="6" hidden="1">{#N/A,#N/A,FALSE,"Items"}</definedName>
    <definedName name="wrn.items." hidden="1">{#N/A,#N/A,FALSE,"Items"}</definedName>
    <definedName name="wrn1.items" localSheetId="2" hidden="1">{#N/A,#N/A,FALSE,"Items"}</definedName>
    <definedName name="wrn1.items" localSheetId="1" hidden="1">{#N/A,#N/A,FALSE,"Items"}</definedName>
    <definedName name="wrn1.items" localSheetId="6" hidden="1">{#N/A,#N/A,FALSE,"Items"}</definedName>
    <definedName name="wrn1.items" hidden="1">{#N/A,#N/A,FALSE,"Items"}</definedName>
    <definedName name="Z_0DF4D8E0_70F8_43CF_A6D4_A84D04F4D812_.wvu.Cols" localSheetId="0" hidden="1">ENTREGA!#REF!</definedName>
    <definedName name="Z_0DF4D8E0_70F8_43CF_A6D4_A84D04F4D812_.wvu.PrintArea" localSheetId="0" hidden="1">ENTREGA!$A$1:$B$7</definedName>
    <definedName name="Z_0DF4D8E0_70F8_43CF_A6D4_A84D04F4D812_.wvu.Rows" localSheetId="0" hidden="1">ENTREGA!#REF!</definedName>
  </definedNames>
  <calcPr calcId="152511"/>
</workbook>
</file>

<file path=xl/calcChain.xml><?xml version="1.0" encoding="utf-8"?>
<calcChain xmlns="http://schemas.openxmlformats.org/spreadsheetml/2006/main">
  <c r="H61" i="31" l="1"/>
  <c r="H56" i="31"/>
  <c r="H63" i="31" s="1"/>
  <c r="H52" i="31"/>
  <c r="H48" i="31"/>
  <c r="H47" i="31"/>
  <c r="H46" i="31"/>
  <c r="H42" i="31"/>
  <c r="H41" i="31"/>
  <c r="H40" i="31"/>
  <c r="H39" i="31"/>
  <c r="H38" i="31"/>
  <c r="H37" i="31"/>
  <c r="H36" i="31"/>
  <c r="H35" i="31"/>
  <c r="H34" i="31"/>
  <c r="H30" i="31"/>
  <c r="H29" i="31"/>
  <c r="H28" i="31"/>
  <c r="H24" i="31"/>
  <c r="H23" i="31"/>
  <c r="H20" i="31"/>
  <c r="H17" i="31"/>
  <c r="H15" i="31"/>
  <c r="H6" i="32"/>
  <c r="H9" i="32"/>
  <c r="H12" i="32"/>
  <c r="H14" i="32"/>
  <c r="H17" i="32"/>
  <c r="H18" i="32"/>
  <c r="H19" i="32"/>
  <c r="H21" i="32"/>
  <c r="H22" i="32"/>
  <c r="H27" i="32"/>
  <c r="F30" i="32" s="1"/>
  <c r="H29" i="32"/>
  <c r="H32" i="32" s="1"/>
  <c r="H31" i="32"/>
  <c r="H26" i="32"/>
  <c r="H24" i="32"/>
  <c r="S14" i="32"/>
  <c r="R6" i="32"/>
  <c r="R9" i="32"/>
  <c r="R27" i="32" s="1"/>
  <c r="R12" i="32"/>
  <c r="R14" i="32"/>
  <c r="R17" i="32"/>
  <c r="R18" i="32"/>
  <c r="R19" i="32"/>
  <c r="R21" i="32"/>
  <c r="R22" i="32"/>
  <c r="R24" i="32"/>
  <c r="R26" i="32"/>
  <c r="R61" i="31"/>
  <c r="R56" i="31"/>
  <c r="S54" i="31" s="1"/>
  <c r="R52" i="31"/>
  <c r="R48" i="31"/>
  <c r="R47" i="31"/>
  <c r="R46" i="31"/>
  <c r="S44" i="31" s="1"/>
  <c r="R42" i="31"/>
  <c r="R41" i="31"/>
  <c r="R40" i="31"/>
  <c r="R39" i="31"/>
  <c r="R38" i="31"/>
  <c r="R37" i="31"/>
  <c r="R36" i="31"/>
  <c r="R35" i="31"/>
  <c r="S32" i="31" s="1"/>
  <c r="R34" i="31"/>
  <c r="R30" i="31"/>
  <c r="R29" i="31"/>
  <c r="R28" i="31"/>
  <c r="R24" i="31"/>
  <c r="R23" i="31"/>
  <c r="R20" i="31"/>
  <c r="R17" i="31"/>
  <c r="S12" i="31" s="1"/>
  <c r="R15" i="31"/>
  <c r="S60" i="31"/>
  <c r="S50" i="31"/>
  <c r="S26" i="31"/>
  <c r="S22" i="31"/>
  <c r="S18" i="31"/>
  <c r="F11" i="18"/>
  <c r="M7" i="18" s="1"/>
  <c r="J11" i="18"/>
  <c r="G20" i="3"/>
  <c r="H19" i="3" s="1"/>
  <c r="G19" i="3"/>
  <c r="G9" i="3"/>
  <c r="C3" i="21"/>
  <c r="V6" i="32"/>
  <c r="U6" i="32"/>
  <c r="T6" i="32"/>
  <c r="S6" i="32"/>
  <c r="V9" i="32"/>
  <c r="U9" i="32"/>
  <c r="T9" i="32"/>
  <c r="S9" i="32"/>
  <c r="V12" i="32"/>
  <c r="U12" i="32"/>
  <c r="T12" i="32"/>
  <c r="S12" i="32"/>
  <c r="V14" i="32"/>
  <c r="U14" i="32"/>
  <c r="T14" i="32"/>
  <c r="V61" i="31"/>
  <c r="U61" i="31"/>
  <c r="T61" i="31"/>
  <c r="V56" i="31"/>
  <c r="U56" i="31"/>
  <c r="T56" i="31"/>
  <c r="V52" i="31"/>
  <c r="U52" i="31"/>
  <c r="T52" i="31"/>
  <c r="V48" i="31"/>
  <c r="U48" i="31"/>
  <c r="T48" i="31"/>
  <c r="V47" i="31"/>
  <c r="U47" i="31"/>
  <c r="T47" i="31"/>
  <c r="V46" i="31"/>
  <c r="U46" i="31"/>
  <c r="T46" i="31"/>
  <c r="V42" i="31"/>
  <c r="U42" i="31"/>
  <c r="T42" i="31"/>
  <c r="V41" i="31"/>
  <c r="U41" i="31"/>
  <c r="T41" i="31"/>
  <c r="V40" i="31"/>
  <c r="U40" i="31"/>
  <c r="T40" i="31"/>
  <c r="V39" i="31"/>
  <c r="U39" i="31"/>
  <c r="T39" i="31"/>
  <c r="V38" i="31"/>
  <c r="U38" i="31"/>
  <c r="T38" i="31"/>
  <c r="V37" i="31"/>
  <c r="U37" i="31"/>
  <c r="T37" i="31"/>
  <c r="V36" i="31"/>
  <c r="U36" i="31"/>
  <c r="T36" i="31"/>
  <c r="V35" i="31"/>
  <c r="U35" i="31"/>
  <c r="T35" i="31"/>
  <c r="V34" i="31"/>
  <c r="U34" i="31"/>
  <c r="T34" i="31"/>
  <c r="V30" i="31"/>
  <c r="U30" i="31"/>
  <c r="T30" i="31"/>
  <c r="V29" i="31"/>
  <c r="U29" i="31"/>
  <c r="T29" i="31"/>
  <c r="V28" i="31"/>
  <c r="U28" i="31"/>
  <c r="T28" i="31"/>
  <c r="V24" i="31"/>
  <c r="U24" i="31"/>
  <c r="T24" i="31"/>
  <c r="V23" i="31"/>
  <c r="U23" i="31"/>
  <c r="T23" i="31"/>
  <c r="V20" i="31"/>
  <c r="U20" i="31"/>
  <c r="T20" i="31"/>
  <c r="V17" i="31"/>
  <c r="U17" i="31"/>
  <c r="T17" i="31"/>
  <c r="V15" i="31"/>
  <c r="U15" i="31"/>
  <c r="T15" i="31"/>
  <c r="J30" i="3"/>
  <c r="M6" i="18"/>
  <c r="A2" i="1"/>
  <c r="A3" i="1"/>
  <c r="B9" i="1"/>
  <c r="O9" i="1" s="1"/>
  <c r="W9" i="1"/>
  <c r="B3" i="22"/>
  <c r="E7" i="18"/>
  <c r="H7" i="18" s="1"/>
  <c r="B11" i="18"/>
  <c r="B7" i="10"/>
  <c r="F7" i="18"/>
  <c r="A3" i="18"/>
  <c r="A1" i="18"/>
  <c r="A2" i="18"/>
  <c r="A2" i="10"/>
  <c r="A3" i="10"/>
  <c r="A1" i="10"/>
  <c r="A1" i="1"/>
  <c r="A3" i="3"/>
  <c r="A2" i="3"/>
  <c r="A1" i="3"/>
  <c r="B2" i="22"/>
  <c r="C2" i="21"/>
  <c r="A14" i="3"/>
  <c r="F34" i="32" l="1"/>
  <c r="H30" i="32"/>
  <c r="H33" i="32" s="1"/>
  <c r="E9" i="1"/>
  <c r="Q9" i="1"/>
  <c r="P9" i="1"/>
  <c r="X9" i="1" s="1"/>
  <c r="R63" i="31"/>
  <c r="F9" i="1"/>
  <c r="R9" i="1"/>
  <c r="S9" i="1" s="1"/>
  <c r="T9" i="1" s="1"/>
  <c r="R66" i="31" l="1"/>
  <c r="R67" i="31" s="1"/>
  <c r="R29" i="32"/>
  <c r="R64" i="31"/>
  <c r="R68" i="31" s="1"/>
  <c r="R65" i="31"/>
  <c r="S61" i="31"/>
  <c r="S51" i="31"/>
  <c r="S27" i="31"/>
  <c r="S33" i="31"/>
  <c r="S23" i="31"/>
  <c r="S14" i="31"/>
  <c r="S19" i="31"/>
  <c r="S45" i="31"/>
  <c r="S55" i="31"/>
  <c r="S62" i="31" l="1"/>
  <c r="R31" i="32"/>
  <c r="R32" i="32"/>
  <c r="P30" i="32"/>
  <c r="P34" i="32" s="1"/>
  <c r="R30" i="32" l="1"/>
  <c r="R33" i="32" s="1"/>
  <c r="H66" i="31"/>
  <c r="H64" i="31"/>
  <c r="H65" i="31"/>
  <c r="H67" i="31"/>
</calcChain>
</file>

<file path=xl/comments1.xml><?xml version="1.0" encoding="utf-8"?>
<comments xmlns="http://schemas.openxmlformats.org/spreadsheetml/2006/main">
  <authors>
    <author>ssttoo3</author>
  </authors>
  <commentList>
    <comment ref="H29" authorId="0" shapeId="0">
      <text>
        <r>
          <rPr>
            <sz val="9"/>
            <color indexed="81"/>
            <rFont val="Swis721 LtCn BT"/>
            <family val="2"/>
          </rPr>
          <t>Ingresar valor total de los costos directos.</t>
        </r>
        <r>
          <rPr>
            <sz val="9"/>
            <color indexed="81"/>
            <rFont val="Tahoma"/>
            <family val="2"/>
          </rPr>
          <t xml:space="preserve">
</t>
        </r>
      </text>
    </comment>
    <comment ref="R29" authorId="0" shapeId="0">
      <text>
        <r>
          <rPr>
            <sz val="9"/>
            <color indexed="81"/>
            <rFont val="Swis721 LtCn BT"/>
            <family val="2"/>
          </rPr>
          <t>Ingresar valor total de los costos directos.</t>
        </r>
        <r>
          <rPr>
            <sz val="9"/>
            <color indexed="81"/>
            <rFont val="Tahoma"/>
            <family val="2"/>
          </rPr>
          <t xml:space="preserve">
</t>
        </r>
      </text>
    </comment>
  </commentList>
</comments>
</file>

<file path=xl/sharedStrings.xml><?xml version="1.0" encoding="utf-8"?>
<sst xmlns="http://schemas.openxmlformats.org/spreadsheetml/2006/main" count="598" uniqueCount="323">
  <si>
    <t>EN PESOS</t>
  </si>
  <si>
    <t>EN SMMLV</t>
  </si>
  <si>
    <t>TOTAL</t>
  </si>
  <si>
    <t>OFERENTE</t>
  </si>
  <si>
    <t>1</t>
  </si>
  <si>
    <t>UNIVERSIDAD DE ANTIOQUIA</t>
  </si>
  <si>
    <t>ACTIVO CORRIENTE</t>
  </si>
  <si>
    <t>PASIVO CORRIENTE</t>
  </si>
  <si>
    <t>INDICADOR 1</t>
  </si>
  <si>
    <t>INDICADOR 2</t>
  </si>
  <si>
    <t>PASIVO TOTAL</t>
  </si>
  <si>
    <t>ACTIVO TOTAL</t>
  </si>
  <si>
    <t>LIQUIDEZ</t>
  </si>
  <si>
    <t>INDICADOR 3</t>
  </si>
  <si>
    <t>PROPONENTE</t>
  </si>
  <si>
    <t xml:space="preserve">EVALUACIÓN EXPERIENCIA </t>
  </si>
  <si>
    <t>Numeral</t>
  </si>
  <si>
    <t>CUMPLE/NOCUMPLE</t>
  </si>
  <si>
    <t>OBSERVACIONES</t>
  </si>
  <si>
    <t xml:space="preserve">No tener antecedentes disciplinarios en la Procuraduría General de la Nación. </t>
  </si>
  <si>
    <t xml:space="preserve">No tener antecedentes judiciales en la Policía Nacional de Colombia. </t>
  </si>
  <si>
    <t>Item</t>
  </si>
  <si>
    <t>N° DEL CONSECUTIVO DEL REPORTE DEL CONTRATO EJECUTADO EN EL RUP (1)</t>
  </si>
  <si>
    <t>N° de Folio en el RUP (2)</t>
  </si>
  <si>
    <t>CONTRATO (3)</t>
  </si>
  <si>
    <t>CONTRATANTE (4)</t>
  </si>
  <si>
    <t>EN SMMLV (5)</t>
  </si>
  <si>
    <t>FORMA DE
EJECUCIÓN (6)</t>
  </si>
  <si>
    <t>% de Participación (7)</t>
  </si>
  <si>
    <t>TOTAL EXPERIENCIA ESPECÍFICA EN SMMLV</t>
  </si>
  <si>
    <t>LISTADO DE OFERENTES</t>
  </si>
  <si>
    <t>INDICE SUMATORIA CONTRATOS/PRESUPUESTO OFICIAL</t>
  </si>
  <si>
    <t>NRO</t>
  </si>
  <si>
    <t>TRM</t>
  </si>
  <si>
    <t>Presupuesto Total</t>
  </si>
  <si>
    <t>TRM día siguiente</t>
  </si>
  <si>
    <t>Cantidad de propuestas (n)</t>
  </si>
  <si>
    <t>ORDEN</t>
  </si>
  <si>
    <t>Nro</t>
  </si>
  <si>
    <t>VALOR TOTAL</t>
  </si>
  <si>
    <t>NOMBRE OFERENTE</t>
  </si>
  <si>
    <t>PROPONENTES</t>
  </si>
  <si>
    <t>REQUISITOS COMERCIALES</t>
  </si>
  <si>
    <t>No estar reportada al Boletín de Responsables Fiscales de la Contraloría General de la República.</t>
  </si>
  <si>
    <t>PRESUPUESTO OFICIAL</t>
  </si>
  <si>
    <t>EXPERIENCIA GENERAL</t>
  </si>
  <si>
    <t>OBSERVACIONES CON RESPECTO A PROPUESTA ECONÓMICA</t>
  </si>
  <si>
    <t>N°</t>
  </si>
  <si>
    <t>RADICADO</t>
  </si>
  <si>
    <t>HORA DE RECIBIDO</t>
  </si>
  <si>
    <t>NIT/CC</t>
  </si>
  <si>
    <t>REPRESENTANTE LEGAL</t>
  </si>
  <si>
    <t>NUMERO DE FOLIOS DE LA PROPUESTA</t>
  </si>
  <si>
    <t>COSTO TOTAL CON IVA</t>
  </si>
  <si>
    <t>Compañía aseguradora</t>
  </si>
  <si>
    <t>Número de póliza</t>
  </si>
  <si>
    <t>Valor asegurado</t>
  </si>
  <si>
    <t>ENDEUDAMIENTO</t>
  </si>
  <si>
    <t>Vigencia desde- hasta</t>
  </si>
  <si>
    <t>NIT O CÉDULA</t>
  </si>
  <si>
    <t>Precio Unitario</t>
  </si>
  <si>
    <t>Valor Total</t>
  </si>
  <si>
    <t>3.1</t>
  </si>
  <si>
    <t>4.1</t>
  </si>
  <si>
    <t>4.2</t>
  </si>
  <si>
    <t>un</t>
  </si>
  <si>
    <t>TOTAL COSTO DIRECTO</t>
  </si>
  <si>
    <t xml:space="preserve">ADMINISTRACIÓN </t>
  </si>
  <si>
    <t>IMPREVISTOS</t>
  </si>
  <si>
    <t xml:space="preserve">UTILIDAD </t>
  </si>
  <si>
    <t>1.0</t>
  </si>
  <si>
    <t>PERSONAL PROFESIONAL Y ADMINISTRATIVOS.</t>
  </si>
  <si>
    <t>1.1.1</t>
  </si>
  <si>
    <t>2.0</t>
  </si>
  <si>
    <t>PERSONAL OPERATIVO</t>
  </si>
  <si>
    <t>3.0</t>
  </si>
  <si>
    <t>INSTALACIONES PROVISIONALES, SEÑALIZACIÓN Y SISOMA</t>
  </si>
  <si>
    <t>Profesionales SISOMA</t>
  </si>
  <si>
    <t>3.1.1</t>
  </si>
  <si>
    <t>4.0</t>
  </si>
  <si>
    <t xml:space="preserve">POLIZAS </t>
  </si>
  <si>
    <t>PORCENTAJE ADMINISTRACIÒN. [A]</t>
  </si>
  <si>
    <t>IMPREVISTOS. [I]</t>
  </si>
  <si>
    <t>UTILIDAD. [U]</t>
  </si>
  <si>
    <t>PORCENTAJE TOTAL A.I.U</t>
  </si>
  <si>
    <t>EVALUACIÓN EXPERIENCIA - INDICADORES FINANCIEROS</t>
  </si>
  <si>
    <t>APERTURA DE SOBRES</t>
  </si>
  <si>
    <t>EVALUACIÓN ECONÓMICA - DEFINICIÓN DE MÉTODO DE EVALUACIÓN Y CÁLCULO DE Pt1</t>
  </si>
  <si>
    <t>Fecha</t>
  </si>
  <si>
    <r>
      <t>PUNTAJE (Pt</t>
    </r>
    <r>
      <rPr>
        <b/>
        <vertAlign val="subscript"/>
        <sz val="12"/>
        <rFont val="Calibri"/>
        <family val="2"/>
        <scheme val="minor"/>
      </rPr>
      <t>1</t>
    </r>
    <r>
      <rPr>
        <b/>
        <sz val="12"/>
        <rFont val="Calibri"/>
        <family val="2"/>
        <scheme val="minor"/>
      </rPr>
      <t>)</t>
    </r>
  </si>
  <si>
    <t>MÉTODO DE EVALUACIÓN DE ACUERDO A TRM</t>
  </si>
  <si>
    <t>CAPITAL DE TRABAJO</t>
  </si>
  <si>
    <t>GASTOS FIJOS OFICINA</t>
  </si>
  <si>
    <t>Auxiliar contable</t>
  </si>
  <si>
    <t>Secretaría</t>
  </si>
  <si>
    <t>Mensajero</t>
  </si>
  <si>
    <t>Valor de la prima</t>
  </si>
  <si>
    <t>ITEM</t>
  </si>
  <si>
    <t>DESCRIPCCIÓN</t>
  </si>
  <si>
    <t>VALOR/MES/BASE</t>
  </si>
  <si>
    <t>FACTOR PRESTACIONAL</t>
  </si>
  <si>
    <t>%DEDICACIÒN MENSUAL</t>
  </si>
  <si>
    <t xml:space="preserve">DURACION (meses) </t>
  </si>
  <si>
    <t>CANTIDAD</t>
  </si>
  <si>
    <t>Unidad</t>
  </si>
  <si>
    <t>Cantidad</t>
  </si>
  <si>
    <t xml:space="preserve">OBJETO: </t>
  </si>
  <si>
    <t>ABOGADO</t>
  </si>
  <si>
    <t>______________________________________</t>
  </si>
  <si>
    <t>Garantía de seriedad de la oferta</t>
  </si>
  <si>
    <t xml:space="preserve">Número de póliza </t>
  </si>
  <si>
    <t>No estar reportada al Boletín de Responsables Fiscales de la Contraloría General de la República. 
(http://www.contraloriagen.gov.co/web/guest/certificado-antecedentes-fiscales).</t>
  </si>
  <si>
    <t>PUNTAJE TOTAL</t>
  </si>
  <si>
    <t>% AIU</t>
  </si>
  <si>
    <t>*H=Habilitado  NH=No habilitado</t>
  </si>
  <si>
    <t>ESTADO*</t>
  </si>
  <si>
    <r>
      <rPr>
        <b/>
        <sz val="10"/>
        <rFont val="Arial"/>
        <family val="2"/>
      </rPr>
      <t>OBSERVACIÓN:</t>
    </r>
    <r>
      <rPr>
        <sz val="10"/>
        <rFont val="Arial"/>
        <family val="2"/>
      </rPr>
      <t xml:space="preserve">
</t>
    </r>
  </si>
  <si>
    <t>NE = PT/AT &lt;= 60%
Siendo PT = pasivo total AT = activo total</t>
  </si>
  <si>
    <t>CT = AC-PC &gt; 1,5PO
Siendo PO = Presupuesto Oficial</t>
  </si>
  <si>
    <t>m2</t>
  </si>
  <si>
    <t>ANALISIS DETALLADO ADMINISTRACION</t>
  </si>
  <si>
    <t>SUBTOTAL GASTOS ADMINISTRATIVOS</t>
  </si>
  <si>
    <t>VALOR TOTAL COSTOS DIRECTOS DE LA OBRA</t>
  </si>
  <si>
    <t>(A)</t>
  </si>
  <si>
    <t>(I)</t>
  </si>
  <si>
    <t>(U)</t>
  </si>
  <si>
    <t>SUBTOTAL AIU</t>
  </si>
  <si>
    <t>CLASIFICACIÓN DEL OBJETO DEL CONTRATO (8)</t>
  </si>
  <si>
    <t>m</t>
  </si>
  <si>
    <t>1.1</t>
  </si>
  <si>
    <t>Profesionales de Obra Civil</t>
  </si>
  <si>
    <t>1.2.1</t>
  </si>
  <si>
    <t>2.1</t>
  </si>
  <si>
    <t>Personal Operativo de Obra Civil</t>
  </si>
  <si>
    <t>Gastos oficina principal</t>
  </si>
  <si>
    <t>4.1.1</t>
  </si>
  <si>
    <t>4.1.2</t>
  </si>
  <si>
    <t>4.1.4</t>
  </si>
  <si>
    <t>Gastos oficina en obra</t>
  </si>
  <si>
    <t>4.2.2</t>
  </si>
  <si>
    <t>4.2.3</t>
  </si>
  <si>
    <t xml:space="preserve">Papeleria, fotocopias, </t>
  </si>
  <si>
    <t>Computadores  y sofware</t>
  </si>
  <si>
    <t>Descripcion de la Actividad</t>
  </si>
  <si>
    <t>OBRA CIVIL</t>
  </si>
  <si>
    <t>3.2</t>
  </si>
  <si>
    <t>Inversion ambiental</t>
  </si>
  <si>
    <t>3.2.1</t>
  </si>
  <si>
    <t>H</t>
  </si>
  <si>
    <t>I</t>
  </si>
  <si>
    <t>IVA 19% SOBRE UTILIDAD</t>
  </si>
  <si>
    <t>Estar inscritos en el Registro Único Tributario. Aportar RUT actualizado y vigente</t>
  </si>
  <si>
    <t>Estar afiliado y a paz y salvo con el Sistema de Salud (EPS) y el Sistema General de Pensiones en los términos de la Ley. En caso de tener empleados a su cargo, deben estar afiliados y a paz y salvo con el Sistema General de Seguridad Social (Salud, Pensiones, Riesgos Laborales) como cotizante y con los aportes Parafiscales (Caja de Compensación Familiar, Sena, ICBF). Fotocopia de las planillas de pago del mes en que s epresenta la propuesta</t>
  </si>
  <si>
    <t>4.1.1 Requisitos personas naturales</t>
  </si>
  <si>
    <t>4.1.2. Requisitos personas jurídicas</t>
  </si>
  <si>
    <t>CUMPLIMIENTO DE REQUISITOS</t>
  </si>
  <si>
    <t>4.4.1 Ser en PESOS COLOMBIANOS.</t>
  </si>
  <si>
    <t>4.4.2 Incluir todos los costos, gastos impuestos, tasas y contribuciones en los que deba incurrir el PROPONENTE para cumplir el objeto de la INVITACIÓN.</t>
  </si>
  <si>
    <t>4.4.3 Tener una vigencia mínima de SESENTA (60) días calendario, contados a partir del cierre de la INVITACIÓN, prorrogable en un plazo igual, en caso que no se pueda adjudicar en dicho término</t>
  </si>
  <si>
    <t>4.4.4 No modificar los formatos del Proceso de Contratación, salvo autorización expresa.</t>
  </si>
  <si>
    <t>CUMPLE</t>
  </si>
  <si>
    <t xml:space="preserve">REQUISITOS JURÍDICOS DE PARTICIPACIÓN  (personas jurídicas y naturales) numeral 4.1 </t>
  </si>
  <si>
    <t>SEGUROS DEL ESTADO S.A.</t>
  </si>
  <si>
    <t>Ser una persona jurídica con: (i) capacidad jurídica para celebrar contratos; (ii) creada por lo menos TRES (3) años antes de la fecha de cierre de la INVITACIÓN; (iii) con una vigencia mínima igual al término de duración de las garantías exigidas y un año más y (iv) estar inscrita en la Cámara de Comercio de su domicilio. Certificado de Existencia y representación Legal, con constancia de autorización del máximo órgano social, cuando el Representante Legal tenga limitaciones para presentar la propuesta comercial y firmar el contrato. Consulta de no aparecer vinculado al Sistema Registro Nacional de Medidas Correctivas RNMC (Certificado de medidas correctivas) https://srvpsi.policia.gov.co/PSC/frm_cnp_consulta.aspx</t>
  </si>
  <si>
    <t xml:space="preserve">Tener como objeto social principal, o conexo,las actividades establecidas en el objeto de la presente invitación.  </t>
  </si>
  <si>
    <r>
      <rPr>
        <b/>
        <sz val="11"/>
        <rFont val="Arial"/>
        <family val="2"/>
      </rPr>
      <t>OBJETO:</t>
    </r>
    <r>
      <rPr>
        <sz val="11"/>
        <rFont val="Arial"/>
        <family val="2"/>
      </rPr>
      <t xml:space="preserve"> “Ejecutar la obra civil e hidráulica, demarcaciones y conformación de celdas del parqueadero de carros perteneciente a la sede de Robledo de la Universidad de Antioquia, ubicado en la calle 73 #73A-79 en la ciudad de Medellín, conforme con las especificaciones técnicas y cantidades de obra.”</t>
    </r>
  </si>
  <si>
    <t>CONSTRUCTORA EASY OBRAS S.A.S.</t>
  </si>
  <si>
    <t>900539489-7</t>
  </si>
  <si>
    <r>
      <t xml:space="preserve">Estar inscrita, calificada y clasificada en el Registro Único de PROPONENTES –RUP- de la Cámara de Comercio de su domicilio antes de la fecha de cierre o entrega de propuestas de esta invitación, en cualquiera de las categorías de la UNSPSC establecidas en la Tabla # 1. RUP con fecha de expedición no superior a un mes a la fecha de cierre de la invitación     
</t>
    </r>
    <r>
      <rPr>
        <b/>
        <sz val="10"/>
        <color theme="1"/>
        <rFont val="Arial"/>
        <family val="2"/>
      </rPr>
      <t xml:space="preserve">
SEGMENTO 72: </t>
    </r>
    <r>
      <rPr>
        <sz val="10"/>
        <color theme="1"/>
        <rFont val="Arial"/>
        <family val="2"/>
      </rPr>
      <t>SERVICIOS DE EDIFICACIÓN, CONSTRUCCIÓN DE INSTALACIONES Y MANTENIMIENTO;</t>
    </r>
    <r>
      <rPr>
        <b/>
        <sz val="10"/>
        <color theme="1"/>
        <rFont val="Arial"/>
        <family val="2"/>
      </rPr>
      <t xml:space="preserve"> FAMILIA 14: </t>
    </r>
    <r>
      <rPr>
        <sz val="10"/>
        <color theme="1"/>
        <rFont val="Arial"/>
        <family val="2"/>
      </rPr>
      <t xml:space="preserve">SERVICIO DE CONSTRUCCIÓN PESADA; </t>
    </r>
    <r>
      <rPr>
        <b/>
        <sz val="10"/>
        <color theme="1"/>
        <rFont val="Arial"/>
        <family val="2"/>
      </rPr>
      <t xml:space="preserve">CLASE 10: </t>
    </r>
    <r>
      <rPr>
        <sz val="10"/>
        <color theme="1"/>
        <rFont val="Arial"/>
        <family val="2"/>
      </rPr>
      <t>SERVICIO DE CONSTRUCCIÓN DE AUTOPISTAS Y CARRETERAS .</t>
    </r>
    <r>
      <rPr>
        <b/>
        <sz val="10"/>
        <color theme="1"/>
        <rFont val="Arial"/>
        <family val="2"/>
      </rPr>
      <t xml:space="preserve">
SEGMENTO 95: </t>
    </r>
    <r>
      <rPr>
        <sz val="10"/>
        <color theme="1"/>
        <rFont val="Arial"/>
        <family val="2"/>
      </rPr>
      <t>TERRENOS, EDIFICIOS, ESTRUCTURAS Y VÍAS;</t>
    </r>
    <r>
      <rPr>
        <b/>
        <sz val="10"/>
        <color theme="1"/>
        <rFont val="Arial"/>
        <family val="2"/>
      </rPr>
      <t xml:space="preserve"> FAMILIA 11: </t>
    </r>
    <r>
      <rPr>
        <sz val="10"/>
        <color theme="1"/>
        <rFont val="Arial"/>
        <family val="2"/>
      </rPr>
      <t xml:space="preserve">VÍAS; </t>
    </r>
    <r>
      <rPr>
        <b/>
        <sz val="10"/>
        <color theme="1"/>
        <rFont val="Arial"/>
        <family val="2"/>
      </rPr>
      <t xml:space="preserve">CLASE 16: </t>
    </r>
    <r>
      <rPr>
        <sz val="10"/>
        <color theme="1"/>
        <rFont val="Arial"/>
        <family val="2"/>
      </rPr>
      <t xml:space="preserve">VÍAS DE TRÁFICO ABIERTO  
</t>
    </r>
    <r>
      <rPr>
        <b/>
        <sz val="10"/>
        <color theme="1"/>
        <rFont val="Arial"/>
        <family val="2"/>
      </rPr>
      <t>SEGMENTO 72:</t>
    </r>
    <r>
      <rPr>
        <sz val="10"/>
        <color theme="1"/>
        <rFont val="Arial"/>
        <family val="2"/>
      </rPr>
      <t xml:space="preserve"> SERVICIOS DE EDIFICACIÓN, CONSTRUCCIÓN DE INSTALACIONES Y MANTENIMIENTO;</t>
    </r>
    <r>
      <rPr>
        <b/>
        <sz val="10"/>
        <color theme="1"/>
        <rFont val="Arial"/>
        <family val="2"/>
      </rPr>
      <t xml:space="preserve"> FAMILIA 14:</t>
    </r>
    <r>
      <rPr>
        <sz val="10"/>
        <color theme="1"/>
        <rFont val="Arial"/>
        <family val="2"/>
      </rPr>
      <t xml:space="preserve"> SERVICIO DE CONSTRUCCIÓN PESADA; </t>
    </r>
    <r>
      <rPr>
        <b/>
        <sz val="10"/>
        <color theme="1"/>
        <rFont val="Arial"/>
        <family val="2"/>
      </rPr>
      <t>CLASE 11:</t>
    </r>
    <r>
      <rPr>
        <sz val="10"/>
        <color theme="1"/>
        <rFont val="Arial"/>
        <family val="2"/>
      </rPr>
      <t xml:space="preserve"> SERVICIO DE CONSTRUCCIÓN Y REVESTIMIENTO Y PAVIMENTACIÓN DE INFRAESTRUCTURA 
</t>
    </r>
  </si>
  <si>
    <r>
      <t xml:space="preserve">Estar inscrita , Calificada y Clasificada en el Registro Único de Proponentes - RUP - de la Cámara de Comercio, en alguna de las clasificaciones de la UNSPSC2, establecidas en la Tabla # 1. RUP con fecha de expedición no superior a un mes a la fecha de cierre de la invitación.   
</t>
    </r>
    <r>
      <rPr>
        <b/>
        <sz val="10"/>
        <color theme="1"/>
        <rFont val="Arial"/>
        <family val="2"/>
      </rPr>
      <t>SEGMENTO 72:</t>
    </r>
    <r>
      <rPr>
        <sz val="10"/>
        <color theme="1"/>
        <rFont val="Arial"/>
        <family val="2"/>
      </rPr>
      <t xml:space="preserve"> SERVICIOS DE EDIFICACIÓN, CONSTRUCCIÓN DE INSTALACIONES Y MANTENIMIENTO; </t>
    </r>
    <r>
      <rPr>
        <b/>
        <sz val="10"/>
        <color theme="1"/>
        <rFont val="Arial"/>
        <family val="2"/>
      </rPr>
      <t>FAMILIA 14</t>
    </r>
    <r>
      <rPr>
        <sz val="10"/>
        <color theme="1"/>
        <rFont val="Arial"/>
        <family val="2"/>
      </rPr>
      <t xml:space="preserve">: SERVICIO DE CONSTRUCCIÓN PESADA; </t>
    </r>
    <r>
      <rPr>
        <b/>
        <sz val="10"/>
        <color theme="1"/>
        <rFont val="Arial"/>
        <family val="2"/>
      </rPr>
      <t>CLASE 10</t>
    </r>
    <r>
      <rPr>
        <sz val="10"/>
        <color theme="1"/>
        <rFont val="Arial"/>
        <family val="2"/>
      </rPr>
      <t xml:space="preserve">: SERVICIO DE CONSTRUCCIÓN DE AUTOPISTAS Y CARRETERAS .
</t>
    </r>
    <r>
      <rPr>
        <b/>
        <sz val="10"/>
        <color theme="1"/>
        <rFont val="Arial"/>
        <family val="2"/>
      </rPr>
      <t xml:space="preserve">
SEGMENTO 95</t>
    </r>
    <r>
      <rPr>
        <sz val="10"/>
        <color theme="1"/>
        <rFont val="Arial"/>
        <family val="2"/>
      </rPr>
      <t xml:space="preserve">: TERRENOS, EDIFICIOS, ESTRUCTURAS Y VÍAS; </t>
    </r>
    <r>
      <rPr>
        <b/>
        <sz val="10"/>
        <color theme="1"/>
        <rFont val="Arial"/>
        <family val="2"/>
      </rPr>
      <t>FAMILIA 11</t>
    </r>
    <r>
      <rPr>
        <sz val="10"/>
        <color theme="1"/>
        <rFont val="Arial"/>
        <family val="2"/>
      </rPr>
      <t xml:space="preserve">: VÍAS; </t>
    </r>
    <r>
      <rPr>
        <b/>
        <sz val="10"/>
        <color theme="1"/>
        <rFont val="Arial"/>
        <family val="2"/>
      </rPr>
      <t>CLASE 16</t>
    </r>
    <r>
      <rPr>
        <sz val="10"/>
        <color theme="1"/>
        <rFont val="Arial"/>
        <family val="2"/>
      </rPr>
      <t xml:space="preserve">: VÍAS DE TRÁFICO ABIERTO  
</t>
    </r>
    <r>
      <rPr>
        <b/>
        <sz val="10"/>
        <color theme="1"/>
        <rFont val="Arial"/>
        <family val="2"/>
      </rPr>
      <t>SEGMENTO 72:</t>
    </r>
    <r>
      <rPr>
        <sz val="10"/>
        <color theme="1"/>
        <rFont val="Arial"/>
        <family val="2"/>
      </rPr>
      <t xml:space="preserve"> SERVICIOS DE EDIFICACIÓN, CONSTRUCCIÓN DE INSTALACIONES Y MANTENIMIENTO;</t>
    </r>
    <r>
      <rPr>
        <b/>
        <sz val="10"/>
        <color theme="1"/>
        <rFont val="Arial"/>
        <family val="2"/>
      </rPr>
      <t xml:space="preserve"> FAMILIA 14:</t>
    </r>
    <r>
      <rPr>
        <sz val="10"/>
        <color theme="1"/>
        <rFont val="Arial"/>
        <family val="2"/>
      </rPr>
      <t xml:space="preserve"> SERVICIO DE CONSTRUCCIÓN PESADA; </t>
    </r>
    <r>
      <rPr>
        <b/>
        <sz val="10"/>
        <color theme="1"/>
        <rFont val="Arial"/>
        <family val="2"/>
      </rPr>
      <t>CLASE 11</t>
    </r>
    <r>
      <rPr>
        <sz val="10"/>
        <color theme="1"/>
        <rFont val="Arial"/>
        <family val="2"/>
      </rPr>
      <t xml:space="preserve">: SERVICIO DE CONSTRUCCIÓN Y REVESTIMIENTO Y PAVIMENTACIÓN DE INFRAESTRUCTURA </t>
    </r>
  </si>
  <si>
    <t>RENTABILIDAD</t>
  </si>
  <si>
    <t>RENT = U/P  &gt;= 0,03
Utilidad operacional sobre patrimonio</t>
  </si>
  <si>
    <t>UTILIDAD</t>
  </si>
  <si>
    <t>PATRIMONIO</t>
  </si>
  <si>
    <t>4.4.5. Ser irrevocable, una vez presentada (artículo 846  del Código de Comercio).</t>
  </si>
  <si>
    <r>
      <rPr>
        <sz val="7"/>
        <rFont val="Times New Roman"/>
        <family val="1"/>
      </rPr>
      <t xml:space="preserve">4.4.6     </t>
    </r>
    <r>
      <rPr>
        <sz val="10"/>
        <rFont val="Arial"/>
        <family val="2"/>
      </rPr>
      <t>LA UNIVERSIDAD NO se obliga a contratar por el sólo hecho de recibir las Propuestas Comerciales.</t>
    </r>
  </si>
  <si>
    <t>4.4.7.En aras de garantizar la rápida y segura disponibilidad del principal material (Asfalto Natural) en la obra, el proponente debe presentar los documentos legales de la mina y un certificado para su uso en este proyecto</t>
  </si>
  <si>
    <r>
      <rPr>
        <sz val="7"/>
        <rFont val="Times New Roman"/>
        <family val="1"/>
      </rPr>
      <t xml:space="preserve">4.4.8.  </t>
    </r>
    <r>
      <rPr>
        <sz val="10"/>
        <rFont val="Arial"/>
        <family val="2"/>
      </rPr>
      <t>Presentar documento de propiedad de dos equipos necesarios en obra para brindar el terminado esperado y así garantizar su servicio en este proyecto, los cuales son: Compactador Vibratorio doble rodillo y Compactador Neumático para mezclas asfálticas.</t>
    </r>
  </si>
  <si>
    <t>CONSTRUCTORA CONCONCRETO</t>
  </si>
  <si>
    <t>INGENIERÍA, TRANSPORTE Y MAQUINARIA S.A.S</t>
  </si>
  <si>
    <t>PORCICULTORES APA S.A.S</t>
  </si>
  <si>
    <t>PUNTAJE (Pt2)</t>
  </si>
  <si>
    <t>SEDE ROBLEDO</t>
  </si>
  <si>
    <t>Adecuación de parqueaderos vehicular, Sede Robledo de la Universidad de Antioquia.</t>
  </si>
  <si>
    <t xml:space="preserve">FECHA ACTUALIZACIÓN:                                                                                                                       </t>
  </si>
  <si>
    <t>Valor y Porcentaje por Capitulo</t>
  </si>
  <si>
    <t>Especif. Genera</t>
  </si>
  <si>
    <t>1.0.0</t>
  </si>
  <si>
    <t>PRELIMINARES</t>
  </si>
  <si>
    <t>Capitulo 1. Actividades preliminares</t>
  </si>
  <si>
    <t>1.1.0</t>
  </si>
  <si>
    <t>REPLANTEO</t>
  </si>
  <si>
    <t>particular</t>
  </si>
  <si>
    <t>1,1,1</t>
  </si>
  <si>
    <t>LOCALIZACIÓN, TRAZADO Y REPLANTEO. Se utilizará personal experto con equipo de precisión. Incluye demarcación con pintura, línea de trazado, corte de piso, libretas y planos.</t>
  </si>
  <si>
    <t>1.2.0</t>
  </si>
  <si>
    <t>DESMONTE Y LIMPIEZA</t>
  </si>
  <si>
    <t>Rocería y limpieza, incluyendo acopio de material en lugar señalado por la interventoria. La rocería se hace hasta cualquier altura de la vegetación, incluye desenraice de árboles hasta la altura de la vegetación y de diámetro inferiores a 10 cm. La rocería se realizará a ras de piso. Se utilizará guadaña o machete.</t>
  </si>
  <si>
    <t>Ha</t>
  </si>
  <si>
    <t>2.0.0</t>
  </si>
  <si>
    <t>MOVIMIENTOS DE TIERRA</t>
  </si>
  <si>
    <t>2.1.0</t>
  </si>
  <si>
    <t>EXCAVACIÓN Y RETIRO DE MATERIAL</t>
  </si>
  <si>
    <t>2,1,1</t>
  </si>
  <si>
    <t>Excavación en material común de la explanación y canales (Incluye retiro)</t>
  </si>
  <si>
    <t>m3</t>
  </si>
  <si>
    <t>Capitulo 2. Capas granulares</t>
  </si>
  <si>
    <t>3.0.0</t>
  </si>
  <si>
    <t>ESTABILIZACIÓN FISICA DE TERRENO</t>
  </si>
  <si>
    <t>3,1,1</t>
  </si>
  <si>
    <t>Estabilización física de terreno existente</t>
  </si>
  <si>
    <t>3,1,2</t>
  </si>
  <si>
    <t>Base granular para estabilización física</t>
  </si>
  <si>
    <t>Capitulo 3. Pavimento</t>
  </si>
  <si>
    <t>4.0.0</t>
  </si>
  <si>
    <t>PAVIMENTO</t>
  </si>
  <si>
    <t>4.1.0</t>
  </si>
  <si>
    <t>RIEGO</t>
  </si>
  <si>
    <t>4,1,1</t>
  </si>
  <si>
    <t xml:space="preserve">Riego de imprimación con emulsión asfáltica </t>
  </si>
  <si>
    <t>442 p</t>
  </si>
  <si>
    <t>4,1,2</t>
  </si>
  <si>
    <t xml:space="preserve">Mezcla asfáltica natural en frío </t>
  </si>
  <si>
    <t>4,1,3</t>
  </si>
  <si>
    <t xml:space="preserve">Riego superficial de sello asfáltico </t>
  </si>
  <si>
    <t>Capitulo 4. Estructuras de drenaje y de confinamiento</t>
  </si>
  <si>
    <t>5.0.0</t>
  </si>
  <si>
    <t>ESTRUCTURAS DE DRENAJE Y CONFINAMIENTO</t>
  </si>
  <si>
    <t>5.1.0</t>
  </si>
  <si>
    <t>EXCAVACIONES VARIAS</t>
  </si>
  <si>
    <t>5,1,1</t>
  </si>
  <si>
    <t>Excavaciones varias en material común en seco (Incluye retiro)</t>
  </si>
  <si>
    <t>5,1,2</t>
  </si>
  <si>
    <t xml:space="preserve">Rellenos para estructuras </t>
  </si>
  <si>
    <t>5,1,3</t>
  </si>
  <si>
    <t>Membrana  con tubería para drenaje</t>
  </si>
  <si>
    <t>5,1,4</t>
  </si>
  <si>
    <t>Concreto Clase D (instalado) para carcamo</t>
  </si>
  <si>
    <t>5,1,5</t>
  </si>
  <si>
    <t>Concreto Clase F (instalado)</t>
  </si>
  <si>
    <t>5,1,6</t>
  </si>
  <si>
    <t>Instalación de Rejilla en carcamo</t>
  </si>
  <si>
    <t>5,1,7</t>
  </si>
  <si>
    <t xml:space="preserve">Bordillo prefabricado </t>
  </si>
  <si>
    <t>5,1,8</t>
  </si>
  <si>
    <t>Carcamo prefabricado. Incluye rejilla reforzada</t>
  </si>
  <si>
    <t>5,1,9</t>
  </si>
  <si>
    <t>Modificación de manholes</t>
  </si>
  <si>
    <t>Capitulo 5. Señalización y demarcación vial</t>
  </si>
  <si>
    <t>6.0.0</t>
  </si>
  <si>
    <t>SEÑALIZACIÓN Y DEMARCACIÓN VIAL</t>
  </si>
  <si>
    <t>6.1.0</t>
  </si>
  <si>
    <t>SEÑALIZACIÓN Y DEMARCACIÓN</t>
  </si>
  <si>
    <t>6,1,1</t>
  </si>
  <si>
    <t>Línea de demarcación con pintura en frío</t>
  </si>
  <si>
    <t>6,1,2</t>
  </si>
  <si>
    <t>Marcas viales</t>
  </si>
  <si>
    <t>6,1,3</t>
  </si>
  <si>
    <t>Topellantas</t>
  </si>
  <si>
    <t>Capitulo 6. Obras de mitigación ambiental</t>
  </si>
  <si>
    <t>7.0.0</t>
  </si>
  <si>
    <t>OBRAS DE MITIGACIÓN AMBIENTAL</t>
  </si>
  <si>
    <t>7.1.0</t>
  </si>
  <si>
    <t>PROTECCION DE TALUDES</t>
  </si>
  <si>
    <t>7,1,1</t>
  </si>
  <si>
    <t>Protección de taludes con bloques de Césped</t>
  </si>
  <si>
    <t>Capitulo 7. Transportes</t>
  </si>
  <si>
    <t>8.0.0</t>
  </si>
  <si>
    <t>TRANSPORTE DE MAQUINARIA</t>
  </si>
  <si>
    <t>8.1.0</t>
  </si>
  <si>
    <t>TRANSPORTE DE MAQUINARIA MOVILIZACIÓN Y DESMOVILIZACIÓN</t>
  </si>
  <si>
    <t>8,1,1</t>
  </si>
  <si>
    <t>Transporte de maquinaria hacia lugar de construcción y retorno del mismo. La maquinaria incluye: Motoniveladora, terminadora de asfalto (finisher), Vibrocompactador para pavimento, compactador neumático, retrocargador y carrotanque pequeño.</t>
  </si>
  <si>
    <t>Unidades</t>
  </si>
  <si>
    <t>SUBTOTAL OBRA CIVIL</t>
  </si>
  <si>
    <t>Capitulo 8. Varios</t>
  </si>
  <si>
    <t>9,0,0</t>
  </si>
  <si>
    <t>VARIOS</t>
  </si>
  <si>
    <t>9,1,0</t>
  </si>
  <si>
    <t>PLANOS</t>
  </si>
  <si>
    <t>9,1,1</t>
  </si>
  <si>
    <t xml:space="preserve">Elaboración de planos necesarios para el recibo de la obra </t>
  </si>
  <si>
    <t>SUBTOTAL VARIOS</t>
  </si>
  <si>
    <t>TOTAL PROYECTO</t>
  </si>
  <si>
    <t>EASY OBRAS</t>
  </si>
  <si>
    <t>2.1.2</t>
  </si>
  <si>
    <t>5.0</t>
  </si>
  <si>
    <t>ENSAYOS LABORATORIO</t>
  </si>
  <si>
    <t>5.2</t>
  </si>
  <si>
    <t>Proctor modificado con peso especifico</t>
  </si>
  <si>
    <t>6.0</t>
  </si>
  <si>
    <t>6.1</t>
  </si>
  <si>
    <t>22101500, 22101600, 22101700, 22101800, 23101500, 23152200, 23153100, 24101700, 27112200, 27112700, 30121500, 30121600, 30121700, 72101500, 72103300, 72141000, 72141100, 72141500, 72141600, 95111500, 95111600, 95121600</t>
  </si>
  <si>
    <t>22101500, 22101600, 22101700, 22101800, 23101500, 23152200, 23153100, 24101700, 27112200, 27112700, 30121500, 30121600, 30121700, 72101500, 72103300, 72141000, 72141100, 72141500, 72141600, 95111500, 95111600, 95121601</t>
  </si>
  <si>
    <t>LOGO PROPONENTE</t>
  </si>
  <si>
    <t>VERIFICAR CON LA FÓRMULA EL RESTO DE PROPONENTES Y EL AIU</t>
  </si>
  <si>
    <t>LIQ = AC/PC &gt; 1,1
Siendo AC = activo corriente PC = pasivo corriente</t>
  </si>
  <si>
    <t xml:space="preserve">Invitación Pública N°FCEN-21460002-097-2018   </t>
  </si>
  <si>
    <t>Resúmen: se recibió 1 propuesta. EQUIPO TECNICO DE EVALUACIÓN
GRUPO PFA</t>
  </si>
  <si>
    <t xml:space="preserve">CIERRE: 7/12/2018
HORA:10:00 A.M </t>
  </si>
  <si>
    <r>
      <t xml:space="preserve">CUMPLE, FOLIOS 08 - 11; CONSTITUIDA POR DOCUMENTO PRIVADO DEL 29 DE JUNIO DE 2012 DE LA ASAMBLEA DE ACCIONISTAS, REGISTARADA EN LA CAMARA DE COMERCIO DEL ORIENTE ANTIOQUEÑO EL 28 DE OCTUBRE DEL 2015 BAJO EL NUMERO 32293 DEL LIBRO IX DEL REGISTRO MERCANTIL. VIGENCIA: INDEFINIDA. </t>
    </r>
    <r>
      <rPr>
        <sz val="10"/>
        <rFont val="Arial"/>
        <family val="2"/>
      </rPr>
      <t xml:space="preserve"> FOLIO 72 APORTA RNMC CORRESPONDIENTE AL REPRESENTANTE LEGAL.  VERIFICADO EL 10 DE  DICIEMBRE POR LA COMISIÓN EVALUADORA; NO SE ENCUENTRA VINCULADO AL RNMC COMO INFRACTOR DE LA LEY 1801 DE 2016 (CÓDIGO NACIONAL DE POLICÍA Y CONVIVENCIA)</t>
    </r>
  </si>
  <si>
    <t xml:space="preserve">CUMPLE, FOLIOS 3-4  DEL 07 DE DICIEMBRE DE 2018  ACERCA DE QUE NI EL REPRESENTANTE LEGAL, NI SUS SOCIOS SE ENCUENTRAN INMERSOS EN LAS CAUSALES DE INHABILIDADES E INCOMPATIBILIDADES CONSAGRADAS CONSTITUCIONAL Y LEGALMENTE Y/O ACUERDO SUPERIOR 395 DE 2011 </t>
  </si>
  <si>
    <r>
      <t>No tener, el representante legal ni los miembros de su órgano de dirección y manejo (sea Junta Directiva, Junta de Socios, entre otras), inhabilidades, incompatibilidades ni conflictos de interés para contratar con LA UNIVERSIDAD, según la Constitución y la Ley; y el Acuerdo Superior 395 de 2011. Carta de presentación y declaraciones del propoponente (</t>
    </r>
    <r>
      <rPr>
        <b/>
        <sz val="10"/>
        <rFont val="Arial"/>
        <family val="2"/>
      </rPr>
      <t>ANEXO 9B)</t>
    </r>
  </si>
  <si>
    <r>
      <t>No tener ninguna de estas situaciones: Cesación de pagos o, cualquier otra circunstancia que justificadamente permita a LA UNIVERSIDAD presumir incapacidad o imposibilidad jurídica, económica o técnica para cumplir el objeto del contrato. Certificado de Existencia y representación Legal, y</t>
    </r>
    <r>
      <rPr>
        <b/>
        <sz val="10"/>
        <rFont val="Arial"/>
        <family val="2"/>
      </rPr>
      <t xml:space="preserve"> ANEXO 9B</t>
    </r>
  </si>
  <si>
    <r>
      <t>CUMPLE, FOLIO 4 (#20 D</t>
    </r>
    <r>
      <rPr>
        <sz val="10"/>
        <rFont val="Arial"/>
        <family val="2"/>
      </rPr>
      <t>EL ANEXO 9B</t>
    </r>
    <r>
      <rPr>
        <sz val="10"/>
        <color theme="1"/>
        <rFont val="Arial"/>
        <family val="2"/>
      </rPr>
      <t>)</t>
    </r>
  </si>
  <si>
    <r>
      <t>Haber cumplido con los aportes al Sistema de Seguridad Social Integral y Parafiscales , en los seis (6) meses anteriores a la presentación de la Propuesta Comercial y encontrarse a paz y salvo con el sistema. Si tiene acuerdos de pago deberá certificarlo. Certificado del pago de aportes de los empleados al Sistema de Seguridad Social Integral y Parafiscales, expedido por el Revisor Fiscal, en su defecto por el Representante legal (</t>
    </r>
    <r>
      <rPr>
        <b/>
        <sz val="10"/>
        <rFont val="Arial"/>
        <family val="2"/>
      </rPr>
      <t>ANEXO 8)</t>
    </r>
  </si>
  <si>
    <t>CUMPLE. FOLIO 74; APORTA ANEXO 8 DEL 07 DE DICIEMBRE DE 2018,   CERTIFICADO APORTES A LA SEGURIDAD SOCIAL Y PARAFISCALES, FIRMADO POR EL REPRESENTANTE LEGAL JUAN DAVID HERNANDEZ HERNANDEZ. CÉDUAL DE CIUDADANÍA 15,517,260</t>
  </si>
  <si>
    <t>CUMPLE, FOLIOS 19-26.   FOLIO 21 ACREDITA SU INSCRIPCIÓN Y CLASIFICACIÓN EN LAS SIGUIENTES CATEGORÍAS:
F  72  14  10
 F  95 11  16
 F  72  14  11</t>
  </si>
  <si>
    <r>
      <t xml:space="preserve">CUMPLE, FOLIO 73, ACTIVIDADES: </t>
    </r>
    <r>
      <rPr>
        <b/>
        <sz val="10"/>
        <color theme="1"/>
        <rFont val="Arial"/>
        <family val="2"/>
      </rPr>
      <t xml:space="preserve"> 4290: </t>
    </r>
    <r>
      <rPr>
        <sz val="10"/>
        <color theme="1"/>
        <rFont val="Arial"/>
        <family val="2"/>
      </rPr>
      <t>CONSTRUCCIÓN DE OBRAS DE INGENIERÍA CIVIL.</t>
    </r>
    <r>
      <rPr>
        <b/>
        <sz val="10"/>
        <color theme="1"/>
        <rFont val="Arial"/>
        <family val="2"/>
      </rPr>
      <t>VENTAS RÉGIMEN COMÚN</t>
    </r>
  </si>
  <si>
    <t>65-44-101166404</t>
  </si>
  <si>
    <t>DESDE 07 DE DICIEMBRE DE 2018 A 07 DE MARZO DE 2019</t>
  </si>
  <si>
    <t xml:space="preserve">Se aceptarán aquellas propuestas que certifiquen la experiencia anexando en forma física hasta TRES (3) certificados de contratos liquidados que dentro de su objeto o alcance incluyan obras de edificaciones o reformas a edificaciones, que incluyan obra civil, eléctrica, hidrosanitaria, equipos de red contra incendio, y aire acondicionado, que tengan relación con el objeto de la invitación y que al dividir la sumatoria de los contratos solicitados por el presupuesto oficial total del contrato expresado en SMMLV, el resultado de este sea mayor a tres (1,5):
Experiencia general&gt; 1,5:    calculada así:
∑(Del valor total de hasta tres (3) certificados de contratos liquidados en SMMLV ) &gt;1,5
Valor del presupuesto total oficial en SMLMV 2018
</t>
  </si>
  <si>
    <t xml:space="preserve">NO CUMPLE, FOLIO 67, APORTA CERTIFICADO EXPEDIDO POR LA CONTRALORÍA GENERAL DE LA REPÚBLICA EL 30 DE NOVIEMBRE DE 2018 SIN EL ÚLTIMO DIGITO DE VERIFICACIÓN; S E REQUIRIÓ TELEFONICAMENTE AL PORPONENTE Y APORTÓ CERTIFICADO DEL 10 DE DICIEMBRE DE 2018, CON CODIGO DE VERIFICACION 9005394897181210114112 CON LO CUAL CUMPLE </t>
  </si>
  <si>
    <r>
      <rPr>
        <b/>
        <i/>
        <sz val="9"/>
        <rFont val="Swis721 LtCn BT"/>
        <family val="2"/>
      </rPr>
      <t>Residente de Obra</t>
    </r>
    <r>
      <rPr>
        <sz val="9"/>
        <rFont val="Swis721 LtCn BT"/>
        <family val="2"/>
      </rPr>
      <t xml:space="preserve"> (Ingeniero Civil, Arquitecto, Arquitecto Constructor, Ingeniero Constructor) 
</t>
    </r>
    <r>
      <rPr>
        <u/>
        <sz val="9"/>
        <rFont val="Swis721 LtCn BT"/>
        <family val="2"/>
      </rPr>
      <t>Experiencia requerida: mayor a 2</t>
    </r>
    <r>
      <rPr>
        <sz val="9"/>
        <rFont val="Swis721 LtCn BT"/>
        <family val="2"/>
      </rPr>
      <t xml:space="preserve"> años de experiencia contado a partir de la expedición de la matrícula profesional. 
</t>
    </r>
    <r>
      <rPr>
        <u/>
        <sz val="9"/>
        <rFont val="Swis721 LtCn BT"/>
        <family val="2"/>
      </rPr>
      <t>Experiencia especifica</t>
    </r>
    <r>
      <rPr>
        <sz val="9"/>
        <rFont val="Swis721 LtCn BT"/>
        <family val="2"/>
      </rPr>
      <t>: Mínimo dos proyectos donde se halla instalado mezcla asfáltica natural en frío.</t>
    </r>
    <r>
      <rPr>
        <u/>
        <sz val="9"/>
        <rFont val="Swis721 LtCn BT"/>
        <family val="2"/>
      </rPr>
      <t/>
    </r>
  </si>
  <si>
    <r>
      <rPr>
        <b/>
        <sz val="10"/>
        <rFont val="Swis721 LtCn BT"/>
        <family val="2"/>
      </rPr>
      <t xml:space="preserve">Maestro de Obra
</t>
    </r>
    <r>
      <rPr>
        <u/>
        <sz val="10"/>
        <rFont val="Swis721 LtCn BT"/>
        <family val="2"/>
      </rPr>
      <t>Experiencia requerida</t>
    </r>
    <r>
      <rPr>
        <sz val="10"/>
        <rFont val="Swis721 LtCn BT"/>
        <family val="2"/>
      </rPr>
      <t>: Certificado del SENA, o afines como Maestro de Obra, mayor a 3 años de experiencia como Maestro de Obra.</t>
    </r>
    <r>
      <rPr>
        <u/>
        <sz val="10"/>
        <rFont val="Swis721 LtCn BT"/>
        <family val="2"/>
      </rPr>
      <t/>
    </r>
  </si>
  <si>
    <r>
      <rPr>
        <b/>
        <i/>
        <sz val="9"/>
        <rFont val="Swis721 LtCn BT"/>
        <family val="2"/>
      </rPr>
      <t xml:space="preserve">Tecnología en seguridad e higiene ocupacional o afínes (Nivel 1)
</t>
    </r>
    <r>
      <rPr>
        <u/>
        <sz val="9"/>
        <rFont val="Swis721 LtCn BT"/>
        <family val="2"/>
      </rPr>
      <t>Experiencia requerida</t>
    </r>
    <r>
      <rPr>
        <sz val="9"/>
        <rFont val="Swis721 LtCn BT"/>
        <family val="2"/>
      </rPr>
      <t xml:space="preserve">: mayor a 1.5 años de experiencia contados a partir de la expedición de la Licencia en salud ocupacional
</t>
    </r>
    <r>
      <rPr>
        <u/>
        <sz val="9"/>
        <rFont val="Swis721 LtCn BT"/>
        <family val="2"/>
      </rPr>
      <t/>
    </r>
  </si>
  <si>
    <t>Implementación de sistema de gestión de seguridad y salud en el trabajo e inversión ambiental; incluye la valla informativa del proyecto.</t>
  </si>
  <si>
    <t>IVA SOBRE UTILIDAD</t>
  </si>
  <si>
    <t>Juan David Hernández Hernández</t>
  </si>
  <si>
    <t>Tener capacidad jurídica para contratar. Por tanto, debe: (i) Ser mayor de edad; y (ii) no tener inhabilidades, incompatibilidades ni conflictos de interés para contratar, según el artículo 4° del Acuerdo Superior 419 de 2014. iii) Con experiencia de por lo menos TRES (3) años antes de la fecha de cierre de la INVITACIÓN, contada a partir de la expedición de la tarjeta profesional. Anexo 9A. Fotocopia de la cédula de ciudadanía. Fotocopia de la Tarjeta Profesional. Consulta de no aparecer vinculado al Sistema Registro Nacional de Medidas Correctivas RNMC (Certificado de medidas correctivas) https://srvpsi.policia.gov.co/PSC/frm_cnp_consulta.aspx</t>
  </si>
  <si>
    <t>No tener ninguna de estas situaciones: Cesación de pagos o, cualquier otra circunstancia que justificadamente permita a LA UNIVERSIDAD presumir incapacidad o imposibilidad jurídica, económica o técnica para cumplir el objeto del contrato. Anexo 9A</t>
  </si>
  <si>
    <t>CUMPLE, FOLIO 9, SU OBJETO LE PERMITE LA "PRESTACIÓN DE SERVICIOS A NIVEL PROFESIONAL EN LAS AREAS DE LA INDUSTRIA CIVIL Y DE LA CONSTRUCCIÓN  DE OBRAS CIVILES, CONSTRUCCIÓN DE VIVIENDAS DE TODO TIPO, CONSTRUCCIÓN DE PUENTES, MANTENIMIENTO DE VÍAS..."</t>
  </si>
  <si>
    <t>CUMPLE. FOLIOS 12 - 18</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</si>
</sst>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_(* #,##0.00_);_(* \(#,##0.00\);_(* &quot;-&quot;??_);_(@_)"/>
    <numFmt numFmtId="166" formatCode="_ * #,##0.00_ ;_ * \-#,##0.00_ ;_ * &quot;-&quot;??_ ;_ @_ "/>
    <numFmt numFmtId="167" formatCode="&quot;K=&quot;\ \ \ \ #,##0.00\ &quot;de contra&quot;"/>
    <numFmt numFmtId="168" formatCode="&quot;$&quot;\ #,##0.00"/>
    <numFmt numFmtId="169" formatCode="#,##0.00\ &quot;SMMLV&quot;"/>
    <numFmt numFmtId="170" formatCode="_ * #,##0_ ;_ * \-#,##0_ ;_ * &quot;-&quot;??_ ;_ @_ "/>
    <numFmt numFmtId="171" formatCode="_-* #,##0.00\ [$€]_-;\-* #,##0.00\ [$€]_-;_-* &quot;-&quot;??\ [$€]_-;_-@_-"/>
    <numFmt numFmtId="172" formatCode="\$#,##0.00_);[Red]\(\$#,##0.00\)"/>
    <numFmt numFmtId="173" formatCode="&quot;$&quot;\ #,##0.00;[Red]&quot;$&quot;\ \-#,##0.00"/>
    <numFmt numFmtId="174" formatCode="_-* #,##0.00\ _$_-;\-* #,##0.00\ _$_-;_-* &quot;-&quot;??\ _$_-;_-@_-"/>
    <numFmt numFmtId="175" formatCode="#,##0.000"/>
    <numFmt numFmtId="176" formatCode="0.0"/>
    <numFmt numFmtId="177" formatCode="###,###,##0.00000"/>
    <numFmt numFmtId="178" formatCode="&quot;$&quot;\ #,##0;&quot;$&quot;\ \-#,##0"/>
    <numFmt numFmtId="179" formatCode="_ &quot;$&quot;\ * #,##0.00_ ;_ &quot;$&quot;\ * \-#,##0.00_ ;_ &quot;$&quot;\ * &quot;-&quot;??_ ;_ @_ "/>
    <numFmt numFmtId="180" formatCode="_ &quot;$&quot;\ * #,##0_ ;_ &quot;$&quot;\ * \-#,##0_ ;_ &quot;$&quot;\ * &quot;-&quot;_ ;_ @_ "/>
    <numFmt numFmtId="181" formatCode="&quot;$&quot;\ #,##0.00;&quot;$&quot;\ \-#,##0.00"/>
    <numFmt numFmtId="182" formatCode="[$$-240A]\ #,##0.00"/>
    <numFmt numFmtId="183" formatCode="&quot;$&quot;\ #,##0;[Red]&quot;$&quot;\ \-#,##0"/>
    <numFmt numFmtId="184" formatCode="_(* #,##0_);_(* \(#,##0\);_(* &quot;-&quot;??_);_(@_)"/>
    <numFmt numFmtId="185" formatCode="_([$$-240A]\ * #,##0_);_([$$-240A]\ * \(#,##0\);_([$$-240A]\ * &quot;-&quot;_);_(@_)"/>
    <numFmt numFmtId="186" formatCode="#,##0;[Red]#,##0"/>
    <numFmt numFmtId="187" formatCode="#,##0.00;[Red]#,##0.00"/>
    <numFmt numFmtId="188" formatCode="&quot;$&quot;\ #,##0"/>
    <numFmt numFmtId="189" formatCode="&quot;$&quot;#,##0"/>
    <numFmt numFmtId="190" formatCode="&quot;$&quot;#,##0.00"/>
    <numFmt numFmtId="191" formatCode="#,##0.0000"/>
    <numFmt numFmtId="192" formatCode="_-&quot;$&quot;* #,##0_-;\-&quot;$&quot;* #,##0_-;_-&quot;$&quot;* &quot;-&quot;??_-;_-@_-"/>
    <numFmt numFmtId="193" formatCode="_(&quot;$&quot;* #,##0_);_(&quot;$&quot;* \(#,##0\);_(&quot;$&quot;* &quot;-&quot;_);_(@_)"/>
    <numFmt numFmtId="194" formatCode="_-&quot;$&quot;* #,##0.00_-;\-&quot;$&quot;* #,##0.00_-;_-&quot;$&quot;* &quot;-&quot;_-;_-@_-"/>
    <numFmt numFmtId="195" formatCode="0.0%"/>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2"/>
      <name val="Arial"/>
      <family val="2"/>
    </font>
    <font>
      <b/>
      <sz val="12"/>
      <name val="Arial"/>
      <family val="2"/>
    </font>
    <font>
      <sz val="9"/>
      <name val="Arial"/>
      <family val="2"/>
    </font>
    <font>
      <u/>
      <sz val="7"/>
      <color theme="10"/>
      <name val="Arial"/>
      <family val="2"/>
    </font>
    <font>
      <u/>
      <sz val="8.5"/>
      <color theme="10"/>
      <name val="Arial"/>
      <family val="2"/>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i/>
      <sz val="8"/>
      <name val="Arial"/>
      <family val="2"/>
    </font>
    <font>
      <b/>
      <sz val="11"/>
      <color indexed="62"/>
      <name val="Calibri"/>
      <family val="2"/>
    </font>
    <font>
      <sz val="11"/>
      <color indexed="62"/>
      <name val="Calibri"/>
      <family val="2"/>
    </font>
    <font>
      <i/>
      <sz val="11"/>
      <color indexed="23"/>
      <name val="Calibri"/>
      <family val="2"/>
    </font>
    <font>
      <b/>
      <i/>
      <sz val="7"/>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9"/>
      <name val="Calibri"/>
      <family val="2"/>
    </font>
    <font>
      <sz val="10"/>
      <name val="Myriad Pro"/>
    </font>
    <font>
      <b/>
      <sz val="11"/>
      <color indexed="63"/>
      <name val="Calibri"/>
      <family val="2"/>
    </font>
    <font>
      <b/>
      <sz val="8"/>
      <name val="Arial"/>
      <family val="2"/>
    </font>
    <font>
      <b/>
      <sz val="18"/>
      <color indexed="56"/>
      <name val="Cambria"/>
      <family val="2"/>
    </font>
    <font>
      <b/>
      <sz val="11"/>
      <name val="Arial"/>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b/>
      <sz val="16"/>
      <name val="Arial"/>
      <family val="2"/>
    </font>
    <font>
      <sz val="10"/>
      <color theme="1"/>
      <name val="Arial"/>
      <family val="2"/>
    </font>
    <font>
      <b/>
      <sz val="10"/>
      <color theme="1"/>
      <name val="Arial"/>
      <family val="2"/>
    </font>
    <font>
      <b/>
      <sz val="10"/>
      <color rgb="FF000000"/>
      <name val="Arial"/>
      <family val="2"/>
    </font>
    <font>
      <sz val="11"/>
      <color rgb="FF000000"/>
      <name val="Calibri"/>
      <family val="2"/>
    </font>
    <font>
      <sz val="11"/>
      <name val="Calibri"/>
      <family val="2"/>
      <scheme val="minor"/>
    </font>
    <font>
      <b/>
      <sz val="11"/>
      <name val="Calibri"/>
      <family val="2"/>
      <scheme val="minor"/>
    </font>
    <font>
      <b/>
      <sz val="12"/>
      <name val="Calibri"/>
      <family val="2"/>
      <scheme val="minor"/>
    </font>
    <font>
      <sz val="8"/>
      <name val="Calibri"/>
      <family val="2"/>
      <scheme val="minor"/>
    </font>
    <font>
      <sz val="11"/>
      <name val="Arial"/>
      <family val="2"/>
    </font>
    <font>
      <b/>
      <sz val="12"/>
      <color theme="1"/>
      <name val="Arial"/>
      <family val="2"/>
    </font>
    <font>
      <sz val="11"/>
      <color theme="1"/>
      <name val="Arial"/>
      <family val="2"/>
    </font>
    <font>
      <b/>
      <sz val="16"/>
      <color theme="1"/>
      <name val="Arial"/>
      <family val="2"/>
    </font>
    <font>
      <b/>
      <sz val="11"/>
      <color theme="1"/>
      <name val="Arial"/>
      <family val="2"/>
    </font>
    <font>
      <sz val="10"/>
      <name val="Swis721 LtCn BT"/>
      <family val="2"/>
    </font>
    <font>
      <sz val="11"/>
      <name val="Swis721 LtCn BT"/>
      <family val="2"/>
    </font>
    <font>
      <b/>
      <sz val="12"/>
      <name val="Swis721 LtCn BT"/>
      <family val="2"/>
    </font>
    <font>
      <b/>
      <sz val="11"/>
      <name val="Swis721 LtCn BT"/>
      <family val="2"/>
    </font>
    <font>
      <b/>
      <sz val="10"/>
      <name val="Swis721 LtCn BT"/>
      <family val="2"/>
    </font>
    <font>
      <b/>
      <sz val="9"/>
      <name val="Swis721 LtCn BT"/>
      <family val="2"/>
    </font>
    <font>
      <sz val="9"/>
      <name val="Swis721 LtCn BT"/>
      <family val="2"/>
    </font>
    <font>
      <b/>
      <i/>
      <sz val="9"/>
      <name val="Swis721 LtCn BT"/>
      <family val="2"/>
    </font>
    <font>
      <u/>
      <sz val="9"/>
      <name val="Swis721 LtCn BT"/>
      <family val="2"/>
    </font>
    <font>
      <sz val="9"/>
      <color indexed="81"/>
      <name val="Swis721 LtCn BT"/>
      <family val="2"/>
    </font>
    <font>
      <sz val="9"/>
      <color indexed="81"/>
      <name val="Tahoma"/>
      <family val="2"/>
    </font>
    <font>
      <sz val="12"/>
      <name val="Calibri"/>
      <family val="2"/>
      <scheme val="minor"/>
    </font>
    <font>
      <b/>
      <sz val="16"/>
      <name val="Calibri"/>
      <family val="2"/>
      <scheme val="minor"/>
    </font>
    <font>
      <b/>
      <sz val="11"/>
      <color theme="0" tint="-0.249977111117893"/>
      <name val="Calibri"/>
      <family val="2"/>
      <scheme val="minor"/>
    </font>
    <font>
      <b/>
      <vertAlign val="subscript"/>
      <sz val="12"/>
      <name val="Calibri"/>
      <family val="2"/>
      <scheme val="minor"/>
    </font>
    <font>
      <b/>
      <sz val="14"/>
      <color theme="1"/>
      <name val="Arial"/>
      <family val="2"/>
    </font>
    <font>
      <b/>
      <sz val="20"/>
      <name val="Calibri"/>
      <family val="2"/>
      <scheme val="minor"/>
    </font>
    <font>
      <sz val="10"/>
      <name val="Arial"/>
      <family val="2"/>
    </font>
    <font>
      <b/>
      <sz val="10"/>
      <name val="Calibri"/>
      <family val="2"/>
      <scheme val="minor"/>
    </font>
    <font>
      <b/>
      <sz val="9"/>
      <name val="Calibri"/>
      <family val="2"/>
      <scheme val="minor"/>
    </font>
    <font>
      <u/>
      <sz val="10"/>
      <color theme="10"/>
      <name val="Arial"/>
      <family val="2"/>
    </font>
    <font>
      <b/>
      <sz val="10.5"/>
      <color theme="0"/>
      <name val="Swis721 LtCn BT"/>
      <family val="2"/>
    </font>
    <font>
      <sz val="10.5"/>
      <color theme="0"/>
      <name val="Swis721 LtCn BT"/>
      <family val="2"/>
    </font>
    <font>
      <b/>
      <sz val="14"/>
      <name val="Swis721 LtCn BT"/>
      <family val="2"/>
    </font>
    <font>
      <sz val="10"/>
      <name val="Arial"/>
      <family val="2"/>
    </font>
    <font>
      <b/>
      <sz val="12"/>
      <color theme="1"/>
      <name val="Swis721 LtCn BT"/>
      <family val="2"/>
    </font>
    <font>
      <b/>
      <sz val="11.5"/>
      <color indexed="8"/>
      <name val="Swis721 LtCn BT"/>
      <family val="2"/>
    </font>
    <font>
      <sz val="8"/>
      <color theme="1"/>
      <name val="Arial"/>
      <family val="2"/>
    </font>
    <font>
      <b/>
      <sz val="8"/>
      <color theme="1"/>
      <name val="Arial"/>
      <family val="2"/>
    </font>
    <font>
      <sz val="12"/>
      <color theme="1"/>
      <name val="Arial"/>
      <family val="2"/>
    </font>
    <font>
      <b/>
      <sz val="14"/>
      <color theme="1"/>
      <name val="Calibri"/>
      <family val="2"/>
    </font>
    <font>
      <b/>
      <sz val="12"/>
      <color theme="1"/>
      <name val="Calibri"/>
      <family val="2"/>
    </font>
    <font>
      <sz val="7"/>
      <name val="Times New Roman"/>
      <family val="1"/>
    </font>
    <font>
      <b/>
      <sz val="20"/>
      <name val="Arial"/>
      <family val="2"/>
    </font>
    <font>
      <b/>
      <sz val="10.5"/>
      <color theme="0"/>
      <name val="Century Gothic"/>
      <family val="2"/>
    </font>
    <font>
      <b/>
      <sz val="11"/>
      <color theme="0"/>
      <name val="Century Gothic"/>
      <family val="2"/>
    </font>
    <font>
      <b/>
      <sz val="11"/>
      <color theme="1"/>
      <name val="Swis721 LtCn BT"/>
      <family val="2"/>
    </font>
    <font>
      <b/>
      <sz val="11"/>
      <name val="Century Gothic"/>
      <family val="2"/>
    </font>
    <font>
      <sz val="11"/>
      <name val="Century Gothic"/>
      <family val="2"/>
    </font>
    <font>
      <b/>
      <sz val="11"/>
      <color indexed="8"/>
      <name val="Swis721 LtCn BT"/>
      <family val="2"/>
    </font>
    <font>
      <u/>
      <sz val="11"/>
      <color theme="10"/>
      <name val="Swis721 LtCn BT"/>
      <family val="2"/>
    </font>
    <font>
      <b/>
      <sz val="11.5"/>
      <name val="Swis721 LtCn BT"/>
      <family val="2"/>
    </font>
    <font>
      <u/>
      <sz val="10"/>
      <name val="Swis721 LtCn BT"/>
      <family val="2"/>
    </font>
    <font>
      <b/>
      <sz val="20"/>
      <color rgb="FFFF0000"/>
      <name val="Swis721 LtCn BT"/>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4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6"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bgColor indexed="64"/>
      </patternFill>
    </fill>
    <fill>
      <patternFill patternType="solid">
        <fgColor theme="6" tint="0.39997558519241921"/>
        <bgColor indexed="8"/>
      </patternFill>
    </fill>
    <fill>
      <patternFill patternType="solid">
        <fgColor theme="0" tint="-0.249977111117893"/>
        <bgColor indexed="8"/>
      </patternFill>
    </fill>
    <fill>
      <patternFill patternType="solid">
        <fgColor rgb="FF00B050"/>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right style="double">
        <color auto="1"/>
      </right>
      <top/>
      <bottom/>
      <diagonal/>
    </border>
    <border>
      <left/>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right/>
      <top/>
      <bottom style="double">
        <color auto="1"/>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style="double">
        <color auto="1"/>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double">
        <color auto="1"/>
      </right>
      <top style="hair">
        <color auto="1"/>
      </top>
      <bottom style="hair">
        <color auto="1"/>
      </bottom>
      <diagonal/>
    </border>
    <border>
      <left style="double">
        <color auto="1"/>
      </left>
      <right style="medium">
        <color auto="1"/>
      </right>
      <top/>
      <bottom style="hair">
        <color auto="1"/>
      </bottom>
      <diagonal/>
    </border>
    <border>
      <left style="medium">
        <color auto="1"/>
      </left>
      <right/>
      <top style="double">
        <color auto="1"/>
      </top>
      <bottom style="double">
        <color auto="1"/>
      </bottom>
      <diagonal/>
    </border>
    <border>
      <left style="medium">
        <color auto="1"/>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right style="medium">
        <color auto="1"/>
      </right>
      <top style="double">
        <color auto="1"/>
      </top>
      <bottom style="double">
        <color auto="1"/>
      </bottom>
      <diagonal/>
    </border>
    <border>
      <left style="medium">
        <color auto="1"/>
      </left>
      <right style="medium">
        <color auto="1"/>
      </right>
      <top/>
      <bottom style="hair">
        <color auto="1"/>
      </bottom>
      <diagonal/>
    </border>
    <border>
      <left style="medium">
        <color auto="1"/>
      </left>
      <right style="double">
        <color auto="1"/>
      </right>
      <top/>
      <bottom style="hair">
        <color auto="1"/>
      </bottom>
      <diagonal/>
    </border>
    <border>
      <left style="double">
        <color auto="1"/>
      </left>
      <right style="medium">
        <color auto="1"/>
      </right>
      <top/>
      <bottom/>
      <diagonal/>
    </border>
    <border>
      <left style="medium">
        <color auto="1"/>
      </left>
      <right style="medium">
        <color auto="1"/>
      </right>
      <top/>
      <bottom/>
      <diagonal/>
    </border>
    <border>
      <left style="medium">
        <color auto="1"/>
      </left>
      <right style="double">
        <color auto="1"/>
      </right>
      <top/>
      <bottom/>
      <diagonal/>
    </border>
    <border>
      <left style="double">
        <color auto="1"/>
      </left>
      <right style="medium">
        <color auto="1"/>
      </right>
      <top style="double">
        <color auto="1"/>
      </top>
      <bottom style="thick">
        <color auto="1"/>
      </bottom>
      <diagonal/>
    </border>
    <border>
      <left style="medium">
        <color auto="1"/>
      </left>
      <right style="medium">
        <color auto="1"/>
      </right>
      <top style="double">
        <color auto="1"/>
      </top>
      <bottom style="thick">
        <color auto="1"/>
      </bottom>
      <diagonal/>
    </border>
    <border>
      <left style="medium">
        <color auto="1"/>
      </left>
      <right style="double">
        <color auto="1"/>
      </right>
      <top style="double">
        <color auto="1"/>
      </top>
      <bottom style="thick">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bottom style="hair">
        <color auto="1"/>
      </bottom>
      <diagonal/>
    </border>
    <border>
      <left style="medium">
        <color auto="1"/>
      </left>
      <right/>
      <top style="double">
        <color auto="1"/>
      </top>
      <bottom style="thick">
        <color auto="1"/>
      </bottom>
      <diagonal/>
    </border>
    <border>
      <left style="medium">
        <color auto="1"/>
      </left>
      <right/>
      <top style="hair">
        <color auto="1"/>
      </top>
      <bottom style="hair">
        <color auto="1"/>
      </bottom>
      <diagonal/>
    </border>
    <border>
      <left/>
      <right style="thin">
        <color auto="1"/>
      </right>
      <top style="thin">
        <color auto="1"/>
      </top>
      <bottom style="thin">
        <color auto="1"/>
      </bottom>
      <diagonal/>
    </border>
    <border>
      <left style="double">
        <color auto="1"/>
      </left>
      <right style="medium">
        <color auto="1"/>
      </right>
      <top style="medium">
        <color auto="1"/>
      </top>
      <bottom style="double">
        <color auto="1"/>
      </bottom>
      <diagonal/>
    </border>
    <border>
      <left style="medium">
        <color auto="1"/>
      </left>
      <right style="medium">
        <color auto="1"/>
      </right>
      <top style="hair">
        <color auto="1"/>
      </top>
      <bottom style="medium">
        <color auto="1"/>
      </bottom>
      <diagonal/>
    </border>
    <border>
      <left style="medium">
        <color auto="1"/>
      </left>
      <right style="double">
        <color auto="1"/>
      </right>
      <top style="medium">
        <color auto="1"/>
      </top>
      <bottom style="hair">
        <color auto="1"/>
      </bottom>
      <diagonal/>
    </border>
    <border>
      <left style="medium">
        <color auto="1"/>
      </left>
      <right style="medium">
        <color auto="1"/>
      </right>
      <top style="medium">
        <color auto="1"/>
      </top>
      <bottom style="hair">
        <color auto="1"/>
      </bottom>
      <diagonal/>
    </border>
    <border>
      <left style="thin">
        <color auto="1"/>
      </left>
      <right style="double">
        <color auto="1"/>
      </right>
      <top/>
      <bottom style="double">
        <color auto="1"/>
      </bottom>
      <diagonal/>
    </border>
    <border>
      <left style="thin">
        <color auto="1"/>
      </left>
      <right style="thin">
        <color auto="1"/>
      </right>
      <top/>
      <bottom style="double">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double">
        <color auto="1"/>
      </left>
      <right style="medium">
        <color auto="1"/>
      </right>
      <top style="double">
        <color auto="1"/>
      </top>
      <bottom style="medium">
        <color auto="1"/>
      </bottom>
      <diagonal/>
    </border>
    <border>
      <left style="double">
        <color auto="1"/>
      </left>
      <right style="double">
        <color auto="1"/>
      </right>
      <top/>
      <bottom/>
      <diagonal/>
    </border>
    <border>
      <left style="double">
        <color auto="1"/>
      </left>
      <right style="double">
        <color auto="1"/>
      </right>
      <top style="double">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auto="1"/>
      </left>
      <right style="double">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double">
        <color auto="1"/>
      </left>
      <right/>
      <top style="double">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top style="double">
        <color auto="1"/>
      </top>
      <bottom style="medium">
        <color auto="1"/>
      </bottom>
      <diagonal/>
    </border>
    <border>
      <left style="medium">
        <color auto="1"/>
      </left>
      <right style="thin">
        <color auto="1"/>
      </right>
      <top/>
      <bottom style="double">
        <color auto="1"/>
      </bottom>
      <diagonal/>
    </border>
    <border>
      <left style="double">
        <color auto="1"/>
      </left>
      <right style="medium">
        <color auto="1"/>
      </right>
      <top style="thin">
        <color indexed="64"/>
      </top>
      <bottom style="double">
        <color auto="1"/>
      </bottom>
      <diagonal/>
    </border>
    <border>
      <left style="double">
        <color auto="1"/>
      </left>
      <right/>
      <top style="thin">
        <color indexed="64"/>
      </top>
      <bottom style="double">
        <color auto="1"/>
      </bottom>
      <diagonal/>
    </border>
    <border>
      <left/>
      <right style="double">
        <color auto="1"/>
      </right>
      <top style="thin">
        <color indexed="64"/>
      </top>
      <bottom style="double">
        <color auto="1"/>
      </bottom>
      <diagonal/>
    </border>
    <border>
      <left/>
      <right style="medium">
        <color auto="1"/>
      </right>
      <top style="hair">
        <color auto="1"/>
      </top>
      <bottom style="hair">
        <color auto="1"/>
      </bottom>
      <diagonal/>
    </border>
    <border>
      <left style="medium">
        <color auto="1"/>
      </left>
      <right style="double">
        <color auto="1"/>
      </right>
      <top style="double">
        <color auto="1"/>
      </top>
      <bottom style="hair">
        <color auto="1"/>
      </bottom>
      <diagonal/>
    </border>
    <border>
      <left/>
      <right style="medium">
        <color auto="1"/>
      </right>
      <top/>
      <bottom style="hair">
        <color auto="1"/>
      </bottom>
      <diagonal/>
    </border>
    <border>
      <left style="double">
        <color auto="1"/>
      </left>
      <right style="double">
        <color auto="1"/>
      </right>
      <top/>
      <bottom style="double">
        <color auto="1"/>
      </bottom>
      <diagonal/>
    </border>
    <border>
      <left/>
      <right style="medium">
        <color auto="1"/>
      </right>
      <top style="double">
        <color auto="1"/>
      </top>
      <bottom style="hair">
        <color auto="1"/>
      </bottom>
      <diagonal/>
    </border>
    <border>
      <left style="medium">
        <color auto="1"/>
      </left>
      <right style="medium">
        <color indexed="64"/>
      </right>
      <top style="double">
        <color auto="1"/>
      </top>
      <bottom/>
      <diagonal/>
    </border>
    <border>
      <left/>
      <right style="medium">
        <color auto="1"/>
      </right>
      <top style="hair">
        <color auto="1"/>
      </top>
      <bottom/>
      <diagonal/>
    </border>
    <border>
      <left/>
      <right style="medium">
        <color auto="1"/>
      </right>
      <top/>
      <bottom style="double">
        <color auto="1"/>
      </bottom>
      <diagonal/>
    </border>
    <border>
      <left style="medium">
        <color auto="1"/>
      </left>
      <right style="medium">
        <color indexed="64"/>
      </right>
      <top/>
      <bottom style="double">
        <color auto="1"/>
      </bottom>
      <diagonal/>
    </border>
    <border>
      <left/>
      <right style="medium">
        <color auto="1"/>
      </right>
      <top style="thin">
        <color indexed="64"/>
      </top>
      <bottom style="double">
        <color auto="1"/>
      </bottom>
      <diagonal/>
    </border>
    <border>
      <left/>
      <right style="medium">
        <color auto="1"/>
      </right>
      <top style="double">
        <color auto="1"/>
      </top>
      <bottom style="medium">
        <color auto="1"/>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double">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style="double">
        <color auto="1"/>
      </right>
      <top style="medium">
        <color auto="1"/>
      </top>
      <bottom style="double">
        <color auto="1"/>
      </bottom>
      <diagonal/>
    </border>
    <border>
      <left style="medium">
        <color auto="1"/>
      </left>
      <right style="medium">
        <color auto="1"/>
      </right>
      <top style="double">
        <color auto="1"/>
      </top>
      <bottom style="hair">
        <color auto="1"/>
      </bottom>
      <diagonal/>
    </border>
    <border>
      <left style="medium">
        <color auto="1"/>
      </left>
      <right style="medium">
        <color auto="1"/>
      </right>
      <top style="hair">
        <color indexed="64"/>
      </top>
      <bottom/>
      <diagonal/>
    </border>
    <border>
      <left style="medium">
        <color auto="1"/>
      </left>
      <right style="medium">
        <color auto="1"/>
      </right>
      <top style="hair">
        <color auto="1"/>
      </top>
      <bottom style="double">
        <color auto="1"/>
      </bottom>
      <diagonal/>
    </border>
    <border>
      <left/>
      <right/>
      <top style="thick">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medium">
        <color auto="1"/>
      </left>
      <right/>
      <top style="double">
        <color auto="1"/>
      </top>
      <bottom/>
      <diagonal/>
    </border>
    <border>
      <left style="medium">
        <color auto="1"/>
      </left>
      <right style="double">
        <color auto="1"/>
      </right>
      <top style="double">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double">
        <color auto="1"/>
      </bottom>
      <diagonal/>
    </border>
    <border>
      <left style="medium">
        <color auto="1"/>
      </left>
      <right style="double">
        <color auto="1"/>
      </right>
      <top style="hair">
        <color auto="1"/>
      </top>
      <bottom style="medium">
        <color auto="1"/>
      </bottom>
      <diagonal/>
    </border>
    <border>
      <left style="double">
        <color auto="1"/>
      </left>
      <right style="medium">
        <color auto="1"/>
      </right>
      <top style="double">
        <color auto="1"/>
      </top>
      <bottom style="hair">
        <color auto="1"/>
      </bottom>
      <diagonal/>
    </border>
    <border>
      <left style="double">
        <color auto="1"/>
      </left>
      <right style="medium">
        <color auto="1"/>
      </right>
      <top style="hair">
        <color auto="1"/>
      </top>
      <bottom/>
      <diagonal/>
    </border>
    <border>
      <left style="double">
        <color auto="1"/>
      </left>
      <right style="medium">
        <color auto="1"/>
      </right>
      <top/>
      <bottom style="double">
        <color auto="1"/>
      </bottom>
      <diagonal/>
    </border>
    <border>
      <left style="double">
        <color auto="1"/>
      </left>
      <right/>
      <top style="medium">
        <color auto="1"/>
      </top>
      <bottom/>
      <diagonal/>
    </border>
    <border>
      <left style="medium">
        <color auto="1"/>
      </left>
      <right style="medium">
        <color auto="1"/>
      </right>
      <top style="medium">
        <color auto="1"/>
      </top>
      <bottom/>
      <diagonal/>
    </border>
    <border>
      <left style="medium">
        <color auto="1"/>
      </left>
      <right style="double">
        <color auto="1"/>
      </right>
      <top style="medium">
        <color auto="1"/>
      </top>
      <bottom/>
      <diagonal/>
    </border>
  </borders>
  <cellStyleXfs count="430">
    <xf numFmtId="0" fontId="0" fillId="0" borderId="0"/>
    <xf numFmtId="8" fontId="10" fillId="0" borderId="0" applyFont="0" applyFill="0" applyProtection="0"/>
    <xf numFmtId="0" fontId="10" fillId="0" borderId="0"/>
    <xf numFmtId="166" fontId="13" fillId="0" borderId="0" applyFont="0" applyFill="0" applyBorder="0" applyAlignment="0" applyProtection="0"/>
    <xf numFmtId="171" fontId="10"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2" fontId="10" fillId="0" borderId="0" applyFont="0" applyFill="0" applyProtection="0"/>
    <xf numFmtId="172" fontId="10" fillId="0" borderId="0" applyFont="0" applyFill="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73" fontId="10" fillId="0" borderId="0" applyFont="0" applyFill="0" applyProtection="0"/>
    <xf numFmtId="173" fontId="10" fillId="0" borderId="0" applyFont="0" applyFill="0" applyProtection="0"/>
    <xf numFmtId="173" fontId="10" fillId="0" borderId="0" applyFont="0" applyFill="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73" fontId="10" fillId="0" borderId="0" applyFont="0" applyFill="0" applyProtection="0"/>
    <xf numFmtId="173" fontId="10" fillId="0" borderId="0" applyFont="0" applyFill="0" applyProtection="0"/>
    <xf numFmtId="173" fontId="10" fillId="0" borderId="0" applyFont="0" applyFill="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8" fontId="10" fillId="0" borderId="0" applyFont="0" applyFill="0" applyProtection="0"/>
    <xf numFmtId="8" fontId="10" fillId="0" borderId="0" applyFont="0" applyFill="0" applyProtection="0"/>
    <xf numFmtId="165" fontId="10" fillId="0" borderId="0" applyFont="0" applyFill="0" applyBorder="0" applyAlignment="0" applyProtection="0"/>
    <xf numFmtId="174" fontId="10" fillId="0" borderId="0" applyFont="0" applyFill="0" applyBorder="0" applyAlignment="0" applyProtection="0"/>
    <xf numFmtId="165" fontId="10" fillId="0" borderId="0" applyFont="0" applyFill="0" applyBorder="0" applyAlignment="0" applyProtection="0"/>
    <xf numFmtId="175" fontId="10" fillId="0" borderId="0" applyFont="0" applyFill="0" applyProtection="0"/>
    <xf numFmtId="0" fontId="10" fillId="0" borderId="0" applyFont="0" applyFill="0" applyProtection="0"/>
    <xf numFmtId="0" fontId="10" fillId="0" borderId="0" applyFont="0" applyFill="0" applyProtection="0"/>
    <xf numFmtId="0" fontId="10" fillId="0" borderId="0" applyFont="0" applyFill="0" applyProtection="0"/>
    <xf numFmtId="0" fontId="10" fillId="0" borderId="0" applyFont="0" applyFill="0" applyProtection="0"/>
    <xf numFmtId="0" fontId="10" fillId="0" borderId="0" applyFont="0" applyFill="0" applyProtection="0"/>
    <xf numFmtId="0" fontId="10" fillId="0" borderId="0" applyFont="0" applyFill="0" applyProtection="0"/>
    <xf numFmtId="172" fontId="10" fillId="0" borderId="0" applyFont="0" applyFill="0" applyProtection="0"/>
    <xf numFmtId="176" fontId="10" fillId="0" borderId="0" applyFont="0" applyFill="0" applyProtection="0"/>
    <xf numFmtId="176" fontId="10" fillId="0" borderId="0" applyFont="0" applyFill="0" applyProtection="0"/>
    <xf numFmtId="176" fontId="10" fillId="0" borderId="0" applyFont="0" applyFill="0" applyProtection="0"/>
    <xf numFmtId="172" fontId="10" fillId="0" borderId="0" applyFont="0" applyFill="0" applyProtection="0"/>
    <xf numFmtId="172" fontId="10" fillId="0" borderId="0" applyFont="0" applyFill="0" applyProtection="0"/>
    <xf numFmtId="175" fontId="10" fillId="0" borderId="0" applyFont="0" applyFill="0" applyProtection="0"/>
    <xf numFmtId="175" fontId="10" fillId="0" borderId="0" applyFont="0" applyFill="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7" fontId="10" fillId="0" borderId="0" applyFont="0" applyFill="0" applyProtection="0"/>
    <xf numFmtId="177" fontId="10" fillId="0" borderId="0" applyFont="0" applyFill="0" applyProtection="0"/>
    <xf numFmtId="177" fontId="10" fillId="0" borderId="0" applyFont="0" applyFill="0" applyProtection="0"/>
    <xf numFmtId="8" fontId="10" fillId="0" borderId="0" applyFont="0" applyFill="0" applyProtection="0"/>
    <xf numFmtId="8" fontId="10" fillId="0" borderId="0" applyFont="0" applyFill="0" applyProtection="0"/>
    <xf numFmtId="8" fontId="10" fillId="0" borderId="0" applyFont="0" applyFill="0" applyProtection="0"/>
    <xf numFmtId="8" fontId="10" fillId="0" borderId="0" applyFont="0" applyFill="0" applyProtection="0"/>
    <xf numFmtId="8" fontId="10" fillId="0" borderId="0" applyFont="0" applyFill="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2" fontId="10" fillId="0" borderId="0" applyFont="0" applyFill="0" applyProtection="0"/>
    <xf numFmtId="12" fontId="10" fillId="0" borderId="0" applyFont="0" applyFill="0" applyProtection="0"/>
    <xf numFmtId="12" fontId="10" fillId="0" borderId="0" applyFont="0" applyFill="0" applyProtection="0"/>
    <xf numFmtId="41" fontId="14"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17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13" fontId="10" fillId="0" borderId="0" applyFont="0" applyFill="0" applyProtection="0"/>
    <xf numFmtId="13" fontId="10" fillId="0" borderId="0" applyFont="0" applyFill="0" applyProtection="0"/>
    <xf numFmtId="13" fontId="10" fillId="0" borderId="0" applyFont="0" applyFill="0" applyProtection="0"/>
    <xf numFmtId="13" fontId="10" fillId="0" borderId="0" applyFont="0" applyFill="0" applyProtection="0"/>
    <xf numFmtId="13" fontId="10" fillId="0" borderId="0" applyFont="0" applyFill="0" applyProtection="0"/>
    <xf numFmtId="9" fontId="10" fillId="0" borderId="0" applyFont="0" applyFill="0" applyBorder="0" applyAlignment="0" applyProtection="0"/>
    <xf numFmtId="0" fontId="10" fillId="0" borderId="0"/>
    <xf numFmtId="0" fontId="10" fillId="0" borderId="0"/>
    <xf numFmtId="0" fontId="10" fillId="0" borderId="0"/>
    <xf numFmtId="0" fontId="18"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3" fontId="12" fillId="0" borderId="0">
      <alignment horizontal="center" vertical="center"/>
    </xf>
    <xf numFmtId="0" fontId="21" fillId="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3" fillId="22" borderId="4" applyNumberFormat="0" applyAlignment="0" applyProtection="0"/>
    <xf numFmtId="0" fontId="24" fillId="23" borderId="4" applyNumberFormat="0" applyAlignment="0" applyProtection="0"/>
    <xf numFmtId="0" fontId="24" fillId="23" borderId="4" applyNumberFormat="0" applyAlignment="0" applyProtection="0"/>
    <xf numFmtId="0" fontId="24" fillId="23" borderId="4" applyNumberFormat="0" applyAlignment="0" applyProtection="0"/>
    <xf numFmtId="0" fontId="25" fillId="24" borderId="5" applyNumberFormat="0" applyAlignment="0" applyProtection="0"/>
    <xf numFmtId="0" fontId="25" fillId="24" borderId="5" applyNumberFormat="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5" fillId="24" borderId="5" applyNumberFormat="0" applyAlignment="0" applyProtection="0"/>
    <xf numFmtId="0" fontId="27" fillId="0" borderId="0">
      <alignment horizontal="left" vertical="top"/>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9" fillId="13" borderId="4" applyNumberFormat="0" applyAlignment="0" applyProtection="0"/>
    <xf numFmtId="0" fontId="29" fillId="13" borderId="4" applyNumberFormat="0" applyAlignment="0" applyProtection="0"/>
    <xf numFmtId="0" fontId="29" fillId="13" borderId="4" applyNumberFormat="0" applyAlignment="0" applyProtection="0"/>
    <xf numFmtId="0" fontId="10" fillId="27" borderId="1" applyNumberFormat="0" applyFont="0" applyFill="0" applyBorder="0" applyAlignment="0" applyProtection="0">
      <alignment horizontal="center" vertical="center" wrapText="1"/>
      <protection locked="0"/>
    </xf>
    <xf numFmtId="0" fontId="30" fillId="0" borderId="0" applyNumberFormat="0" applyFill="0" applyBorder="0" applyAlignment="0" applyProtection="0"/>
    <xf numFmtId="0" fontId="31" fillId="0" borderId="0">
      <alignment horizontal="centerContinuous"/>
    </xf>
    <xf numFmtId="0" fontId="22" fillId="4" borderId="0" applyNumberFormat="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9" fillId="7" borderId="4" applyNumberFormat="0" applyAlignment="0" applyProtection="0"/>
    <xf numFmtId="0" fontId="35" fillId="0" borderId="10" applyNumberFormat="0" applyFill="0" applyAlignment="0" applyProtection="0"/>
    <xf numFmtId="173" fontId="10" fillId="0" borderId="0" applyFont="0" applyFill="0" applyProtection="0"/>
    <xf numFmtId="181" fontId="10" fillId="0" borderId="0" applyFont="0" applyFill="0" applyBorder="0" applyAlignment="0" applyProtection="0"/>
    <xf numFmtId="166"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66" fontId="10" fillId="0" borderId="0" applyFont="0" applyFill="0" applyBorder="0" applyAlignment="0" applyProtection="0"/>
    <xf numFmtId="181"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0" fillId="0" borderId="0"/>
    <xf numFmtId="0" fontId="37" fillId="0" borderId="0"/>
    <xf numFmtId="0" fontId="19" fillId="0" borderId="0"/>
    <xf numFmtId="0" fontId="19" fillId="0" borderId="0"/>
    <xf numFmtId="0" fontId="19" fillId="0" borderId="0"/>
    <xf numFmtId="0" fontId="19" fillId="0" borderId="0"/>
    <xf numFmtId="0" fontId="37" fillId="0" borderId="0"/>
    <xf numFmtId="0" fontId="10" fillId="0" borderId="0"/>
    <xf numFmtId="0" fontId="10" fillId="10" borderId="11" applyNumberFormat="0" applyFont="0" applyAlignment="0" applyProtection="0"/>
    <xf numFmtId="0" fontId="10" fillId="10" borderId="11" applyNumberFormat="0" applyFont="0" applyAlignment="0" applyProtection="0"/>
    <xf numFmtId="0" fontId="10" fillId="10" borderId="11" applyNumberFormat="0" applyFont="0" applyAlignment="0" applyProtection="0"/>
    <xf numFmtId="0" fontId="10" fillId="10" borderId="11" applyNumberFormat="0" applyFont="0" applyAlignment="0" applyProtection="0"/>
    <xf numFmtId="0" fontId="38" fillId="22" borderId="12" applyNumberFormat="0" applyAlignment="0" applyProtection="0"/>
    <xf numFmtId="13" fontId="10" fillId="0" borderId="0" applyFont="0" applyFill="0" applyProtection="0"/>
    <xf numFmtId="13" fontId="10" fillId="0" borderId="0" applyFont="0" applyFill="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3" fontId="10" fillId="0" borderId="0" applyFont="0" applyFill="0" applyBorder="0" applyAlignment="0" applyProtection="0"/>
    <xf numFmtId="0" fontId="38" fillId="23" borderId="12" applyNumberFormat="0" applyAlignment="0" applyProtection="0"/>
    <xf numFmtId="0" fontId="38" fillId="23" borderId="12" applyNumberFormat="0" applyAlignment="0" applyProtection="0"/>
    <xf numFmtId="0" fontId="38" fillId="23" borderId="1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9" fillId="0" borderId="2" applyBorder="0">
      <alignment horizontal="center"/>
    </xf>
    <xf numFmtId="0" fontId="40" fillId="0" borderId="0" applyNumberFormat="0" applyFill="0" applyBorder="0" applyAlignment="0" applyProtection="0"/>
    <xf numFmtId="0" fontId="41" fillId="0" borderId="0">
      <alignment horizontal="left" vertical="top"/>
    </xf>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10" fillId="0" borderId="0">
      <alignment horizontal="left" vertical="top"/>
    </xf>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15" fillId="0" borderId="0">
      <alignment horizontal="left" vertical="top"/>
    </xf>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39" fillId="0" borderId="0">
      <alignment horizontal="left" vertical="top"/>
    </xf>
    <xf numFmtId="0" fontId="26" fillId="0" borderId="0" applyNumberFormat="0" applyFill="0" applyBorder="0" applyAlignment="0" applyProtection="0"/>
    <xf numFmtId="17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9" fillId="0" borderId="0"/>
    <xf numFmtId="0" fontId="50" fillId="0" borderId="0"/>
    <xf numFmtId="0" fontId="8" fillId="0" borderId="0"/>
    <xf numFmtId="0" fontId="7" fillId="0" borderId="0"/>
    <xf numFmtId="185" fontId="10" fillId="0" borderId="0"/>
    <xf numFmtId="0" fontId="6" fillId="0" borderId="0"/>
    <xf numFmtId="0" fontId="5" fillId="0" borderId="0"/>
    <xf numFmtId="0" fontId="4" fillId="0" borderId="0"/>
    <xf numFmtId="0" fontId="3" fillId="0" borderId="0"/>
    <xf numFmtId="0" fontId="3"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9" fontId="77" fillId="0" borderId="0" applyFont="0" applyFill="0" applyBorder="0" applyAlignment="0" applyProtection="0"/>
    <xf numFmtId="0" fontId="2" fillId="0" borderId="0"/>
    <xf numFmtId="0" fontId="10" fillId="0" borderId="0"/>
    <xf numFmtId="0" fontId="80" fillId="0" borderId="0" applyNumberForma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1" fontId="14" fillId="0" borderId="0" applyFont="0" applyFill="0" applyBorder="0" applyAlignment="0" applyProtection="0"/>
    <xf numFmtId="0" fontId="23" fillId="22" borderId="72" applyNumberFormat="0" applyAlignment="0" applyProtection="0"/>
    <xf numFmtId="0" fontId="24" fillId="23" borderId="72" applyNumberFormat="0" applyAlignment="0" applyProtection="0"/>
    <xf numFmtId="0" fontId="24" fillId="23" borderId="72" applyNumberFormat="0" applyAlignment="0" applyProtection="0"/>
    <xf numFmtId="0" fontId="24" fillId="23" borderId="72" applyNumberFormat="0" applyAlignment="0" applyProtection="0"/>
    <xf numFmtId="0" fontId="29" fillId="13" borderId="72" applyNumberFormat="0" applyAlignment="0" applyProtection="0"/>
    <xf numFmtId="0" fontId="29" fillId="13" borderId="72" applyNumberFormat="0" applyAlignment="0" applyProtection="0"/>
    <xf numFmtId="0" fontId="29" fillId="13" borderId="72" applyNumberFormat="0" applyAlignment="0" applyProtection="0"/>
    <xf numFmtId="0" fontId="10" fillId="27" borderId="41" applyNumberFormat="0" applyFont="0" applyFill="0" applyBorder="0" applyAlignment="0" applyProtection="0">
      <alignment horizontal="center" vertical="center" wrapText="1"/>
      <protection locked="0"/>
    </xf>
    <xf numFmtId="0" fontId="29" fillId="7" borderId="72" applyNumberFormat="0" applyAlignment="0" applyProtection="0"/>
    <xf numFmtId="0" fontId="10" fillId="10" borderId="73" applyNumberFormat="0" applyFont="0" applyAlignment="0" applyProtection="0"/>
    <xf numFmtId="0" fontId="10" fillId="10" borderId="73" applyNumberFormat="0" applyFont="0" applyAlignment="0" applyProtection="0"/>
    <xf numFmtId="0" fontId="10" fillId="10" borderId="73" applyNumberFormat="0" applyFont="0" applyAlignment="0" applyProtection="0"/>
    <xf numFmtId="0" fontId="10" fillId="10" borderId="73" applyNumberFormat="0" applyFont="0" applyAlignment="0" applyProtection="0"/>
    <xf numFmtId="0" fontId="38" fillId="22"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45" fillId="0" borderId="75" applyNumberFormat="0" applyFill="0" applyAlignment="0" applyProtection="0"/>
    <xf numFmtId="0" fontId="45" fillId="0" borderId="75" applyNumberFormat="0" applyFill="0" applyAlignment="0" applyProtection="0"/>
    <xf numFmtId="0" fontId="45" fillId="0" borderId="7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42" fontId="84" fillId="0" borderId="0" applyFont="0" applyFill="0" applyBorder="0" applyAlignment="0" applyProtection="0"/>
    <xf numFmtId="44" fontId="10" fillId="0" borderId="0" applyFont="0" applyFill="0" applyBorder="0" applyAlignment="0" applyProtection="0"/>
    <xf numFmtId="0" fontId="10" fillId="0" borderId="0"/>
    <xf numFmtId="0" fontId="10" fillId="0" borderId="0"/>
  </cellStyleXfs>
  <cellXfs count="596">
    <xf numFmtId="0" fontId="0" fillId="0" borderId="0" xfId="0"/>
    <xf numFmtId="0" fontId="0" fillId="0" borderId="0" xfId="0" applyAlignment="1" applyProtection="1">
      <alignment vertical="center" wrapText="1"/>
    </xf>
    <xf numFmtId="0" fontId="0" fillId="0" borderId="0" xfId="0" applyFill="1" applyAlignment="1" applyProtection="1">
      <alignment vertical="center" wrapText="1"/>
    </xf>
    <xf numFmtId="0" fontId="47" fillId="0" borderId="0" xfId="344" applyFont="1" applyAlignment="1">
      <alignment vertical="center"/>
    </xf>
    <xf numFmtId="0" fontId="47" fillId="34" borderId="1" xfId="344" applyFont="1" applyFill="1" applyBorder="1" applyAlignment="1">
      <alignment horizontal="justify" vertical="center" wrapText="1"/>
    </xf>
    <xf numFmtId="0" fontId="47" fillId="34" borderId="1" xfId="344" applyFont="1" applyFill="1" applyBorder="1" applyAlignment="1">
      <alignment vertical="center"/>
    </xf>
    <xf numFmtId="0" fontId="49" fillId="34" borderId="1" xfId="344" applyFont="1" applyFill="1" applyBorder="1" applyAlignment="1">
      <alignment horizontal="center" vertical="center" wrapText="1"/>
    </xf>
    <xf numFmtId="0" fontId="47" fillId="0" borderId="0" xfId="350" applyFont="1" applyAlignment="1">
      <alignment vertical="center"/>
    </xf>
    <xf numFmtId="0" fontId="47" fillId="0" borderId="0" xfId="350" applyFont="1" applyFill="1" applyAlignment="1">
      <alignment vertical="center"/>
    </xf>
    <xf numFmtId="0" fontId="57" fillId="0" borderId="0" xfId="351" applyFont="1"/>
    <xf numFmtId="0" fontId="47" fillId="0" borderId="1" xfId="344" applyFont="1" applyFill="1" applyBorder="1" applyAlignment="1">
      <alignment horizontal="center" vertical="center"/>
    </xf>
    <xf numFmtId="0" fontId="48" fillId="30" borderId="1" xfId="350" applyFont="1" applyFill="1" applyBorder="1" applyAlignment="1">
      <alignment horizontal="center" vertical="center" wrapText="1"/>
    </xf>
    <xf numFmtId="0" fontId="47" fillId="33" borderId="1" xfId="350" applyFont="1" applyFill="1" applyBorder="1" applyAlignment="1">
      <alignment vertical="center"/>
    </xf>
    <xf numFmtId="0" fontId="47" fillId="37" borderId="1" xfId="350" applyFont="1" applyFill="1" applyBorder="1" applyAlignment="1">
      <alignment horizontal="justify" vertical="center" wrapText="1"/>
    </xf>
    <xf numFmtId="0" fontId="65" fillId="28" borderId="33" xfId="356" applyFont="1" applyFill="1" applyBorder="1" applyAlignment="1">
      <alignment horizontal="center" vertical="center"/>
    </xf>
    <xf numFmtId="0" fontId="65" fillId="28" borderId="25" xfId="356" applyFont="1" applyFill="1" applyBorder="1" applyAlignment="1">
      <alignment horizontal="center" vertical="center" wrapText="1"/>
    </xf>
    <xf numFmtId="0" fontId="65" fillId="28" borderId="34" xfId="356" applyFont="1" applyFill="1" applyBorder="1" applyAlignment="1">
      <alignment horizontal="center" vertical="center" wrapText="1"/>
    </xf>
    <xf numFmtId="0" fontId="65" fillId="28" borderId="26" xfId="356" applyFont="1" applyFill="1" applyBorder="1" applyAlignment="1">
      <alignment horizontal="center" vertical="center" wrapText="1"/>
    </xf>
    <xf numFmtId="0" fontId="64" fillId="38" borderId="33" xfId="356" applyFont="1" applyFill="1" applyBorder="1" applyAlignment="1">
      <alignment horizontal="center" vertical="center"/>
    </xf>
    <xf numFmtId="189" fontId="66" fillId="0" borderId="44" xfId="356" applyNumberFormat="1" applyFont="1" applyBorder="1" applyAlignment="1">
      <alignment horizontal="center" vertical="center"/>
    </xf>
    <xf numFmtId="0" fontId="66" fillId="32" borderId="38" xfId="356" applyFont="1" applyFill="1" applyBorder="1" applyAlignment="1">
      <alignment horizontal="center" vertical="center"/>
    </xf>
    <xf numFmtId="10" fontId="66" fillId="0" borderId="43" xfId="356" applyNumberFormat="1" applyFont="1" applyBorder="1" applyAlignment="1">
      <alignment horizontal="center" vertical="center"/>
    </xf>
    <xf numFmtId="0" fontId="64" fillId="33" borderId="48" xfId="356" applyFont="1" applyFill="1" applyBorder="1" applyAlignment="1">
      <alignment horizontal="center" vertical="center"/>
    </xf>
    <xf numFmtId="189" fontId="64" fillId="33" borderId="50" xfId="356" applyNumberFormat="1" applyFont="1" applyFill="1" applyBorder="1" applyAlignment="1">
      <alignment horizontal="center" vertical="center"/>
    </xf>
    <xf numFmtId="0" fontId="64" fillId="33" borderId="33" xfId="356" applyFont="1" applyFill="1" applyBorder="1" applyAlignment="1">
      <alignment horizontal="center" vertical="center"/>
    </xf>
    <xf numFmtId="189" fontId="65" fillId="32" borderId="43" xfId="356" applyNumberFormat="1" applyFont="1" applyFill="1" applyBorder="1" applyAlignment="1">
      <alignment horizontal="center" vertical="center"/>
    </xf>
    <xf numFmtId="4" fontId="65" fillId="32" borderId="43" xfId="356" applyNumberFormat="1" applyFont="1" applyFill="1" applyBorder="1" applyAlignment="1">
      <alignment horizontal="center" vertical="center"/>
    </xf>
    <xf numFmtId="9" fontId="65" fillId="32" borderId="43" xfId="356" applyNumberFormat="1" applyFont="1" applyFill="1" applyBorder="1" applyAlignment="1">
      <alignment horizontal="center" vertical="center"/>
    </xf>
    <xf numFmtId="0" fontId="57" fillId="0" borderId="56" xfId="351" applyFont="1" applyBorder="1" applyAlignment="1">
      <alignment horizontal="left" vertical="center" wrapText="1"/>
    </xf>
    <xf numFmtId="0" fontId="59" fillId="29" borderId="41" xfId="351" applyFont="1" applyFill="1" applyBorder="1" applyAlignment="1">
      <alignment horizontal="center" vertical="center"/>
    </xf>
    <xf numFmtId="0" fontId="59" fillId="29" borderId="41" xfId="351" applyFont="1" applyFill="1" applyBorder="1" applyAlignment="1">
      <alignment horizontal="center" vertical="center" wrapText="1"/>
    </xf>
    <xf numFmtId="0" fontId="41" fillId="0" borderId="41" xfId="0" applyFont="1" applyFill="1" applyBorder="1" applyAlignment="1" applyProtection="1">
      <alignment horizontal="center" vertical="center" wrapText="1"/>
    </xf>
    <xf numFmtId="0" fontId="41" fillId="0" borderId="41" xfId="2" applyFont="1" applyBorder="1" applyAlignment="1" applyProtection="1">
      <alignment horizontal="center" vertical="center" wrapText="1"/>
    </xf>
    <xf numFmtId="49" fontId="55" fillId="0" borderId="41" xfId="0" applyNumberFormat="1" applyFont="1" applyFill="1" applyBorder="1" applyAlignment="1" applyProtection="1">
      <alignment horizontal="center" vertical="center" wrapText="1"/>
    </xf>
    <xf numFmtId="0" fontId="59" fillId="0" borderId="20" xfId="351" applyFont="1" applyFill="1" applyBorder="1" applyAlignment="1">
      <alignment wrapText="1"/>
    </xf>
    <xf numFmtId="0" fontId="59" fillId="0" borderId="21" xfId="351" applyFont="1" applyFill="1" applyBorder="1" applyAlignment="1">
      <alignment vertical="center" wrapText="1"/>
    </xf>
    <xf numFmtId="0" fontId="59" fillId="0" borderId="17" xfId="351" applyFont="1" applyFill="1" applyBorder="1" applyAlignment="1">
      <alignment vertical="center" wrapText="1"/>
    </xf>
    <xf numFmtId="0" fontId="57" fillId="34" borderId="1" xfId="350" applyFont="1" applyFill="1" applyBorder="1" applyAlignment="1">
      <alignment horizontal="center" vertical="center" wrapText="1"/>
    </xf>
    <xf numFmtId="0" fontId="59" fillId="34" borderId="1" xfId="350" applyFont="1" applyFill="1" applyBorder="1" applyAlignment="1">
      <alignment horizontal="center" vertical="center" wrapText="1"/>
    </xf>
    <xf numFmtId="0" fontId="57" fillId="0" borderId="0" xfId="350" applyFont="1" applyFill="1" applyAlignment="1">
      <alignment vertical="center"/>
    </xf>
    <xf numFmtId="3" fontId="59" fillId="34" borderId="1" xfId="350" applyNumberFormat="1" applyFont="1" applyFill="1" applyBorder="1" applyAlignment="1">
      <alignment horizontal="center" vertical="center" wrapText="1"/>
    </xf>
    <xf numFmtId="0" fontId="57" fillId="30" borderId="1" xfId="350" applyFont="1" applyFill="1" applyBorder="1" applyAlignment="1">
      <alignment horizontal="center" vertical="center" wrapText="1"/>
    </xf>
    <xf numFmtId="0" fontId="59" fillId="33" borderId="1" xfId="350" applyFont="1" applyFill="1" applyBorder="1" applyAlignment="1">
      <alignment horizontal="center" vertical="center" wrapText="1"/>
    </xf>
    <xf numFmtId="0" fontId="59" fillId="37" borderId="1" xfId="350" applyFont="1" applyFill="1" applyBorder="1" applyAlignment="1">
      <alignment horizontal="center" vertical="center" wrapText="1"/>
    </xf>
    <xf numFmtId="0" fontId="57" fillId="0" borderId="0" xfId="350" applyFont="1" applyAlignment="1">
      <alignment vertical="center"/>
    </xf>
    <xf numFmtId="0" fontId="47" fillId="33" borderId="1" xfId="350" applyFont="1" applyFill="1" applyBorder="1" applyAlignment="1">
      <alignment horizontal="justify" vertical="center"/>
    </xf>
    <xf numFmtId="0" fontId="47" fillId="33" borderId="1" xfId="350" applyFont="1" applyFill="1" applyBorder="1" applyAlignment="1">
      <alignment horizontal="justify" vertical="center" wrapText="1"/>
    </xf>
    <xf numFmtId="0" fontId="14" fillId="0" borderId="54" xfId="0" applyFont="1" applyFill="1" applyBorder="1" applyAlignment="1" applyProtection="1">
      <alignment horizontal="center" vertical="center" wrapText="1"/>
    </xf>
    <xf numFmtId="49" fontId="48" fillId="34" borderId="1" xfId="344" applyNumberFormat="1" applyFont="1" applyFill="1" applyBorder="1" applyAlignment="1">
      <alignment horizontal="center" vertical="center" wrapText="1"/>
    </xf>
    <xf numFmtId="0" fontId="48" fillId="34" borderId="1" xfId="344" applyFont="1" applyFill="1" applyBorder="1" applyAlignment="1">
      <alignment horizontal="left" vertical="center" wrapText="1"/>
    </xf>
    <xf numFmtId="0" fontId="47" fillId="0" borderId="0" xfId="350" applyFont="1" applyFill="1" applyBorder="1" applyAlignment="1">
      <alignment vertical="center"/>
    </xf>
    <xf numFmtId="0" fontId="64" fillId="38" borderId="34" xfId="356" applyFont="1" applyFill="1" applyBorder="1" applyAlignment="1">
      <alignment horizontal="left" vertical="center" wrapText="1"/>
    </xf>
    <xf numFmtId="0" fontId="60" fillId="38" borderId="34" xfId="356" applyFont="1" applyFill="1" applyBorder="1" applyAlignment="1">
      <alignment vertical="center"/>
    </xf>
    <xf numFmtId="0" fontId="60" fillId="38" borderId="39" xfId="356" applyFont="1" applyFill="1" applyBorder="1" applyAlignment="1">
      <alignment vertical="center"/>
    </xf>
    <xf numFmtId="0" fontId="60" fillId="38" borderId="40" xfId="356" applyFont="1" applyFill="1" applyBorder="1" applyAlignment="1">
      <alignment vertical="center"/>
    </xf>
    <xf numFmtId="0" fontId="64" fillId="28" borderId="33" xfId="356" applyFont="1" applyFill="1" applyBorder="1" applyAlignment="1">
      <alignment horizontal="center" vertical="center"/>
    </xf>
    <xf numFmtId="0" fontId="64" fillId="28" borderId="34" xfId="356" applyFont="1" applyFill="1" applyBorder="1" applyAlignment="1">
      <alignment horizontal="justify" vertical="center" wrapText="1"/>
    </xf>
    <xf numFmtId="0" fontId="66" fillId="28" borderId="34" xfId="356" applyFont="1" applyFill="1" applyBorder="1" applyAlignment="1">
      <alignment vertical="center"/>
    </xf>
    <xf numFmtId="0" fontId="66" fillId="28" borderId="39" xfId="356" applyFont="1" applyFill="1" applyBorder="1" applyAlignment="1">
      <alignment vertical="center"/>
    </xf>
    <xf numFmtId="190" fontId="66" fillId="28" borderId="40" xfId="356" applyNumberFormat="1" applyFont="1" applyFill="1" applyBorder="1" applyAlignment="1">
      <alignment vertical="center"/>
    </xf>
    <xf numFmtId="0" fontId="66" fillId="38" borderId="34" xfId="356" applyFont="1" applyFill="1" applyBorder="1" applyAlignment="1">
      <alignment vertical="center"/>
    </xf>
    <xf numFmtId="0" fontId="66" fillId="38" borderId="39" xfId="356" applyFont="1" applyFill="1" applyBorder="1" applyAlignment="1">
      <alignment vertical="center"/>
    </xf>
    <xf numFmtId="190" fontId="66" fillId="38" borderId="40" xfId="356" applyNumberFormat="1" applyFont="1" applyFill="1" applyBorder="1" applyAlignment="1">
      <alignment vertical="center"/>
    </xf>
    <xf numFmtId="2" fontId="66" fillId="28" borderId="39" xfId="356" applyNumberFormat="1" applyFont="1" applyFill="1" applyBorder="1" applyAlignment="1">
      <alignment vertical="center"/>
    </xf>
    <xf numFmtId="2" fontId="66" fillId="38" borderId="39" xfId="356" applyNumberFormat="1" applyFont="1" applyFill="1" applyBorder="1" applyAlignment="1">
      <alignment vertical="center"/>
    </xf>
    <xf numFmtId="0" fontId="66" fillId="0" borderId="43" xfId="356" applyFont="1" applyBorder="1" applyAlignment="1">
      <alignment vertical="center"/>
    </xf>
    <xf numFmtId="0" fontId="66" fillId="0" borderId="57" xfId="356" applyFont="1" applyBorder="1" applyAlignment="1">
      <alignment vertical="center"/>
    </xf>
    <xf numFmtId="9" fontId="65" fillId="32" borderId="57" xfId="356" applyNumberFormat="1" applyFont="1" applyFill="1" applyBorder="1" applyAlignment="1">
      <alignment horizontal="center" vertical="center"/>
    </xf>
    <xf numFmtId="9" fontId="64" fillId="0" borderId="59" xfId="356" applyNumberFormat="1" applyFont="1" applyBorder="1" applyAlignment="1">
      <alignment horizontal="center" vertical="center"/>
    </xf>
    <xf numFmtId="0" fontId="65" fillId="28" borderId="42" xfId="356" applyFont="1" applyFill="1" applyBorder="1" applyAlignment="1">
      <alignment horizontal="center" vertical="center" wrapText="1"/>
    </xf>
    <xf numFmtId="49" fontId="55" fillId="0" borderId="0" xfId="0" applyNumberFormat="1" applyFont="1" applyFill="1" applyBorder="1" applyAlignment="1" applyProtection="1">
      <alignment horizontal="center" vertical="center" wrapText="1"/>
    </xf>
    <xf numFmtId="0" fontId="55" fillId="0" borderId="0" xfId="0" applyFont="1" applyBorder="1" applyAlignment="1">
      <alignment vertical="center"/>
    </xf>
    <xf numFmtId="0" fontId="0" fillId="0" borderId="0" xfId="0" applyFill="1" applyBorder="1" applyAlignment="1" applyProtection="1">
      <alignment vertical="center" wrapText="1"/>
    </xf>
    <xf numFmtId="0" fontId="0" fillId="0" borderId="0" xfId="0" applyBorder="1" applyAlignment="1" applyProtection="1">
      <alignment vertical="center" wrapText="1"/>
    </xf>
    <xf numFmtId="0" fontId="0" fillId="0" borderId="0" xfId="0" applyBorder="1" applyAlignment="1" applyProtection="1">
      <alignment horizontal="left" vertical="center" wrapText="1"/>
    </xf>
    <xf numFmtId="0" fontId="10" fillId="0" borderId="0" xfId="0" applyFont="1" applyBorder="1" applyAlignment="1" applyProtection="1">
      <alignment horizontal="left" vertical="center"/>
    </xf>
    <xf numFmtId="0" fontId="57" fillId="39" borderId="41" xfId="350" applyFont="1" applyFill="1" applyBorder="1" applyAlignment="1">
      <alignment horizontal="center" vertical="center" wrapText="1"/>
    </xf>
    <xf numFmtId="0" fontId="47" fillId="39" borderId="41" xfId="350" applyFont="1" applyFill="1" applyBorder="1" applyAlignment="1">
      <alignment horizontal="justify" vertical="center" wrapText="1"/>
    </xf>
    <xf numFmtId="0" fontId="57" fillId="37" borderId="1" xfId="350" applyFont="1" applyFill="1" applyBorder="1" applyAlignment="1">
      <alignment horizontal="center" vertical="center"/>
    </xf>
    <xf numFmtId="0" fontId="57" fillId="33" borderId="1" xfId="350" applyFont="1" applyFill="1" applyBorder="1" applyAlignment="1">
      <alignment horizontal="center" vertical="center" wrapText="1"/>
    </xf>
    <xf numFmtId="0" fontId="65" fillId="32" borderId="43" xfId="356" applyFont="1" applyFill="1" applyBorder="1" applyAlignment="1">
      <alignment horizontal="left" vertical="center" wrapText="1"/>
    </xf>
    <xf numFmtId="0" fontId="66" fillId="30" borderId="38" xfId="356" applyFont="1" applyFill="1" applyBorder="1" applyAlignment="1">
      <alignment horizontal="center" vertical="center"/>
    </xf>
    <xf numFmtId="0" fontId="64" fillId="33" borderId="49" xfId="356" applyFont="1" applyFill="1" applyBorder="1" applyAlignment="1">
      <alignment horizontal="left" vertical="center" wrapText="1"/>
    </xf>
    <xf numFmtId="0" fontId="60" fillId="33" borderId="49" xfId="356" applyFont="1" applyFill="1" applyBorder="1" applyAlignment="1">
      <alignment vertical="center"/>
    </xf>
    <xf numFmtId="0" fontId="60" fillId="33" borderId="58" xfId="356" applyFont="1" applyFill="1" applyBorder="1" applyAlignment="1">
      <alignment vertical="center"/>
    </xf>
    <xf numFmtId="0" fontId="64" fillId="33" borderId="34" xfId="356" applyFont="1" applyFill="1" applyBorder="1" applyAlignment="1">
      <alignment horizontal="left" vertical="center" wrapText="1"/>
    </xf>
    <xf numFmtId="0" fontId="60" fillId="33" borderId="34" xfId="356" applyFont="1" applyFill="1" applyBorder="1" applyAlignment="1">
      <alignment vertical="center"/>
    </xf>
    <xf numFmtId="0" fontId="60" fillId="33" borderId="39" xfId="356" applyFont="1" applyFill="1" applyBorder="1" applyAlignment="1">
      <alignment vertical="center"/>
    </xf>
    <xf numFmtId="189" fontId="64" fillId="33" borderId="40" xfId="356" applyNumberFormat="1" applyFont="1" applyFill="1" applyBorder="1" applyAlignment="1">
      <alignment horizontal="center" vertical="center"/>
    </xf>
    <xf numFmtId="189" fontId="65" fillId="32" borderId="44" xfId="356" applyNumberFormat="1" applyFont="1" applyFill="1" applyBorder="1" applyAlignment="1">
      <alignment horizontal="center" vertical="center"/>
    </xf>
    <xf numFmtId="0" fontId="65" fillId="30" borderId="43" xfId="356" applyFont="1" applyFill="1" applyBorder="1" applyAlignment="1">
      <alignment horizontal="left" vertical="center" wrapText="1"/>
    </xf>
    <xf numFmtId="189" fontId="65" fillId="30" borderId="43" xfId="356" applyNumberFormat="1" applyFont="1" applyFill="1" applyBorder="1" applyAlignment="1">
      <alignment horizontal="center" vertical="center"/>
    </xf>
    <xf numFmtId="4" fontId="65" fillId="30" borderId="43" xfId="356" applyNumberFormat="1" applyFont="1" applyFill="1" applyBorder="1" applyAlignment="1">
      <alignment horizontal="center" vertical="center"/>
    </xf>
    <xf numFmtId="9" fontId="65" fillId="30" borderId="43" xfId="356" applyNumberFormat="1" applyFont="1" applyFill="1" applyBorder="1" applyAlignment="1">
      <alignment horizontal="center" vertical="center"/>
    </xf>
    <xf numFmtId="9" fontId="65" fillId="30" borderId="57" xfId="356" applyNumberFormat="1" applyFont="1" applyFill="1" applyBorder="1" applyAlignment="1">
      <alignment horizontal="center" vertical="center"/>
    </xf>
    <xf numFmtId="189" fontId="65" fillId="30" borderId="44" xfId="356" applyNumberFormat="1" applyFont="1" applyFill="1" applyBorder="1" applyAlignment="1">
      <alignment horizontal="center" vertical="center"/>
    </xf>
    <xf numFmtId="0" fontId="60" fillId="0" borderId="35" xfId="356" applyFont="1" applyBorder="1" applyAlignment="1">
      <alignment horizontal="center" vertical="center"/>
    </xf>
    <xf numFmtId="0" fontId="64" fillId="0" borderId="36" xfId="356" applyFont="1" applyBorder="1" applyAlignment="1">
      <alignment horizontal="justify" vertical="center" wrapText="1"/>
    </xf>
    <xf numFmtId="0" fontId="64" fillId="0" borderId="36" xfId="356" applyFont="1" applyBorder="1" applyAlignment="1">
      <alignment vertical="center"/>
    </xf>
    <xf numFmtId="189" fontId="64" fillId="0" borderId="37" xfId="356" applyNumberFormat="1" applyFont="1" applyBorder="1" applyAlignment="1">
      <alignment horizontal="center" vertical="center"/>
    </xf>
    <xf numFmtId="0" fontId="47" fillId="0" borderId="41" xfId="420" applyFont="1" applyFill="1" applyBorder="1" applyAlignment="1">
      <alignment horizontal="justify" vertical="center" wrapText="1"/>
    </xf>
    <xf numFmtId="0" fontId="51" fillId="0" borderId="0" xfId="349" applyFont="1" applyProtection="1">
      <protection hidden="1"/>
    </xf>
    <xf numFmtId="0" fontId="51" fillId="0" borderId="0" xfId="349" applyFont="1" applyBorder="1" applyProtection="1">
      <protection hidden="1"/>
    </xf>
    <xf numFmtId="0" fontId="52" fillId="29" borderId="21" xfId="349" applyFont="1" applyFill="1" applyBorder="1" applyAlignment="1" applyProtection="1">
      <protection hidden="1"/>
    </xf>
    <xf numFmtId="0" fontId="73" fillId="29" borderId="21" xfId="349" applyFont="1" applyFill="1" applyBorder="1" applyAlignment="1" applyProtection="1">
      <alignment horizontal="center" vertical="center"/>
      <protection hidden="1"/>
    </xf>
    <xf numFmtId="0" fontId="52" fillId="29" borderId="1" xfId="349" applyFont="1" applyFill="1" applyBorder="1" applyAlignment="1" applyProtection="1">
      <alignment horizontal="center"/>
      <protection hidden="1"/>
    </xf>
    <xf numFmtId="186" fontId="78" fillId="34" borderId="1" xfId="349" applyNumberFormat="1" applyFont="1" applyFill="1" applyBorder="1" applyAlignment="1" applyProtection="1">
      <alignment horizontal="center" vertical="center"/>
      <protection hidden="1"/>
    </xf>
    <xf numFmtId="0" fontId="52" fillId="34" borderId="1" xfId="349" applyFont="1" applyFill="1" applyBorder="1" applyAlignment="1" applyProtection="1">
      <alignment horizontal="center" vertical="center"/>
      <protection hidden="1"/>
    </xf>
    <xf numFmtId="0" fontId="72" fillId="34" borderId="56" xfId="349" applyFont="1" applyFill="1" applyBorder="1" applyAlignment="1" applyProtection="1">
      <alignment horizontal="center" vertical="center"/>
      <protection hidden="1"/>
    </xf>
    <xf numFmtId="187" fontId="79" fillId="34" borderId="56" xfId="349" applyNumberFormat="1" applyFont="1" applyFill="1" applyBorder="1" applyAlignment="1" applyProtection="1">
      <alignment horizontal="center" vertical="center"/>
      <protection hidden="1"/>
    </xf>
    <xf numFmtId="0" fontId="52" fillId="29" borderId="1" xfId="349" applyFont="1" applyFill="1" applyBorder="1" applyAlignment="1" applyProtection="1">
      <alignment horizontal="center" vertical="center" wrapText="1"/>
      <protection hidden="1"/>
    </xf>
    <xf numFmtId="14" fontId="52" fillId="34" borderId="1" xfId="349" applyNumberFormat="1" applyFont="1" applyFill="1" applyBorder="1" applyAlignment="1" applyProtection="1">
      <alignment horizontal="center" vertical="center" wrapText="1"/>
      <protection hidden="1"/>
    </xf>
    <xf numFmtId="0" fontId="51" fillId="0" borderId="0" xfId="349" applyFont="1" applyBorder="1" applyAlignment="1" applyProtection="1">
      <alignment horizontal="center"/>
      <protection hidden="1"/>
    </xf>
    <xf numFmtId="0" fontId="51" fillId="0" borderId="0" xfId="349" applyFont="1" applyAlignment="1" applyProtection="1">
      <alignment horizontal="left"/>
      <protection hidden="1"/>
    </xf>
    <xf numFmtId="0" fontId="53" fillId="29" borderId="1" xfId="349" applyFont="1" applyFill="1" applyBorder="1" applyAlignment="1" applyProtection="1">
      <alignment horizontal="center" vertical="center" wrapText="1"/>
      <protection hidden="1"/>
    </xf>
    <xf numFmtId="0" fontId="53" fillId="29" borderId="1" xfId="349" applyFont="1" applyFill="1" applyBorder="1" applyAlignment="1" applyProtection="1">
      <alignment vertical="center" wrapText="1"/>
      <protection hidden="1"/>
    </xf>
    <xf numFmtId="0" fontId="53" fillId="29" borderId="55" xfId="349" applyFont="1" applyFill="1" applyBorder="1" applyAlignment="1" applyProtection="1">
      <alignment horizontal="center" vertical="center" wrapText="1"/>
      <protection hidden="1"/>
    </xf>
    <xf numFmtId="0" fontId="53" fillId="0" borderId="1" xfId="349" applyFont="1" applyFill="1" applyBorder="1" applyAlignment="1" applyProtection="1">
      <alignment horizontal="center" vertical="center"/>
      <protection hidden="1"/>
    </xf>
    <xf numFmtId="0" fontId="71" fillId="0" borderId="1" xfId="349" applyFont="1" applyFill="1" applyBorder="1" applyAlignment="1" applyProtection="1">
      <alignment horizontal="center" vertical="center" wrapText="1"/>
      <protection hidden="1"/>
    </xf>
    <xf numFmtId="10" fontId="71" fillId="0" borderId="41" xfId="357" applyNumberFormat="1" applyFont="1" applyFill="1" applyBorder="1" applyAlignment="1" applyProtection="1">
      <alignment horizontal="center" vertical="center"/>
      <protection hidden="1"/>
    </xf>
    <xf numFmtId="2" fontId="71" fillId="0" borderId="1" xfId="349" applyNumberFormat="1" applyFont="1" applyFill="1" applyBorder="1" applyAlignment="1" applyProtection="1">
      <alignment horizontal="center" vertical="center"/>
      <protection hidden="1"/>
    </xf>
    <xf numFmtId="2" fontId="53" fillId="0" borderId="41" xfId="349" applyNumberFormat="1" applyFont="1" applyFill="1" applyBorder="1" applyAlignment="1" applyProtection="1">
      <alignment horizontal="center" vertical="center"/>
      <protection hidden="1"/>
    </xf>
    <xf numFmtId="1" fontId="76" fillId="0" borderId="1" xfId="349" applyNumberFormat="1" applyFont="1" applyFill="1" applyBorder="1" applyAlignment="1" applyProtection="1">
      <alignment horizontal="center" vertical="center"/>
      <protection hidden="1"/>
    </xf>
    <xf numFmtId="0" fontId="51" fillId="0" borderId="0" xfId="349" applyFont="1" applyAlignment="1" applyProtection="1">
      <alignment vertical="center"/>
      <protection hidden="1"/>
    </xf>
    <xf numFmtId="0" fontId="60" fillId="28" borderId="34" xfId="356" applyFont="1" applyFill="1" applyBorder="1" applyAlignment="1">
      <alignment vertical="center"/>
    </xf>
    <xf numFmtId="0" fontId="60" fillId="28" borderId="39" xfId="356" applyFont="1" applyFill="1" applyBorder="1" applyAlignment="1">
      <alignment vertical="center"/>
    </xf>
    <xf numFmtId="0" fontId="60" fillId="28" borderId="40" xfId="356" applyFont="1" applyFill="1" applyBorder="1" applyAlignment="1">
      <alignment vertical="center"/>
    </xf>
    <xf numFmtId="0" fontId="66" fillId="0" borderId="38" xfId="356" applyFont="1" applyFill="1" applyBorder="1" applyAlignment="1">
      <alignment horizontal="center" vertical="center"/>
    </xf>
    <xf numFmtId="0" fontId="66" fillId="0" borderId="36" xfId="356" applyFont="1" applyFill="1" applyBorder="1" applyAlignment="1">
      <alignment horizontal="center" vertical="center"/>
    </xf>
    <xf numFmtId="189" fontId="66" fillId="0" borderId="37" xfId="356" applyNumberFormat="1" applyFont="1" applyFill="1" applyBorder="1" applyAlignment="1">
      <alignment horizontal="center" vertical="center"/>
    </xf>
    <xf numFmtId="9" fontId="66" fillId="30" borderId="43" xfId="356" applyNumberFormat="1" applyFont="1" applyFill="1" applyBorder="1" applyAlignment="1">
      <alignment horizontal="center" vertical="center"/>
    </xf>
    <xf numFmtId="0" fontId="57" fillId="0" borderId="0" xfId="351" applyFont="1" applyBorder="1" applyAlignment="1">
      <alignment horizontal="center" vertical="center"/>
    </xf>
    <xf numFmtId="21" fontId="57" fillId="0" borderId="0" xfId="351" applyNumberFormat="1" applyFont="1" applyBorder="1" applyAlignment="1">
      <alignment horizontal="center" vertical="center"/>
    </xf>
    <xf numFmtId="0" fontId="57" fillId="0" borderId="0" xfId="351" applyFont="1" applyBorder="1" applyAlignment="1">
      <alignment horizontal="center" vertical="center" wrapText="1"/>
    </xf>
    <xf numFmtId="0" fontId="57" fillId="0" borderId="0" xfId="351" applyFont="1" applyBorder="1" applyAlignment="1">
      <alignment horizontal="left" vertical="center" wrapText="1"/>
    </xf>
    <xf numFmtId="188" fontId="57" fillId="0" borderId="0" xfId="351" applyNumberFormat="1" applyFont="1" applyBorder="1" applyAlignment="1">
      <alignment horizontal="center" vertical="center" wrapText="1"/>
    </xf>
    <xf numFmtId="0" fontId="57" fillId="0" borderId="0" xfId="351" applyFont="1" applyBorder="1"/>
    <xf numFmtId="189" fontId="66" fillId="40" borderId="43" xfId="356" applyNumberFormat="1" applyFont="1" applyFill="1" applyBorder="1" applyAlignment="1">
      <alignment horizontal="center" vertical="center"/>
    </xf>
    <xf numFmtId="191" fontId="66" fillId="40" borderId="43" xfId="356" applyNumberFormat="1" applyFont="1" applyFill="1" applyBorder="1" applyAlignment="1">
      <alignment horizontal="center" vertical="center"/>
    </xf>
    <xf numFmtId="0" fontId="66" fillId="30" borderId="43" xfId="356" applyFont="1" applyFill="1" applyBorder="1" applyAlignment="1">
      <alignment horizontal="justify" vertical="center" wrapText="1"/>
    </xf>
    <xf numFmtId="189" fontId="66" fillId="40" borderId="46" xfId="356" applyNumberFormat="1" applyFont="1" applyFill="1" applyBorder="1" applyAlignment="1">
      <alignment horizontal="center" vertical="center"/>
    </xf>
    <xf numFmtId="4" fontId="66" fillId="0" borderId="46" xfId="356" applyNumberFormat="1" applyFont="1" applyBorder="1" applyAlignment="1">
      <alignment horizontal="center" vertical="center"/>
    </xf>
    <xf numFmtId="189" fontId="66" fillId="0" borderId="47" xfId="356" applyNumberFormat="1" applyFont="1" applyBorder="1" applyAlignment="1">
      <alignment horizontal="center" vertical="center"/>
    </xf>
    <xf numFmtId="0" fontId="66" fillId="0" borderId="57" xfId="356" applyFont="1" applyFill="1" applyBorder="1" applyAlignment="1">
      <alignment horizontal="center" vertical="center"/>
    </xf>
    <xf numFmtId="189" fontId="66" fillId="0" borderId="44" xfId="356" applyNumberFormat="1" applyFont="1" applyFill="1" applyBorder="1" applyAlignment="1">
      <alignment horizontal="center" vertical="center"/>
    </xf>
    <xf numFmtId="189" fontId="66" fillId="40" borderId="36" xfId="356" applyNumberFormat="1" applyFont="1" applyFill="1" applyBorder="1" applyAlignment="1">
      <alignment horizontal="center" vertical="center"/>
    </xf>
    <xf numFmtId="186" fontId="52" fillId="34" borderId="41" xfId="349" applyNumberFormat="1" applyFont="1" applyFill="1" applyBorder="1" applyAlignment="1" applyProtection="1">
      <alignment horizontal="center" vertical="center"/>
      <protection hidden="1"/>
    </xf>
    <xf numFmtId="49" fontId="57" fillId="0" borderId="56" xfId="351" applyNumberFormat="1" applyFont="1" applyFill="1" applyBorder="1" applyAlignment="1">
      <alignment horizontal="center" vertical="center"/>
    </xf>
    <xf numFmtId="3" fontId="57" fillId="0" borderId="41" xfId="351" applyNumberFormat="1" applyFont="1" applyFill="1" applyBorder="1" applyAlignment="1">
      <alignment horizontal="center" vertical="center" wrapText="1"/>
    </xf>
    <xf numFmtId="0" fontId="57" fillId="0" borderId="41" xfId="351" applyFont="1" applyFill="1" applyBorder="1" applyAlignment="1">
      <alignment horizontal="center" vertical="center" wrapText="1"/>
    </xf>
    <xf numFmtId="0" fontId="57" fillId="0" borderId="79" xfId="350" applyFont="1" applyBorder="1" applyAlignment="1">
      <alignment vertical="center"/>
    </xf>
    <xf numFmtId="0" fontId="48" fillId="0" borderId="79" xfId="350" applyFont="1" applyBorder="1" applyAlignment="1">
      <alignment vertical="center"/>
    </xf>
    <xf numFmtId="0" fontId="47" fillId="34" borderId="79" xfId="344" applyFont="1" applyFill="1" applyBorder="1" applyAlignment="1">
      <alignment horizontal="justify" vertical="center" wrapText="1"/>
    </xf>
    <xf numFmtId="0" fontId="47" fillId="0" borderId="79" xfId="344" applyFont="1" applyFill="1" applyBorder="1" applyAlignment="1">
      <alignment horizontal="center" vertical="center" wrapText="1"/>
    </xf>
    <xf numFmtId="187" fontId="51" fillId="0" borderId="0" xfId="349" applyNumberFormat="1" applyFont="1" applyProtection="1">
      <protection hidden="1"/>
    </xf>
    <xf numFmtId="0" fontId="66" fillId="0" borderId="43" xfId="356" applyFont="1" applyFill="1" applyBorder="1" applyAlignment="1">
      <alignment horizontal="left" vertical="center" wrapText="1"/>
    </xf>
    <xf numFmtId="0" fontId="66" fillId="0" borderId="36" xfId="356" applyFont="1" applyFill="1" applyBorder="1" applyAlignment="1">
      <alignment horizontal="left" vertical="center" wrapText="1"/>
    </xf>
    <xf numFmtId="4" fontId="66" fillId="0" borderId="36" xfId="356" applyNumberFormat="1" applyFont="1" applyFill="1" applyBorder="1" applyAlignment="1">
      <alignment horizontal="center" vertical="center"/>
    </xf>
    <xf numFmtId="10" fontId="61" fillId="30" borderId="64" xfId="343" applyNumberFormat="1" applyFont="1" applyFill="1" applyBorder="1" applyAlignment="1">
      <alignment horizontal="center"/>
    </xf>
    <xf numFmtId="10" fontId="61" fillId="32" borderId="36" xfId="343" applyNumberFormat="1" applyFont="1" applyFill="1" applyBorder="1" applyAlignment="1">
      <alignment horizontal="center"/>
    </xf>
    <xf numFmtId="10" fontId="61" fillId="30" borderId="36" xfId="343" applyNumberFormat="1" applyFont="1" applyFill="1" applyBorder="1" applyAlignment="1">
      <alignment horizontal="center"/>
    </xf>
    <xf numFmtId="10" fontId="61" fillId="32" borderId="62" xfId="343" applyNumberFormat="1" applyFont="1" applyFill="1" applyBorder="1" applyAlignment="1">
      <alignment horizontal="center"/>
    </xf>
    <xf numFmtId="0" fontId="66" fillId="0" borderId="45" xfId="356" applyFont="1" applyBorder="1" applyAlignment="1">
      <alignment horizontal="center" vertical="center"/>
    </xf>
    <xf numFmtId="0" fontId="66" fillId="0" borderId="46" xfId="356" applyFont="1" applyBorder="1" applyAlignment="1">
      <alignment horizontal="left" vertical="center" wrapText="1"/>
    </xf>
    <xf numFmtId="0" fontId="60" fillId="0" borderId="38" xfId="356" applyFont="1" applyBorder="1" applyAlignment="1">
      <alignment horizontal="center" vertical="center"/>
    </xf>
    <xf numFmtId="0" fontId="60" fillId="0" borderId="43" xfId="356" applyFont="1" applyBorder="1" applyAlignment="1">
      <alignment vertical="center"/>
    </xf>
    <xf numFmtId="0" fontId="59" fillId="30" borderId="3" xfId="350" applyFont="1" applyFill="1" applyBorder="1" applyAlignment="1">
      <alignment horizontal="center" vertical="center" wrapText="1"/>
    </xf>
    <xf numFmtId="0" fontId="56" fillId="30" borderId="0" xfId="350" applyFont="1" applyFill="1" applyBorder="1" applyAlignment="1">
      <alignment horizontal="center" vertical="center" wrapText="1"/>
    </xf>
    <xf numFmtId="0" fontId="48" fillId="30" borderId="1" xfId="350" applyFont="1" applyFill="1" applyBorder="1" applyAlignment="1">
      <alignment vertical="center" wrapText="1"/>
    </xf>
    <xf numFmtId="0" fontId="56" fillId="33" borderId="1" xfId="350" applyFont="1" applyFill="1" applyBorder="1" applyAlignment="1">
      <alignment vertical="center"/>
    </xf>
    <xf numFmtId="0" fontId="47" fillId="0" borderId="79" xfId="350" applyFont="1" applyFill="1" applyBorder="1" applyAlignment="1" applyProtection="1">
      <alignment horizontal="left" vertical="center" wrapText="1"/>
      <protection hidden="1"/>
    </xf>
    <xf numFmtId="0" fontId="47" fillId="0" borderId="79" xfId="350" applyFont="1" applyFill="1" applyBorder="1" applyAlignment="1" applyProtection="1">
      <alignment horizontal="center" vertical="center" wrapText="1"/>
      <protection hidden="1"/>
    </xf>
    <xf numFmtId="0" fontId="47" fillId="0" borderId="79" xfId="350" applyFont="1" applyFill="1" applyBorder="1" applyAlignment="1" applyProtection="1">
      <alignment vertical="center" wrapText="1"/>
      <protection hidden="1"/>
    </xf>
    <xf numFmtId="0" fontId="47" fillId="0" borderId="79" xfId="350" applyFont="1" applyFill="1" applyBorder="1" applyAlignment="1">
      <alignment horizontal="justify" vertical="center" wrapText="1"/>
    </xf>
    <xf numFmtId="8" fontId="47" fillId="0" borderId="79" xfId="350" applyNumberFormat="1" applyFont="1" applyFill="1" applyBorder="1" applyAlignment="1" applyProtection="1">
      <alignment horizontal="center" vertical="center"/>
      <protection hidden="1"/>
    </xf>
    <xf numFmtId="0" fontId="47" fillId="0" borderId="79" xfId="350" applyFont="1" applyFill="1" applyBorder="1" applyAlignment="1" applyProtection="1">
      <alignment horizontal="center" vertical="center"/>
      <protection hidden="1"/>
    </xf>
    <xf numFmtId="0" fontId="48" fillId="39" borderId="41" xfId="420" applyFont="1" applyFill="1" applyBorder="1" applyAlignment="1">
      <alignment horizontal="center" vertical="center"/>
    </xf>
    <xf numFmtId="0" fontId="56" fillId="37" borderId="1" xfId="350" applyFont="1" applyFill="1" applyBorder="1" applyAlignment="1">
      <alignment horizontal="left" vertical="center"/>
    </xf>
    <xf numFmtId="0" fontId="47" fillId="37" borderId="1" xfId="0" applyFont="1" applyFill="1" applyBorder="1" applyAlignment="1">
      <alignment vertical="center" wrapText="1"/>
    </xf>
    <xf numFmtId="0" fontId="47" fillId="37" borderId="1" xfId="0" applyFont="1" applyFill="1" applyBorder="1" applyAlignment="1">
      <alignment horizontal="justify" vertical="center" wrapText="1"/>
    </xf>
    <xf numFmtId="0" fontId="57" fillId="37" borderId="1" xfId="0" applyFont="1" applyFill="1" applyBorder="1" applyAlignment="1">
      <alignment horizontal="center" vertical="center" wrapText="1"/>
    </xf>
    <xf numFmtId="0" fontId="89" fillId="0" borderId="0" xfId="2" applyFont="1" applyFill="1" applyAlignment="1" applyProtection="1">
      <alignment vertical="center" wrapText="1"/>
      <protection hidden="1"/>
    </xf>
    <xf numFmtId="0" fontId="89" fillId="0" borderId="0" xfId="2" applyFont="1" applyFill="1" applyBorder="1" applyAlignment="1" applyProtection="1">
      <alignment vertical="center" wrapText="1"/>
      <protection hidden="1"/>
    </xf>
    <xf numFmtId="0" fontId="56" fillId="0" borderId="0" xfId="3" applyNumberFormat="1" applyFont="1" applyFill="1" applyAlignment="1" applyProtection="1">
      <alignment vertical="center" wrapText="1"/>
      <protection hidden="1"/>
    </xf>
    <xf numFmtId="166" fontId="56" fillId="0" borderId="0" xfId="3" applyFont="1" applyFill="1" applyAlignment="1" applyProtection="1">
      <alignment horizontal="center" vertical="center" wrapText="1"/>
      <protection hidden="1"/>
    </xf>
    <xf numFmtId="166" fontId="56" fillId="0" borderId="0" xfId="3" applyFont="1" applyFill="1" applyAlignment="1" applyProtection="1">
      <alignment vertical="center" wrapText="1"/>
      <protection hidden="1"/>
    </xf>
    <xf numFmtId="166" fontId="75" fillId="34" borderId="41" xfId="3" applyFont="1" applyFill="1" applyBorder="1" applyAlignment="1" applyProtection="1">
      <alignment horizontal="center" vertical="center" wrapText="1"/>
      <protection hidden="1"/>
    </xf>
    <xf numFmtId="166" fontId="89" fillId="0" borderId="0" xfId="3" applyFont="1" applyFill="1" applyAlignment="1" applyProtection="1">
      <alignment vertical="center" wrapText="1"/>
      <protection hidden="1"/>
    </xf>
    <xf numFmtId="0" fontId="56" fillId="0" borderId="0" xfId="2" applyNumberFormat="1" applyFont="1" applyFill="1" applyBorder="1" applyAlignment="1" applyProtection="1">
      <alignment vertical="center" wrapText="1"/>
      <protection hidden="1"/>
    </xf>
    <xf numFmtId="167" fontId="56" fillId="0" borderId="0" xfId="3" applyNumberFormat="1" applyFont="1" applyFill="1" applyBorder="1" applyAlignment="1" applyProtection="1">
      <alignment vertical="center" wrapText="1"/>
      <protection hidden="1"/>
    </xf>
    <xf numFmtId="168" fontId="89" fillId="0" borderId="0" xfId="3" applyNumberFormat="1" applyFont="1" applyFill="1" applyBorder="1" applyAlignment="1" applyProtection="1">
      <alignment horizontal="right" vertical="center" wrapText="1"/>
      <protection hidden="1"/>
    </xf>
    <xf numFmtId="169" fontId="89" fillId="0" borderId="0" xfId="3" applyNumberFormat="1" applyFont="1" applyFill="1" applyBorder="1" applyAlignment="1" applyProtection="1">
      <alignment vertical="center" wrapText="1"/>
      <protection hidden="1"/>
    </xf>
    <xf numFmtId="3" fontId="56" fillId="0" borderId="0" xfId="3" applyNumberFormat="1" applyFont="1" applyFill="1" applyBorder="1" applyAlignment="1" applyProtection="1">
      <alignment vertical="center" wrapText="1"/>
      <protection hidden="1"/>
    </xf>
    <xf numFmtId="0" fontId="56" fillId="34" borderId="41" xfId="2" applyNumberFormat="1" applyFont="1" applyFill="1" applyBorder="1" applyAlignment="1" applyProtection="1">
      <alignment horizontal="center" vertical="center" wrapText="1"/>
      <protection hidden="1"/>
    </xf>
    <xf numFmtId="0" fontId="91" fillId="34" borderId="41" xfId="0" applyFont="1" applyFill="1" applyBorder="1" applyAlignment="1" applyProtection="1">
      <alignment horizontal="center" vertical="center" textRotation="255" wrapText="1"/>
      <protection hidden="1"/>
    </xf>
    <xf numFmtId="0" fontId="57" fillId="0" borderId="41" xfId="2" applyNumberFormat="1" applyFont="1" applyFill="1" applyBorder="1" applyAlignment="1" applyProtection="1">
      <alignment horizontal="center" vertical="center" wrapText="1"/>
      <protection hidden="1"/>
    </xf>
    <xf numFmtId="4" fontId="59" fillId="0" borderId="41" xfId="2" applyNumberFormat="1" applyFont="1" applyFill="1" applyBorder="1" applyAlignment="1" applyProtection="1">
      <alignment horizontal="center" vertical="center" wrapText="1"/>
      <protection hidden="1"/>
    </xf>
    <xf numFmtId="9" fontId="57" fillId="0" borderId="41" xfId="2" applyNumberFormat="1" applyFont="1" applyFill="1" applyBorder="1" applyAlignment="1" applyProtection="1">
      <alignment horizontal="center" vertical="center" wrapText="1"/>
      <protection hidden="1"/>
    </xf>
    <xf numFmtId="0" fontId="56" fillId="0" borderId="41" xfId="3" applyNumberFormat="1" applyFont="1" applyFill="1" applyBorder="1" applyAlignment="1" applyProtection="1">
      <alignment horizontal="center" vertical="center" wrapText="1"/>
      <protection hidden="1"/>
    </xf>
    <xf numFmtId="166" fontId="56" fillId="0" borderId="0" xfId="3" applyFont="1" applyFill="1" applyBorder="1" applyAlignment="1" applyProtection="1">
      <alignment vertical="center" wrapText="1"/>
      <protection hidden="1"/>
    </xf>
    <xf numFmtId="0" fontId="89" fillId="36" borderId="41" xfId="0" applyFont="1" applyFill="1" applyBorder="1" applyAlignment="1" applyProtection="1">
      <protection hidden="1"/>
    </xf>
    <xf numFmtId="0" fontId="56" fillId="36" borderId="41" xfId="0" applyFont="1" applyFill="1" applyBorder="1" applyAlignment="1" applyProtection="1">
      <alignment horizontal="center" vertical="center"/>
      <protection hidden="1"/>
    </xf>
    <xf numFmtId="2" fontId="56" fillId="36" borderId="41" xfId="0" applyNumberFormat="1" applyFont="1" applyFill="1" applyBorder="1" applyAlignment="1" applyProtection="1">
      <alignment horizontal="center" vertical="center"/>
      <protection hidden="1"/>
    </xf>
    <xf numFmtId="0" fontId="89" fillId="0" borderId="0" xfId="2" applyNumberFormat="1" applyFont="1" applyFill="1" applyAlignment="1" applyProtection="1">
      <alignment vertical="center" wrapText="1"/>
      <protection hidden="1"/>
    </xf>
    <xf numFmtId="170" fontId="89" fillId="0" borderId="0" xfId="3" applyNumberFormat="1" applyFont="1" applyFill="1" applyAlignment="1" applyProtection="1">
      <alignment vertical="center" wrapText="1"/>
      <protection hidden="1"/>
    </xf>
    <xf numFmtId="0" fontId="75" fillId="30" borderId="0" xfId="2" applyFont="1" applyFill="1" applyBorder="1" applyAlignment="1" applyProtection="1">
      <alignment horizontal="center" vertical="center" wrapText="1"/>
      <protection hidden="1"/>
    </xf>
    <xf numFmtId="0" fontId="89" fillId="30" borderId="0" xfId="2" applyFont="1" applyFill="1" applyAlignment="1" applyProtection="1">
      <alignment vertical="center" wrapText="1"/>
      <protection hidden="1"/>
    </xf>
    <xf numFmtId="0" fontId="88" fillId="29" borderId="41" xfId="2" applyFont="1" applyFill="1" applyBorder="1" applyAlignment="1" applyProtection="1">
      <alignment horizontal="center" vertical="center" wrapText="1"/>
      <protection hidden="1"/>
    </xf>
    <xf numFmtId="0" fontId="88" fillId="31" borderId="41" xfId="2" applyFont="1" applyFill="1" applyBorder="1" applyAlignment="1" applyProtection="1">
      <alignment horizontal="center" vertical="center" wrapText="1"/>
      <protection hidden="1"/>
    </xf>
    <xf numFmtId="0" fontId="88" fillId="35" borderId="41" xfId="0" applyFont="1" applyFill="1" applyBorder="1" applyAlignment="1" applyProtection="1">
      <alignment horizontal="center" vertical="center" wrapText="1"/>
      <protection hidden="1"/>
    </xf>
    <xf numFmtId="0" fontId="88" fillId="35" borderId="41" xfId="2" applyFont="1" applyFill="1" applyBorder="1" applyAlignment="1" applyProtection="1">
      <alignment horizontal="center" vertical="center" wrapText="1"/>
      <protection hidden="1"/>
    </xf>
    <xf numFmtId="49" fontId="57" fillId="0" borderId="41" xfId="0" applyNumberFormat="1" applyFont="1" applyFill="1" applyBorder="1" applyAlignment="1" applyProtection="1">
      <alignment horizontal="center" vertical="center" wrapText="1"/>
      <protection hidden="1"/>
    </xf>
    <xf numFmtId="4" fontId="57" fillId="0" borderId="41" xfId="3" applyNumberFormat="1" applyFont="1" applyFill="1" applyBorder="1" applyAlignment="1" applyProtection="1">
      <alignment horizontal="left" vertical="center" wrapText="1"/>
      <protection hidden="1"/>
    </xf>
    <xf numFmtId="4" fontId="47" fillId="29" borderId="41" xfId="2" applyNumberFormat="1" applyFont="1" applyFill="1" applyBorder="1" applyAlignment="1" applyProtection="1">
      <alignment horizontal="center" vertical="center"/>
      <protection hidden="1"/>
    </xf>
    <xf numFmtId="4" fontId="59" fillId="33" borderId="41" xfId="2" applyNumberFormat="1" applyFont="1" applyFill="1" applyBorder="1" applyAlignment="1" applyProtection="1">
      <alignment horizontal="center" vertical="center"/>
      <protection hidden="1"/>
    </xf>
    <xf numFmtId="4" fontId="47" fillId="31" borderId="41" xfId="2" applyNumberFormat="1" applyFont="1" applyFill="1" applyBorder="1" applyAlignment="1" applyProtection="1">
      <alignment horizontal="center" vertical="center" wrapText="1"/>
      <protection hidden="1"/>
    </xf>
    <xf numFmtId="10" fontId="47" fillId="31" borderId="41" xfId="2" applyNumberFormat="1" applyFont="1" applyFill="1" applyBorder="1" applyAlignment="1" applyProtection="1">
      <alignment horizontal="center" vertical="center"/>
      <protection hidden="1"/>
    </xf>
    <xf numFmtId="4" fontId="47" fillId="35" borderId="41" xfId="2" applyNumberFormat="1" applyFont="1" applyFill="1" applyBorder="1" applyAlignment="1" applyProtection="1">
      <alignment horizontal="center" vertical="center"/>
      <protection hidden="1"/>
    </xf>
    <xf numFmtId="0" fontId="89" fillId="0" borderId="0" xfId="2" applyFont="1" applyFill="1" applyAlignment="1" applyProtection="1">
      <alignment horizontal="left" vertical="center"/>
      <protection hidden="1"/>
    </xf>
    <xf numFmtId="0" fontId="89" fillId="0" borderId="0" xfId="2" applyFont="1" applyFill="1" applyAlignment="1" applyProtection="1">
      <alignment horizontal="center" vertical="center" wrapText="1"/>
      <protection hidden="1"/>
    </xf>
    <xf numFmtId="0" fontId="55" fillId="0" borderId="81" xfId="0" applyFont="1" applyBorder="1" applyAlignment="1">
      <alignment vertical="center" wrapText="1"/>
    </xf>
    <xf numFmtId="21" fontId="55" fillId="0" borderId="82" xfId="0" applyNumberFormat="1" applyFont="1" applyBorder="1" applyAlignment="1">
      <alignment vertical="center" wrapText="1"/>
    </xf>
    <xf numFmtId="0" fontId="47" fillId="42" borderId="79" xfId="350" applyFont="1" applyFill="1" applyBorder="1" applyAlignment="1" applyProtection="1">
      <alignment horizontal="justify" vertical="center" wrapText="1"/>
      <protection hidden="1"/>
    </xf>
    <xf numFmtId="0" fontId="47" fillId="42" borderId="79" xfId="350" applyFont="1" applyFill="1" applyBorder="1" applyAlignment="1" applyProtection="1">
      <alignment horizontal="justify" vertical="center"/>
      <protection hidden="1"/>
    </xf>
    <xf numFmtId="0" fontId="47" fillId="42" borderId="79" xfId="350" applyFont="1" applyFill="1" applyBorder="1" applyAlignment="1" applyProtection="1">
      <alignment horizontal="center" vertical="center" wrapText="1"/>
      <protection hidden="1"/>
    </xf>
    <xf numFmtId="8" fontId="47" fillId="42" borderId="79" xfId="350" applyNumberFormat="1" applyFont="1" applyFill="1" applyBorder="1" applyAlignment="1" applyProtection="1">
      <alignment horizontal="center" vertical="center"/>
      <protection hidden="1"/>
    </xf>
    <xf numFmtId="0" fontId="47" fillId="42" borderId="79" xfId="350" applyFont="1" applyFill="1" applyBorder="1" applyAlignment="1" applyProtection="1">
      <alignment horizontal="center" vertical="center"/>
      <protection hidden="1"/>
    </xf>
    <xf numFmtId="0" fontId="47" fillId="42" borderId="79" xfId="0" applyFont="1" applyFill="1" applyBorder="1" applyAlignment="1">
      <alignment horizontal="justify" vertical="center"/>
    </xf>
    <xf numFmtId="0" fontId="48" fillId="42" borderId="79" xfId="350" applyFont="1" applyFill="1" applyBorder="1" applyAlignment="1">
      <alignment horizontal="center" vertical="center"/>
    </xf>
    <xf numFmtId="0" fontId="47" fillId="42" borderId="79" xfId="350" applyFont="1" applyFill="1" applyBorder="1" applyAlignment="1">
      <alignment horizontal="center" vertical="center"/>
    </xf>
    <xf numFmtId="42" fontId="47" fillId="29" borderId="41" xfId="426" applyFont="1" applyFill="1" applyBorder="1" applyAlignment="1" applyProtection="1">
      <alignment horizontal="center" vertical="center" wrapText="1"/>
      <protection hidden="1"/>
    </xf>
    <xf numFmtId="42" fontId="47" fillId="31" borderId="41" xfId="426" applyFont="1" applyFill="1" applyBorder="1" applyAlignment="1" applyProtection="1">
      <alignment horizontal="center" vertical="center" wrapText="1"/>
      <protection hidden="1"/>
    </xf>
    <xf numFmtId="0" fontId="88" fillId="41" borderId="41" xfId="2" applyFont="1" applyFill="1" applyBorder="1" applyAlignment="1" applyProtection="1">
      <alignment horizontal="center" vertical="center" wrapText="1"/>
      <protection hidden="1"/>
    </xf>
    <xf numFmtId="42" fontId="47" fillId="41" borderId="41" xfId="426" applyFont="1" applyFill="1" applyBorder="1" applyAlignment="1" applyProtection="1">
      <alignment horizontal="center" vertical="center" wrapText="1"/>
      <protection hidden="1"/>
    </xf>
    <xf numFmtId="2" fontId="47" fillId="41" borderId="41" xfId="2" applyNumberFormat="1" applyFont="1" applyFill="1" applyBorder="1" applyAlignment="1" applyProtection="1">
      <alignment horizontal="center" vertical="center"/>
      <protection hidden="1"/>
    </xf>
    <xf numFmtId="0" fontId="10" fillId="34" borderId="1" xfId="344" applyFont="1" applyFill="1" applyBorder="1" applyAlignment="1">
      <alignment horizontal="justify" vertical="center" wrapText="1"/>
    </xf>
    <xf numFmtId="6" fontId="93" fillId="34" borderId="79" xfId="0" applyNumberFormat="1" applyFont="1" applyFill="1" applyBorder="1" applyAlignment="1">
      <alignment horizontal="center" vertical="center"/>
    </xf>
    <xf numFmtId="42" fontId="0" fillId="0" borderId="0" xfId="426" applyFont="1"/>
    <xf numFmtId="42" fontId="51" fillId="0" borderId="0" xfId="349" applyNumberFormat="1" applyFont="1" applyProtection="1">
      <protection hidden="1"/>
    </xf>
    <xf numFmtId="2" fontId="71" fillId="0" borderId="79" xfId="349" applyNumberFormat="1" applyFont="1" applyFill="1" applyBorder="1" applyAlignment="1" applyProtection="1">
      <alignment horizontal="center" vertical="center"/>
      <protection hidden="1"/>
    </xf>
    <xf numFmtId="0" fontId="73" fillId="0" borderId="0" xfId="349" applyFont="1" applyFill="1" applyBorder="1" applyAlignment="1" applyProtection="1">
      <alignment horizontal="center" vertical="center"/>
      <protection hidden="1"/>
    </xf>
    <xf numFmtId="187" fontId="79" fillId="0" borderId="0" xfId="349" applyNumberFormat="1" applyFont="1" applyFill="1" applyBorder="1" applyAlignment="1" applyProtection="1">
      <alignment horizontal="center" vertical="center"/>
      <protection hidden="1"/>
    </xf>
    <xf numFmtId="0" fontId="0" fillId="30" borderId="0" xfId="0" applyFill="1"/>
    <xf numFmtId="0" fontId="82" fillId="38" borderId="69" xfId="0" applyFont="1" applyFill="1" applyBorder="1" applyAlignment="1">
      <alignment horizontal="center"/>
    </xf>
    <xf numFmtId="0" fontId="81" fillId="38" borderId="67" xfId="0" applyFont="1" applyFill="1" applyBorder="1" applyAlignment="1" applyProtection="1">
      <alignment horizontal="center" wrapText="1"/>
    </xf>
    <xf numFmtId="0" fontId="95" fillId="38" borderId="61" xfId="0" applyFont="1" applyFill="1" applyBorder="1" applyAlignment="1" applyProtection="1">
      <alignment horizontal="center" vertical="center"/>
    </xf>
    <xf numFmtId="0" fontId="95" fillId="38" borderId="32" xfId="0" applyFont="1" applyFill="1" applyBorder="1" applyAlignment="1" applyProtection="1">
      <alignment horizontal="center" vertical="center" wrapText="1"/>
    </xf>
    <xf numFmtId="0" fontId="95" fillId="38" borderId="84" xfId="0" applyFont="1" applyFill="1" applyBorder="1" applyAlignment="1" applyProtection="1">
      <alignment horizontal="center" vertical="center"/>
    </xf>
    <xf numFmtId="4" fontId="95" fillId="38" borderId="66" xfId="0" applyNumberFormat="1" applyFont="1" applyFill="1" applyBorder="1" applyAlignment="1" applyProtection="1">
      <alignment horizontal="center" vertical="center"/>
    </xf>
    <xf numFmtId="3" fontId="95" fillId="38" borderId="66" xfId="0" applyNumberFormat="1" applyFont="1" applyFill="1" applyBorder="1" applyAlignment="1" applyProtection="1">
      <alignment horizontal="center" vertical="center" wrapText="1"/>
    </xf>
    <xf numFmtId="3" fontId="95" fillId="38" borderId="65" xfId="0" applyNumberFormat="1" applyFont="1" applyFill="1" applyBorder="1" applyAlignment="1" applyProtection="1">
      <alignment horizontal="center" vertical="center" wrapText="1"/>
    </xf>
    <xf numFmtId="0" fontId="96" fillId="43" borderId="85" xfId="0" applyFont="1" applyFill="1" applyBorder="1" applyAlignment="1" applyProtection="1">
      <alignment horizontal="center" vertical="center"/>
    </xf>
    <xf numFmtId="0" fontId="96" fillId="43" borderId="86" xfId="0" applyFont="1" applyFill="1" applyBorder="1" applyAlignment="1" applyProtection="1">
      <alignment horizontal="center" vertical="center"/>
    </xf>
    <xf numFmtId="3" fontId="96" fillId="43" borderId="87" xfId="0" applyNumberFormat="1" applyFont="1" applyFill="1" applyBorder="1" applyAlignment="1" applyProtection="1">
      <alignment horizontal="center" vertical="center" wrapText="1"/>
    </xf>
    <xf numFmtId="49" fontId="86" fillId="44" borderId="33" xfId="363" applyNumberFormat="1" applyFont="1" applyFill="1" applyBorder="1" applyAlignment="1" applyProtection="1">
      <alignment horizontal="center" vertical="center" wrapText="1"/>
      <protection locked="0"/>
    </xf>
    <xf numFmtId="0" fontId="97" fillId="28" borderId="34" xfId="359" applyFont="1" applyFill="1" applyBorder="1" applyAlignment="1">
      <alignment horizontal="center" vertical="center" wrapText="1"/>
    </xf>
    <xf numFmtId="0" fontId="98" fillId="28" borderId="34" xfId="0" applyFont="1" applyFill="1" applyBorder="1" applyAlignment="1" applyProtection="1">
      <alignment horizontal="center" vertical="center"/>
      <protection locked="0"/>
    </xf>
    <xf numFmtId="2" fontId="98" fillId="28" borderId="25" xfId="0" applyNumberFormat="1" applyFont="1" applyFill="1" applyBorder="1" applyAlignment="1" applyProtection="1">
      <alignment horizontal="center" vertical="center"/>
      <protection locked="0"/>
    </xf>
    <xf numFmtId="188" fontId="98" fillId="28" borderId="34" xfId="359" applyNumberFormat="1" applyFont="1" applyFill="1" applyBorder="1" applyAlignment="1">
      <alignment horizontal="center" vertical="center"/>
    </xf>
    <xf numFmtId="188" fontId="98" fillId="28" borderId="26" xfId="0" applyNumberFormat="1" applyFont="1" applyFill="1" applyBorder="1" applyAlignment="1">
      <alignment horizontal="center" vertical="center"/>
    </xf>
    <xf numFmtId="189" fontId="97" fillId="28" borderId="26" xfId="0" applyNumberFormat="1" applyFont="1" applyFill="1" applyBorder="1" applyAlignment="1">
      <alignment horizontal="center" vertical="center"/>
    </xf>
    <xf numFmtId="49" fontId="86" fillId="45" borderId="33" xfId="363" applyNumberFormat="1" applyFont="1" applyFill="1" applyBorder="1" applyAlignment="1" applyProtection="1">
      <alignment horizontal="center" vertical="center" wrapText="1"/>
      <protection locked="0"/>
    </xf>
    <xf numFmtId="0" fontId="97" fillId="0" borderId="34" xfId="359" applyFont="1" applyFill="1" applyBorder="1" applyAlignment="1">
      <alignment horizontal="center" vertical="center" wrapText="1"/>
    </xf>
    <xf numFmtId="0" fontId="98" fillId="29" borderId="34" xfId="0" applyFont="1" applyFill="1" applyBorder="1" applyAlignment="1" applyProtection="1">
      <alignment horizontal="center" vertical="center"/>
      <protection locked="0"/>
    </xf>
    <xf numFmtId="176" fontId="98" fillId="29" borderId="25" xfId="0" applyNumberFormat="1" applyFont="1" applyFill="1" applyBorder="1" applyAlignment="1" applyProtection="1">
      <alignment horizontal="center" vertical="center"/>
      <protection locked="0"/>
    </xf>
    <xf numFmtId="188" fontId="98" fillId="29" borderId="34" xfId="359" applyNumberFormat="1" applyFont="1" applyFill="1" applyBorder="1" applyAlignment="1">
      <alignment horizontal="center" vertical="center"/>
    </xf>
    <xf numFmtId="188" fontId="98" fillId="29" borderId="26" xfId="0" applyNumberFormat="1" applyFont="1" applyFill="1" applyBorder="1" applyAlignment="1">
      <alignment horizontal="center" vertical="center"/>
    </xf>
    <xf numFmtId="0" fontId="16" fillId="33" borderId="88" xfId="5" applyFill="1" applyBorder="1" applyAlignment="1" applyProtection="1">
      <alignment horizontal="center" vertical="center"/>
      <protection locked="0"/>
    </xf>
    <xf numFmtId="0" fontId="61" fillId="0" borderId="43" xfId="428" applyFont="1" applyFill="1" applyBorder="1" applyAlignment="1">
      <alignment horizontal="justify" vertical="center" wrapText="1"/>
    </xf>
    <xf numFmtId="0" fontId="61" fillId="30" borderId="43" xfId="361" applyNumberFormat="1" applyFont="1" applyFill="1" applyBorder="1" applyAlignment="1">
      <alignment horizontal="center" vertical="center"/>
    </xf>
    <xf numFmtId="2" fontId="61" fillId="30" borderId="43" xfId="122" applyNumberFormat="1" applyFont="1" applyFill="1" applyBorder="1" applyAlignment="1" applyProtection="1">
      <alignment horizontal="center" vertical="center"/>
      <protection locked="0"/>
    </xf>
    <xf numFmtId="188" fontId="61" fillId="30" borderId="43" xfId="359" applyNumberFormat="1" applyFont="1" applyFill="1" applyBorder="1" applyAlignment="1">
      <alignment horizontal="center" vertical="center"/>
    </xf>
    <xf numFmtId="189" fontId="61" fillId="30" borderId="89" xfId="0" applyNumberFormat="1" applyFont="1" applyFill="1" applyBorder="1" applyAlignment="1">
      <alignment horizontal="center" vertical="center"/>
    </xf>
    <xf numFmtId="49" fontId="86" fillId="45" borderId="42" xfId="17" applyNumberFormat="1" applyFont="1" applyFill="1" applyBorder="1" applyAlignment="1" applyProtection="1">
      <alignment horizontal="center" vertical="center" wrapText="1"/>
      <protection locked="0"/>
    </xf>
    <xf numFmtId="0" fontId="97" fillId="29" borderId="34" xfId="359" applyFont="1" applyFill="1" applyBorder="1" applyAlignment="1">
      <alignment horizontal="center" vertical="center" wrapText="1"/>
    </xf>
    <xf numFmtId="0" fontId="98" fillId="29" borderId="34" xfId="122" applyFont="1" applyFill="1" applyBorder="1" applyAlignment="1" applyProtection="1">
      <alignment horizontal="center" vertical="center"/>
      <protection locked="0"/>
    </xf>
    <xf numFmtId="2" fontId="98" fillId="29" borderId="25" xfId="122" applyNumberFormat="1" applyFont="1" applyFill="1" applyBorder="1" applyAlignment="1" applyProtection="1">
      <alignment horizontal="center" vertical="center"/>
      <protection locked="0"/>
    </xf>
    <xf numFmtId="0" fontId="16" fillId="33" borderId="90" xfId="5" applyFill="1" applyBorder="1" applyAlignment="1" applyProtection="1">
      <alignment horizontal="center" vertical="center"/>
      <protection locked="0"/>
    </xf>
    <xf numFmtId="49" fontId="86" fillId="44" borderId="42" xfId="363" applyNumberFormat="1" applyFont="1" applyFill="1" applyBorder="1" applyAlignment="1" applyProtection="1">
      <alignment horizontal="center" vertical="center" wrapText="1"/>
      <protection locked="0"/>
    </xf>
    <xf numFmtId="176" fontId="98" fillId="28" borderId="25" xfId="0" applyNumberFormat="1" applyFont="1" applyFill="1" applyBorder="1" applyAlignment="1" applyProtection="1">
      <alignment horizontal="center" vertical="center"/>
      <protection locked="0"/>
    </xf>
    <xf numFmtId="49" fontId="86" fillId="45" borderId="42" xfId="363" applyNumberFormat="1" applyFont="1" applyFill="1" applyBorder="1" applyAlignment="1" applyProtection="1">
      <alignment horizontal="center" vertical="center" wrapText="1"/>
      <protection locked="0"/>
    </xf>
    <xf numFmtId="0" fontId="16" fillId="33" borderId="92" xfId="5" applyFill="1" applyBorder="1" applyAlignment="1" applyProtection="1">
      <alignment horizontal="center" vertical="center"/>
      <protection locked="0"/>
    </xf>
    <xf numFmtId="0" fontId="61" fillId="30" borderId="43" xfId="428" applyFont="1" applyFill="1" applyBorder="1" applyAlignment="1">
      <alignment horizontal="justify" vertical="center" wrapText="1"/>
    </xf>
    <xf numFmtId="189" fontId="61" fillId="30" borderId="37" xfId="0" applyNumberFormat="1" applyFont="1" applyFill="1" applyBorder="1" applyAlignment="1">
      <alignment horizontal="center" vertical="center"/>
    </xf>
    <xf numFmtId="2" fontId="61" fillId="30" borderId="0" xfId="122" applyNumberFormat="1" applyFont="1" applyFill="1" applyBorder="1" applyAlignment="1" applyProtection="1">
      <alignment horizontal="center" vertical="center"/>
      <protection locked="0"/>
    </xf>
    <xf numFmtId="49" fontId="86" fillId="44" borderId="42" xfId="17" applyNumberFormat="1" applyFont="1" applyFill="1" applyBorder="1" applyAlignment="1" applyProtection="1">
      <alignment horizontal="center" vertical="center" wrapText="1"/>
      <protection locked="0"/>
    </xf>
    <xf numFmtId="0" fontId="97" fillId="29" borderId="93" xfId="359" applyFont="1" applyFill="1" applyBorder="1" applyAlignment="1">
      <alignment horizontal="center" vertical="center" wrapText="1"/>
    </xf>
    <xf numFmtId="0" fontId="61" fillId="30" borderId="79" xfId="428" applyFont="1" applyFill="1" applyBorder="1" applyAlignment="1">
      <alignment horizontal="justify" vertical="center" wrapText="1"/>
    </xf>
    <xf numFmtId="2" fontId="61" fillId="30" borderId="79" xfId="122" applyNumberFormat="1" applyFont="1" applyFill="1" applyBorder="1" applyAlignment="1" applyProtection="1">
      <alignment horizontal="center" vertical="center"/>
      <protection locked="0"/>
    </xf>
    <xf numFmtId="188" fontId="61" fillId="30" borderId="79" xfId="359" applyNumberFormat="1" applyFont="1" applyFill="1" applyBorder="1" applyAlignment="1">
      <alignment horizontal="center" vertical="center"/>
    </xf>
    <xf numFmtId="0" fontId="16" fillId="33" borderId="94" xfId="5" applyFill="1" applyBorder="1" applyAlignment="1" applyProtection="1">
      <alignment horizontal="center" vertical="center"/>
      <protection locked="0"/>
    </xf>
    <xf numFmtId="0" fontId="61" fillId="30" borderId="55" xfId="428" applyFont="1" applyFill="1" applyBorder="1" applyAlignment="1">
      <alignment horizontal="justify" vertical="center" wrapText="1"/>
    </xf>
    <xf numFmtId="0" fontId="61" fillId="30" borderId="46" xfId="361" applyNumberFormat="1" applyFont="1" applyFill="1" applyBorder="1" applyAlignment="1">
      <alignment horizontal="center" vertical="center"/>
    </xf>
    <xf numFmtId="2" fontId="61" fillId="30" borderId="55" xfId="122" applyNumberFormat="1" applyFont="1" applyFill="1" applyBorder="1" applyAlignment="1" applyProtection="1">
      <alignment horizontal="center" vertical="center"/>
      <protection locked="0"/>
    </xf>
    <xf numFmtId="188" fontId="61" fillId="30" borderId="55" xfId="359" applyNumberFormat="1" applyFont="1" applyFill="1" applyBorder="1" applyAlignment="1">
      <alignment horizontal="center" vertical="center"/>
    </xf>
    <xf numFmtId="49" fontId="86" fillId="44" borderId="95" xfId="363" applyNumberFormat="1" applyFont="1" applyFill="1" applyBorder="1" applyAlignment="1" applyProtection="1">
      <alignment horizontal="center" vertical="center" wrapText="1"/>
      <protection locked="0"/>
    </xf>
    <xf numFmtId="0" fontId="97" fillId="28" borderId="96" xfId="359" applyFont="1" applyFill="1" applyBorder="1" applyAlignment="1">
      <alignment horizontal="center" vertical="center" wrapText="1"/>
    </xf>
    <xf numFmtId="0" fontId="98" fillId="28" borderId="96" xfId="0" applyFont="1" applyFill="1" applyBorder="1" applyAlignment="1" applyProtection="1">
      <alignment horizontal="center" vertical="center"/>
      <protection locked="0"/>
    </xf>
    <xf numFmtId="176" fontId="98" fillId="28" borderId="32" xfId="0" applyNumberFormat="1" applyFont="1" applyFill="1" applyBorder="1" applyAlignment="1" applyProtection="1">
      <alignment horizontal="center" vertical="center"/>
      <protection locked="0"/>
    </xf>
    <xf numFmtId="188" fontId="98" fillId="28" borderId="96" xfId="359" applyNumberFormat="1" applyFont="1" applyFill="1" applyBorder="1" applyAlignment="1">
      <alignment horizontal="center" vertical="center"/>
    </xf>
    <xf numFmtId="188" fontId="98" fillId="28" borderId="31" xfId="0" applyNumberFormat="1" applyFont="1" applyFill="1" applyBorder="1" applyAlignment="1">
      <alignment horizontal="center" vertical="center"/>
    </xf>
    <xf numFmtId="189" fontId="97" fillId="28" borderId="31" xfId="0" applyNumberFormat="1" applyFont="1" applyFill="1" applyBorder="1" applyAlignment="1">
      <alignment horizontal="center" vertical="center"/>
    </xf>
    <xf numFmtId="0" fontId="61" fillId="30" borderId="79" xfId="361" applyNumberFormat="1" applyFont="1" applyFill="1" applyBorder="1" applyAlignment="1">
      <alignment horizontal="center" vertical="center"/>
    </xf>
    <xf numFmtId="0" fontId="96" fillId="46" borderId="42" xfId="0" applyFont="1" applyFill="1" applyBorder="1" applyAlignment="1" applyProtection="1">
      <alignment horizontal="center" vertical="center"/>
    </xf>
    <xf numFmtId="0" fontId="85" fillId="46" borderId="25" xfId="0" applyFont="1" applyFill="1" applyBorder="1" applyAlignment="1" applyProtection="1">
      <alignment horizontal="center" vertical="center" wrapText="1"/>
    </xf>
    <xf numFmtId="0" fontId="96" fillId="46" borderId="39" xfId="0" applyFont="1" applyFill="1" applyBorder="1" applyAlignment="1" applyProtection="1">
      <alignment horizontal="center" vertical="center"/>
    </xf>
    <xf numFmtId="4" fontId="96" fillId="46" borderId="25" xfId="0" applyNumberFormat="1" applyFont="1" applyFill="1" applyBorder="1" applyAlignment="1" applyProtection="1">
      <alignment horizontal="center" vertical="center"/>
    </xf>
    <xf numFmtId="3" fontId="96" fillId="46" borderId="25" xfId="0" applyNumberFormat="1" applyFont="1" applyFill="1" applyBorder="1" applyAlignment="1" applyProtection="1">
      <alignment horizontal="center" vertical="center" wrapText="1"/>
    </xf>
    <xf numFmtId="192" fontId="85" fillId="46" borderId="26" xfId="427" applyNumberFormat="1" applyFont="1" applyFill="1" applyBorder="1" applyAlignment="1" applyProtection="1">
      <alignment horizontal="center" vertical="center" wrapText="1"/>
    </xf>
    <xf numFmtId="10" fontId="96" fillId="46" borderId="26" xfId="343" applyNumberFormat="1" applyFont="1" applyFill="1" applyBorder="1" applyAlignment="1" applyProtection="1">
      <alignment horizontal="center" vertical="center" wrapText="1"/>
    </xf>
    <xf numFmtId="0" fontId="96" fillId="43" borderId="97" xfId="0" applyFont="1" applyFill="1" applyBorder="1" applyAlignment="1" applyProtection="1">
      <alignment horizontal="center" vertical="center"/>
    </xf>
    <xf numFmtId="49" fontId="99" fillId="44" borderId="42" xfId="363" applyNumberFormat="1" applyFont="1" applyFill="1" applyBorder="1" applyAlignment="1" applyProtection="1">
      <alignment horizontal="center" vertical="center" wrapText="1"/>
      <protection locked="0"/>
    </xf>
    <xf numFmtId="0" fontId="97" fillId="28" borderId="40" xfId="359" applyFont="1" applyFill="1" applyBorder="1" applyAlignment="1">
      <alignment horizontal="center" vertical="center"/>
    </xf>
    <xf numFmtId="0" fontId="98" fillId="28" borderId="42" xfId="0" applyFont="1" applyFill="1" applyBorder="1" applyAlignment="1" applyProtection="1">
      <alignment horizontal="center" vertical="center"/>
      <protection locked="0"/>
    </xf>
    <xf numFmtId="0" fontId="100" fillId="33" borderId="90" xfId="5" applyFont="1" applyFill="1" applyBorder="1" applyAlignment="1" applyProtection="1">
      <alignment horizontal="center" vertical="center"/>
      <protection locked="0"/>
    </xf>
    <xf numFmtId="0" fontId="61" fillId="30" borderId="44" xfId="428" applyFont="1" applyFill="1" applyBorder="1" applyAlignment="1">
      <alignment horizontal="justify" vertical="top" wrapText="1"/>
    </xf>
    <xf numFmtId="0" fontId="61" fillId="30" borderId="90" xfId="361" applyNumberFormat="1" applyFont="1" applyFill="1" applyBorder="1" applyAlignment="1">
      <alignment horizontal="center" vertical="center"/>
    </xf>
    <xf numFmtId="2" fontId="61" fillId="30" borderId="43" xfId="0" applyNumberFormat="1" applyFont="1" applyFill="1" applyBorder="1" applyAlignment="1" applyProtection="1">
      <alignment horizontal="center" vertical="center"/>
      <protection locked="0"/>
    </xf>
    <xf numFmtId="189" fontId="61" fillId="30" borderId="43" xfId="359" applyNumberFormat="1" applyFont="1" applyFill="1" applyBorder="1" applyAlignment="1">
      <alignment horizontal="center" vertical="center"/>
    </xf>
    <xf numFmtId="10" fontId="63" fillId="30" borderId="70" xfId="343" applyNumberFormat="1" applyFont="1" applyFill="1" applyBorder="1" applyAlignment="1">
      <alignment horizontal="center" vertical="center" wrapText="1"/>
    </xf>
    <xf numFmtId="0" fontId="96" fillId="46" borderId="33" xfId="0" applyFont="1" applyFill="1" applyBorder="1" applyAlignment="1" applyProtection="1">
      <alignment horizontal="center" vertical="center"/>
    </xf>
    <xf numFmtId="0" fontId="61" fillId="46" borderId="77" xfId="0" applyFont="1" applyFill="1" applyBorder="1" applyAlignment="1">
      <alignment vertical="center"/>
    </xf>
    <xf numFmtId="188" fontId="62" fillId="46" borderId="76" xfId="0" applyNumberFormat="1" applyFont="1" applyFill="1" applyBorder="1" applyAlignment="1">
      <alignment horizontal="center"/>
    </xf>
    <xf numFmtId="0" fontId="61" fillId="28" borderId="77" xfId="0" applyFont="1" applyFill="1" applyBorder="1" applyAlignment="1">
      <alignment vertical="center"/>
    </xf>
    <xf numFmtId="188" fontId="62" fillId="28" borderId="76" xfId="0" applyNumberFormat="1" applyFont="1" applyFill="1" applyBorder="1" applyAlignment="1">
      <alignment horizontal="center"/>
    </xf>
    <xf numFmtId="10" fontId="101" fillId="28" borderId="76" xfId="343" applyNumberFormat="1" applyFont="1" applyFill="1" applyBorder="1" applyAlignment="1">
      <alignment horizontal="center"/>
    </xf>
    <xf numFmtId="188" fontId="61" fillId="32" borderId="63" xfId="0" applyNumberFormat="1" applyFont="1" applyFill="1" applyBorder="1" applyAlignment="1">
      <alignment horizontal="center"/>
    </xf>
    <xf numFmtId="10" fontId="61" fillId="30" borderId="0" xfId="0" applyNumberFormat="1" applyFont="1" applyFill="1" applyAlignment="1">
      <alignment horizontal="center" vertical="center"/>
    </xf>
    <xf numFmtId="0" fontId="55" fillId="30" borderId="0" xfId="0" applyFont="1" applyFill="1"/>
    <xf numFmtId="9" fontId="62" fillId="28" borderId="110" xfId="343" applyFont="1" applyFill="1" applyBorder="1" applyAlignment="1">
      <alignment vertical="center"/>
    </xf>
    <xf numFmtId="188" fontId="62" fillId="28" borderId="111" xfId="0" applyNumberFormat="1" applyFont="1" applyFill="1" applyBorder="1" applyAlignment="1">
      <alignment horizontal="center"/>
    </xf>
    <xf numFmtId="188" fontId="14" fillId="30" borderId="0" xfId="0" applyNumberFormat="1" applyFont="1" applyFill="1"/>
    <xf numFmtId="0" fontId="65" fillId="28" borderId="42" xfId="356" applyNumberFormat="1" applyFont="1" applyFill="1" applyBorder="1" applyAlignment="1">
      <alignment horizontal="center" vertical="center" wrapText="1"/>
    </xf>
    <xf numFmtId="0" fontId="60" fillId="38" borderId="34" xfId="356" applyNumberFormat="1" applyFont="1" applyFill="1" applyBorder="1" applyAlignment="1">
      <alignment vertical="center"/>
    </xf>
    <xf numFmtId="0" fontId="60" fillId="28" borderId="34" xfId="356" applyNumberFormat="1" applyFont="1" applyFill="1" applyBorder="1" applyAlignment="1">
      <alignment vertical="center"/>
    </xf>
    <xf numFmtId="9" fontId="66" fillId="0" borderId="43" xfId="356" applyNumberFormat="1" applyFont="1" applyFill="1" applyBorder="1" applyAlignment="1">
      <alignment horizontal="center" vertical="center"/>
    </xf>
    <xf numFmtId="0" fontId="66" fillId="30" borderId="43" xfId="356" applyNumberFormat="1" applyFont="1" applyFill="1" applyBorder="1" applyAlignment="1">
      <alignment horizontal="center" vertical="center"/>
    </xf>
    <xf numFmtId="1" fontId="66" fillId="30" borderId="57" xfId="356" applyNumberFormat="1" applyFont="1" applyFill="1" applyBorder="1" applyAlignment="1">
      <alignment horizontal="center" vertical="center"/>
    </xf>
    <xf numFmtId="189" fontId="66" fillId="30" borderId="44" xfId="356" applyNumberFormat="1" applyFont="1" applyFill="1" applyBorder="1" applyAlignment="1">
      <alignment horizontal="center" vertical="center"/>
    </xf>
    <xf numFmtId="0" fontId="66" fillId="38" borderId="34" xfId="356" applyNumberFormat="1" applyFont="1" applyFill="1" applyBorder="1" applyAlignment="1">
      <alignment vertical="center"/>
    </xf>
    <xf numFmtId="0" fontId="66" fillId="28" borderId="34" xfId="356" applyNumberFormat="1" applyFont="1" applyFill="1" applyBorder="1" applyAlignment="1">
      <alignment vertical="center"/>
    </xf>
    <xf numFmtId="0" fontId="60" fillId="30" borderId="38" xfId="356" applyFont="1" applyFill="1" applyBorder="1" applyAlignment="1">
      <alignment horizontal="center" vertical="center"/>
    </xf>
    <xf numFmtId="0" fontId="60" fillId="30" borderId="43" xfId="356" applyFont="1" applyFill="1" applyBorder="1" applyAlignment="1">
      <alignment horizontal="justify" vertical="center" wrapText="1"/>
    </xf>
    <xf numFmtId="0" fontId="66" fillId="0" borderId="38" xfId="356" applyFont="1" applyBorder="1" applyAlignment="1">
      <alignment horizontal="center" vertical="center"/>
    </xf>
    <xf numFmtId="0" fontId="66" fillId="30" borderId="43" xfId="356" applyFont="1" applyFill="1" applyBorder="1" applyAlignment="1">
      <alignment horizontal="left" vertical="center" wrapText="1"/>
    </xf>
    <xf numFmtId="0" fontId="66" fillId="0" borderId="43" xfId="356" applyNumberFormat="1" applyFont="1" applyFill="1" applyBorder="1" applyAlignment="1">
      <alignment horizontal="center" vertical="center"/>
    </xf>
    <xf numFmtId="1" fontId="66" fillId="0" borderId="57" xfId="356" applyNumberFormat="1" applyFont="1" applyFill="1" applyBorder="1" applyAlignment="1">
      <alignment horizontal="center" vertical="center"/>
    </xf>
    <xf numFmtId="9" fontId="66" fillId="0" borderId="46" xfId="356" applyNumberFormat="1" applyFont="1" applyFill="1" applyBorder="1" applyAlignment="1">
      <alignment horizontal="center" vertical="center"/>
    </xf>
    <xf numFmtId="0" fontId="66" fillId="0" borderId="46" xfId="356" applyNumberFormat="1" applyFont="1" applyFill="1" applyBorder="1" applyAlignment="1">
      <alignment horizontal="center" vertical="center"/>
    </xf>
    <xf numFmtId="0" fontId="66" fillId="0" borderId="3" xfId="356" applyFont="1" applyFill="1" applyBorder="1" applyAlignment="1">
      <alignment horizontal="center" vertical="center"/>
    </xf>
    <xf numFmtId="9" fontId="66" fillId="40" borderId="43" xfId="356" applyNumberFormat="1" applyFont="1" applyFill="1" applyBorder="1" applyAlignment="1">
      <alignment horizontal="center" vertical="center"/>
    </xf>
    <xf numFmtId="176" fontId="66" fillId="0" borderId="43" xfId="356" applyNumberFormat="1" applyFont="1" applyFill="1" applyBorder="1" applyAlignment="1">
      <alignment horizontal="center" vertical="center"/>
    </xf>
    <xf numFmtId="9" fontId="66" fillId="40" borderId="36" xfId="356" applyNumberFormat="1" applyFont="1" applyFill="1" applyBorder="1" applyAlignment="1">
      <alignment horizontal="center" vertical="center"/>
    </xf>
    <xf numFmtId="176" fontId="66" fillId="0" borderId="112" xfId="356" applyNumberFormat="1" applyFont="1" applyFill="1" applyBorder="1" applyAlignment="1">
      <alignment horizontal="center" vertical="center"/>
    </xf>
    <xf numFmtId="0" fontId="66" fillId="0" borderId="43" xfId="356" applyFont="1" applyBorder="1" applyAlignment="1">
      <alignment horizontal="left" vertical="center" wrapText="1"/>
    </xf>
    <xf numFmtId="4" fontId="60" fillId="30" borderId="46" xfId="109" applyNumberFormat="1" applyFont="1" applyFill="1" applyBorder="1" applyAlignment="1" applyProtection="1">
      <alignment horizontal="center" vertical="center"/>
      <protection locked="0"/>
    </xf>
    <xf numFmtId="193" fontId="60" fillId="0" borderId="113" xfId="109" applyNumberFormat="1" applyFont="1" applyFill="1" applyBorder="1" applyAlignment="1" applyProtection="1">
      <alignment horizontal="right" vertical="center"/>
      <protection locked="0"/>
    </xf>
    <xf numFmtId="193" fontId="60" fillId="0" borderId="36" xfId="109" applyNumberFormat="1" applyFont="1" applyFill="1" applyBorder="1" applyAlignment="1" applyProtection="1">
      <alignment horizontal="right" vertical="center"/>
      <protection locked="0"/>
    </xf>
    <xf numFmtId="0" fontId="60" fillId="0" borderId="36" xfId="429" applyFont="1" applyFill="1" applyBorder="1" applyAlignment="1" applyProtection="1">
      <alignment horizontal="center" vertical="center"/>
    </xf>
    <xf numFmtId="189" fontId="66" fillId="40" borderId="114" xfId="356" applyNumberFormat="1" applyFont="1" applyFill="1" applyBorder="1" applyAlignment="1">
      <alignment horizontal="center" vertical="center"/>
    </xf>
    <xf numFmtId="0" fontId="60" fillId="33" borderId="49" xfId="356" applyNumberFormat="1" applyFont="1" applyFill="1" applyBorder="1" applyAlignment="1">
      <alignment vertical="center"/>
    </xf>
    <xf numFmtId="0" fontId="60" fillId="33" borderId="34" xfId="356" applyNumberFormat="1" applyFont="1" applyFill="1" applyBorder="1" applyAlignment="1">
      <alignment vertical="center"/>
    </xf>
    <xf numFmtId="10" fontId="65" fillId="32" borderId="43" xfId="343" applyNumberFormat="1" applyFont="1" applyFill="1" applyBorder="1" applyAlignment="1">
      <alignment horizontal="center" vertical="center"/>
    </xf>
    <xf numFmtId="10" fontId="65" fillId="30" borderId="43" xfId="343" applyNumberFormat="1" applyFont="1" applyFill="1" applyBorder="1" applyAlignment="1">
      <alignment horizontal="center" vertical="center"/>
    </xf>
    <xf numFmtId="0" fontId="64" fillId="0" borderId="36" xfId="356" applyNumberFormat="1" applyFont="1" applyBorder="1" applyAlignment="1">
      <alignment horizontal="center" vertical="center"/>
    </xf>
    <xf numFmtId="10" fontId="64" fillId="34" borderId="93" xfId="343" applyNumberFormat="1" applyFont="1" applyFill="1" applyBorder="1" applyAlignment="1">
      <alignment horizontal="center" vertical="center" wrapText="1"/>
    </xf>
    <xf numFmtId="9" fontId="64" fillId="34" borderId="119" xfId="356" applyNumberFormat="1" applyFont="1" applyFill="1" applyBorder="1" applyAlignment="1">
      <alignment horizontal="center" vertical="center" wrapText="1"/>
    </xf>
    <xf numFmtId="189" fontId="60" fillId="34" borderId="120" xfId="356" applyNumberFormat="1" applyFont="1" applyFill="1" applyBorder="1" applyAlignment="1">
      <alignment vertical="center"/>
    </xf>
    <xf numFmtId="194" fontId="0" fillId="0" borderId="79" xfId="426" applyNumberFormat="1" applyFont="1" applyBorder="1" applyAlignment="1">
      <alignment vertical="center"/>
    </xf>
    <xf numFmtId="0" fontId="60" fillId="0" borderId="0" xfId="0" applyFont="1"/>
    <xf numFmtId="0" fontId="0" fillId="0" borderId="0" xfId="0" applyAlignment="1">
      <alignment wrapText="1"/>
    </xf>
    <xf numFmtId="0" fontId="85" fillId="43" borderId="128" xfId="0" applyFont="1" applyFill="1" applyBorder="1" applyAlignment="1" applyProtection="1">
      <alignment horizontal="center" vertical="center"/>
    </xf>
    <xf numFmtId="4" fontId="96" fillId="43" borderId="128" xfId="0" applyNumberFormat="1" applyFont="1" applyFill="1" applyBorder="1" applyAlignment="1" applyProtection="1">
      <alignment horizontal="center" vertical="center"/>
    </xf>
    <xf numFmtId="3" fontId="96" fillId="43" borderId="128" xfId="0" applyNumberFormat="1" applyFont="1" applyFill="1" applyBorder="1" applyAlignment="1" applyProtection="1">
      <alignment horizontal="center" vertical="center" wrapText="1"/>
    </xf>
    <xf numFmtId="188" fontId="61" fillId="0" borderId="37" xfId="0" applyNumberFormat="1" applyFont="1" applyBorder="1" applyAlignment="1">
      <alignment horizontal="center"/>
    </xf>
    <xf numFmtId="188" fontId="61" fillId="32" borderId="37" xfId="0" applyNumberFormat="1" applyFont="1" applyFill="1" applyBorder="1" applyAlignment="1">
      <alignment horizontal="center"/>
    </xf>
    <xf numFmtId="188" fontId="61" fillId="0" borderId="129" xfId="0" applyNumberFormat="1" applyFont="1" applyBorder="1" applyAlignment="1">
      <alignment horizontal="center"/>
    </xf>
    <xf numFmtId="0" fontId="61" fillId="0" borderId="0" xfId="0" applyFont="1"/>
    <xf numFmtId="0" fontId="55" fillId="0" borderId="0" xfId="0" applyFont="1" applyAlignment="1">
      <alignment wrapText="1"/>
    </xf>
    <xf numFmtId="0" fontId="55" fillId="0" borderId="0" xfId="0" applyFont="1"/>
    <xf numFmtId="188" fontId="55" fillId="30" borderId="0" xfId="0" applyNumberFormat="1" applyFont="1" applyFill="1"/>
    <xf numFmtId="42" fontId="0" fillId="0" borderId="79" xfId="426" applyFont="1" applyFill="1" applyBorder="1" applyAlignment="1">
      <alignment vertical="center"/>
    </xf>
    <xf numFmtId="0" fontId="10" fillId="37" borderId="1" xfId="350" applyFont="1" applyFill="1" applyBorder="1" applyAlignment="1">
      <alignment horizontal="justify" vertical="center" wrapText="1"/>
    </xf>
    <xf numFmtId="0" fontId="10" fillId="37" borderId="1" xfId="0" applyFont="1" applyFill="1" applyBorder="1" applyAlignment="1">
      <alignment horizontal="justify" vertical="center" wrapText="1"/>
    </xf>
    <xf numFmtId="0" fontId="10" fillId="42" borderId="79" xfId="350" applyFont="1" applyFill="1" applyBorder="1" applyAlignment="1" applyProtection="1">
      <alignment horizontal="justify" vertical="center"/>
      <protection hidden="1"/>
    </xf>
    <xf numFmtId="0" fontId="16" fillId="33" borderId="35" xfId="5" applyFill="1" applyBorder="1" applyAlignment="1" applyProtection="1">
      <alignment horizontal="center" vertical="center"/>
      <protection locked="0"/>
    </xf>
    <xf numFmtId="49" fontId="86" fillId="45" borderId="33" xfId="17" applyNumberFormat="1" applyFont="1" applyFill="1" applyBorder="1" applyAlignment="1" applyProtection="1">
      <alignment horizontal="center" vertical="center" wrapText="1"/>
      <protection locked="0"/>
    </xf>
    <xf numFmtId="0" fontId="16" fillId="33" borderId="38" xfId="5" applyFill="1" applyBorder="1" applyAlignment="1" applyProtection="1">
      <alignment horizontal="center" vertical="center"/>
      <protection locked="0"/>
    </xf>
    <xf numFmtId="0" fontId="16" fillId="33" borderId="130" xfId="5" applyFill="1" applyBorder="1" applyAlignment="1" applyProtection="1">
      <alignment horizontal="center" vertical="center"/>
      <protection locked="0"/>
    </xf>
    <xf numFmtId="49" fontId="86" fillId="44" borderId="33" xfId="17" applyNumberFormat="1" applyFont="1" applyFill="1" applyBorder="1" applyAlignment="1" applyProtection="1">
      <alignment horizontal="center" vertical="center" wrapText="1"/>
      <protection locked="0"/>
    </xf>
    <xf numFmtId="0" fontId="16" fillId="33" borderId="131" xfId="5" applyFill="1" applyBorder="1" applyAlignment="1" applyProtection="1">
      <alignment horizontal="center" vertical="center"/>
      <protection locked="0"/>
    </xf>
    <xf numFmtId="49" fontId="86" fillId="44" borderId="132" xfId="363" applyNumberFormat="1" applyFont="1" applyFill="1" applyBorder="1" applyAlignment="1" applyProtection="1">
      <alignment horizontal="center" vertical="center" wrapText="1"/>
      <protection locked="0"/>
    </xf>
    <xf numFmtId="49" fontId="99" fillId="44" borderId="33" xfId="363" applyNumberFormat="1" applyFont="1" applyFill="1" applyBorder="1" applyAlignment="1" applyProtection="1">
      <alignment horizontal="center" vertical="center" wrapText="1"/>
      <protection locked="0"/>
    </xf>
    <xf numFmtId="0" fontId="100" fillId="33" borderId="38" xfId="5" applyFont="1" applyFill="1" applyBorder="1" applyAlignment="1" applyProtection="1">
      <alignment horizontal="center" vertical="center"/>
      <protection locked="0"/>
    </xf>
    <xf numFmtId="195" fontId="63" fillId="30" borderId="70" xfId="343" applyNumberFormat="1" applyFont="1" applyFill="1" applyBorder="1" applyAlignment="1">
      <alignment horizontal="center" vertical="center" wrapText="1"/>
    </xf>
    <xf numFmtId="0" fontId="61" fillId="46" borderId="34" xfId="0" applyFont="1" applyFill="1" applyBorder="1" applyAlignment="1">
      <alignment vertical="center"/>
    </xf>
    <xf numFmtId="188" fontId="62" fillId="46" borderId="40" xfId="0" applyNumberFormat="1" applyFont="1" applyFill="1" applyBorder="1" applyAlignment="1">
      <alignment horizontal="center"/>
    </xf>
    <xf numFmtId="9" fontId="62" fillId="28" borderId="134" xfId="343" applyFont="1" applyFill="1" applyBorder="1" applyAlignment="1">
      <alignment vertical="center"/>
    </xf>
    <xf numFmtId="188" fontId="62" fillId="28" borderId="135" xfId="0" applyNumberFormat="1" applyFont="1" applyFill="1" applyBorder="1" applyAlignment="1">
      <alignment horizontal="center"/>
    </xf>
    <xf numFmtId="4" fontId="66" fillId="40" borderId="43" xfId="356" applyNumberFormat="1" applyFont="1" applyFill="1" applyBorder="1" applyAlignment="1">
      <alignment horizontal="center" vertical="center"/>
    </xf>
    <xf numFmtId="4" fontId="66" fillId="38" borderId="34" xfId="356" applyNumberFormat="1" applyFont="1" applyFill="1" applyBorder="1" applyAlignment="1">
      <alignment vertical="center"/>
    </xf>
    <xf numFmtId="4" fontId="66" fillId="28" borderId="34" xfId="356" applyNumberFormat="1" applyFont="1" applyFill="1" applyBorder="1" applyAlignment="1">
      <alignment vertical="center"/>
    </xf>
    <xf numFmtId="10" fontId="66" fillId="40" borderId="43" xfId="356" applyNumberFormat="1" applyFont="1" applyFill="1" applyBorder="1" applyAlignment="1">
      <alignment horizontal="center" vertical="center"/>
    </xf>
    <xf numFmtId="10" fontId="65" fillId="40" borderId="43" xfId="343" applyNumberFormat="1" applyFont="1" applyFill="1" applyBorder="1" applyAlignment="1">
      <alignment horizontal="center" vertical="center"/>
    </xf>
    <xf numFmtId="188" fontId="61" fillId="40" borderId="43" xfId="359" applyNumberFormat="1" applyFont="1" applyFill="1" applyBorder="1" applyAlignment="1">
      <alignment horizontal="center" vertical="center"/>
    </xf>
    <xf numFmtId="10" fontId="61" fillId="40" borderId="64" xfId="343" applyNumberFormat="1" applyFont="1" applyFill="1" applyBorder="1" applyAlignment="1">
      <alignment horizontal="center"/>
    </xf>
    <xf numFmtId="10" fontId="61" fillId="40" borderId="36" xfId="343" applyNumberFormat="1" applyFont="1" applyFill="1" applyBorder="1" applyAlignment="1">
      <alignment horizontal="center"/>
    </xf>
    <xf numFmtId="10" fontId="61" fillId="40" borderId="62" xfId="343" applyNumberFormat="1" applyFont="1" applyFill="1" applyBorder="1" applyAlignment="1">
      <alignment horizontal="center"/>
    </xf>
    <xf numFmtId="1" fontId="55" fillId="0" borderId="82" xfId="0" applyNumberFormat="1" applyFont="1" applyBorder="1" applyAlignment="1">
      <alignment vertical="center" wrapText="1"/>
    </xf>
    <xf numFmtId="0" fontId="55" fillId="0" borderId="82" xfId="0" applyFont="1" applyBorder="1" applyAlignment="1">
      <alignment horizontal="center" vertical="center" wrapText="1"/>
    </xf>
    <xf numFmtId="0" fontId="57" fillId="0" borderId="0" xfId="351" applyFont="1" applyAlignment="1">
      <alignment horizontal="center" vertical="center"/>
    </xf>
    <xf numFmtId="0" fontId="10" fillId="0" borderId="0" xfId="0" applyFont="1" applyBorder="1" applyAlignment="1" applyProtection="1">
      <alignment horizontal="left" vertical="center" wrapText="1"/>
    </xf>
    <xf numFmtId="0" fontId="10" fillId="0" borderId="0" xfId="0" applyFont="1" applyFill="1" applyAlignment="1" applyProtection="1">
      <alignment horizontal="justify" vertical="top" wrapText="1"/>
    </xf>
    <xf numFmtId="0" fontId="0" fillId="0" borderId="0" xfId="0" applyFill="1" applyAlignment="1" applyProtection="1">
      <alignment horizontal="justify" vertical="top" wrapText="1"/>
    </xf>
    <xf numFmtId="0" fontId="10" fillId="0" borderId="0" xfId="0" applyFont="1" applyAlignment="1" applyProtection="1">
      <alignment horizontal="left" vertical="center" wrapText="1"/>
    </xf>
    <xf numFmtId="0" fontId="0" fillId="0" borderId="0" xfId="0" applyAlignment="1" applyProtection="1">
      <alignment horizontal="left" vertical="center" wrapText="1"/>
    </xf>
    <xf numFmtId="0" fontId="14" fillId="32" borderId="20" xfId="0" applyFont="1" applyFill="1" applyBorder="1" applyAlignment="1" applyProtection="1">
      <alignment horizontal="center" vertical="center" wrapText="1"/>
    </xf>
    <xf numFmtId="0" fontId="14" fillId="32" borderId="17" xfId="0" applyFont="1" applyFill="1" applyBorder="1" applyAlignment="1" applyProtection="1">
      <alignment horizontal="center" vertical="center" wrapText="1"/>
    </xf>
    <xf numFmtId="0" fontId="55" fillId="32" borderId="18" xfId="0" applyFont="1" applyFill="1" applyBorder="1" applyAlignment="1" applyProtection="1">
      <alignment horizontal="justify" vertical="center" wrapText="1"/>
    </xf>
    <xf numFmtId="0" fontId="55" fillId="32" borderId="19" xfId="0" applyFont="1" applyFill="1" applyBorder="1" applyAlignment="1" applyProtection="1">
      <alignment horizontal="justify" vertical="center" wrapText="1"/>
    </xf>
    <xf numFmtId="0" fontId="11" fillId="32" borderId="18" xfId="0" applyFont="1" applyFill="1" applyBorder="1" applyAlignment="1" applyProtection="1">
      <alignment horizontal="center" vertical="center" wrapText="1"/>
    </xf>
    <xf numFmtId="0" fontId="11" fillId="32" borderId="19" xfId="0" applyFont="1" applyFill="1" applyBorder="1" applyAlignment="1" applyProtection="1">
      <alignment horizontal="center" vertical="center" wrapText="1"/>
    </xf>
    <xf numFmtId="0" fontId="46" fillId="32" borderId="51" xfId="0" applyFont="1" applyFill="1" applyBorder="1" applyAlignment="1" applyProtection="1">
      <alignment horizontal="center" vertical="center" wrapText="1"/>
    </xf>
    <xf numFmtId="0" fontId="46" fillId="32" borderId="53" xfId="0" applyFont="1" applyFill="1" applyBorder="1" applyAlignment="1" applyProtection="1">
      <alignment horizontal="center" vertical="center" wrapText="1"/>
    </xf>
    <xf numFmtId="0" fontId="0" fillId="0" borderId="0" xfId="0" applyFill="1" applyAlignment="1" applyProtection="1">
      <alignment horizontal="justify" vertical="center" wrapText="1"/>
    </xf>
    <xf numFmtId="0" fontId="58" fillId="32" borderId="52" xfId="351" applyFont="1" applyFill="1" applyBorder="1" applyAlignment="1">
      <alignment horizontal="center" wrapText="1"/>
    </xf>
    <xf numFmtId="0" fontId="58" fillId="32" borderId="53" xfId="351" applyFont="1" applyFill="1" applyBorder="1" applyAlignment="1">
      <alignment horizontal="center" wrapText="1"/>
    </xf>
    <xf numFmtId="0" fontId="75" fillId="32" borderId="0" xfId="351" applyFont="1" applyFill="1" applyBorder="1" applyAlignment="1">
      <alignment horizontal="center"/>
    </xf>
    <xf numFmtId="0" fontId="75" fillId="32" borderId="19" xfId="351" applyFont="1" applyFill="1" applyBorder="1" applyAlignment="1">
      <alignment horizontal="center"/>
    </xf>
    <xf numFmtId="0" fontId="59" fillId="32" borderId="0" xfId="351" applyFont="1" applyFill="1" applyBorder="1" applyAlignment="1">
      <alignment horizontal="center" vertical="center" wrapText="1"/>
    </xf>
    <xf numFmtId="0" fontId="59" fillId="32" borderId="19" xfId="351" applyFont="1" applyFill="1" applyBorder="1" applyAlignment="1">
      <alignment horizontal="center" vertical="center" wrapText="1"/>
    </xf>
    <xf numFmtId="0" fontId="57" fillId="0" borderId="0" xfId="351" applyFont="1" applyAlignment="1">
      <alignment horizontal="center" vertical="center" wrapText="1"/>
    </xf>
    <xf numFmtId="0" fontId="57" fillId="32" borderId="51" xfId="351" applyFont="1" applyFill="1" applyBorder="1" applyAlignment="1">
      <alignment horizontal="center"/>
    </xf>
    <xf numFmtId="0" fontId="57" fillId="32" borderId="18" xfId="351" applyFont="1" applyFill="1" applyBorder="1" applyAlignment="1">
      <alignment horizontal="center"/>
    </xf>
    <xf numFmtId="0" fontId="59" fillId="33" borderId="20" xfId="351" applyFont="1" applyFill="1" applyBorder="1" applyAlignment="1">
      <alignment horizontal="center" wrapText="1"/>
    </xf>
    <xf numFmtId="0" fontId="59" fillId="33" borderId="21" xfId="351" applyFont="1" applyFill="1" applyBorder="1" applyAlignment="1">
      <alignment horizontal="center" wrapText="1"/>
    </xf>
    <xf numFmtId="0" fontId="59" fillId="33" borderId="17" xfId="351" applyFont="1" applyFill="1" applyBorder="1" applyAlignment="1">
      <alignment horizontal="center" wrapText="1"/>
    </xf>
    <xf numFmtId="0" fontId="56" fillId="32" borderId="20" xfId="351" applyFont="1" applyFill="1" applyBorder="1" applyAlignment="1">
      <alignment horizontal="center" vertical="center" wrapText="1"/>
    </xf>
    <xf numFmtId="0" fontId="56" fillId="32" borderId="21" xfId="351" applyFont="1" applyFill="1" applyBorder="1" applyAlignment="1">
      <alignment horizontal="center" vertical="center" wrapText="1"/>
    </xf>
    <xf numFmtId="0" fontId="56" fillId="32" borderId="17" xfId="351" applyFont="1" applyFill="1" applyBorder="1" applyAlignment="1">
      <alignment horizontal="center" vertical="center" wrapText="1"/>
    </xf>
    <xf numFmtId="0" fontId="89" fillId="0" borderId="0" xfId="2" applyFont="1" applyFill="1" applyAlignment="1" applyProtection="1">
      <alignment horizontal="left" vertical="center" wrapText="1"/>
      <protection hidden="1"/>
    </xf>
    <xf numFmtId="167" fontId="75" fillId="34" borderId="41" xfId="3" applyNumberFormat="1" applyFont="1" applyFill="1" applyBorder="1" applyAlignment="1" applyProtection="1">
      <alignment horizontal="center" vertical="center" wrapText="1"/>
      <protection hidden="1"/>
    </xf>
    <xf numFmtId="0" fontId="58" fillId="32" borderId="0" xfId="2" applyFont="1" applyFill="1" applyBorder="1" applyAlignment="1" applyProtection="1">
      <alignment horizontal="center" vertical="center" wrapText="1"/>
      <protection hidden="1"/>
    </xf>
    <xf numFmtId="0" fontId="75" fillId="32" borderId="0" xfId="2" applyFont="1" applyFill="1" applyBorder="1" applyAlignment="1" applyProtection="1">
      <alignment horizontal="center" vertical="center" wrapText="1"/>
      <protection hidden="1"/>
    </xf>
    <xf numFmtId="0" fontId="56" fillId="32" borderId="0" xfId="2" applyFont="1" applyFill="1" applyBorder="1" applyAlignment="1" applyProtection="1">
      <alignment horizontal="center" vertical="center" wrapText="1"/>
      <protection hidden="1"/>
    </xf>
    <xf numFmtId="0" fontId="89" fillId="0" borderId="0" xfId="2" applyFont="1" applyFill="1" applyBorder="1" applyAlignment="1" applyProtection="1">
      <alignment horizontal="justify" vertical="center" wrapText="1"/>
      <protection hidden="1"/>
    </xf>
    <xf numFmtId="166" fontId="75" fillId="34" borderId="41" xfId="3" applyFont="1" applyFill="1" applyBorder="1" applyAlignment="1" applyProtection="1">
      <alignment horizontal="center" vertical="center" wrapText="1"/>
      <protection hidden="1"/>
    </xf>
    <xf numFmtId="169" fontId="75" fillId="34" borderId="41" xfId="3" applyNumberFormat="1" applyFont="1" applyFill="1" applyBorder="1" applyAlignment="1" applyProtection="1">
      <alignment horizontal="center" vertical="center" wrapText="1"/>
      <protection hidden="1"/>
    </xf>
    <xf numFmtId="0" fontId="56" fillId="34" borderId="41" xfId="0" applyFont="1" applyFill="1" applyBorder="1" applyAlignment="1" applyProtection="1">
      <alignment horizontal="center" vertical="center" textRotation="255" wrapText="1"/>
      <protection hidden="1"/>
    </xf>
    <xf numFmtId="0" fontId="90" fillId="34" borderId="2" xfId="0" applyFont="1" applyFill="1" applyBorder="1" applyAlignment="1" applyProtection="1">
      <alignment horizontal="center" vertical="center" wrapText="1"/>
      <protection hidden="1"/>
    </xf>
    <xf numFmtId="0" fontId="90" fillId="34" borderId="54" xfId="0" applyFont="1" applyFill="1" applyBorder="1" applyAlignment="1" applyProtection="1">
      <alignment horizontal="center" vertical="center" wrapText="1"/>
      <protection hidden="1"/>
    </xf>
    <xf numFmtId="0" fontId="90" fillId="34" borderId="60" xfId="0" applyFont="1" applyFill="1" applyBorder="1" applyAlignment="1" applyProtection="1">
      <alignment horizontal="center" vertical="center" wrapText="1"/>
      <protection hidden="1"/>
    </xf>
    <xf numFmtId="0" fontId="56" fillId="36" borderId="41" xfId="0" applyFont="1" applyFill="1" applyBorder="1" applyAlignment="1" applyProtection="1">
      <alignment horizontal="center" vertical="center"/>
      <protection hidden="1"/>
    </xf>
    <xf numFmtId="0" fontId="91" fillId="34" borderId="41" xfId="0" applyFont="1" applyFill="1" applyBorder="1" applyAlignment="1" applyProtection="1">
      <alignment horizontal="center" vertical="center" textRotation="255" wrapText="1"/>
      <protection hidden="1"/>
    </xf>
    <xf numFmtId="0" fontId="75" fillId="33" borderId="51" xfId="1" applyNumberFormat="1" applyFont="1" applyFill="1" applyBorder="1" applyAlignment="1" applyProtection="1">
      <alignment horizontal="center" vertical="center" wrapText="1"/>
      <protection hidden="1"/>
    </xf>
    <xf numFmtId="0" fontId="75" fillId="33" borderId="52" xfId="1" applyNumberFormat="1" applyFont="1" applyFill="1" applyBorder="1" applyAlignment="1" applyProtection="1">
      <alignment horizontal="center" vertical="center" wrapText="1"/>
      <protection hidden="1"/>
    </xf>
    <xf numFmtId="0" fontId="75" fillId="33" borderId="53" xfId="1" applyNumberFormat="1" applyFont="1" applyFill="1" applyBorder="1" applyAlignment="1" applyProtection="1">
      <alignment horizontal="center" vertical="center" wrapText="1"/>
      <protection hidden="1"/>
    </xf>
    <xf numFmtId="0" fontId="75" fillId="33" borderId="20" xfId="1" applyNumberFormat="1" applyFont="1" applyFill="1" applyBorder="1" applyAlignment="1" applyProtection="1">
      <alignment horizontal="center" vertical="center" wrapText="1"/>
      <protection hidden="1"/>
    </xf>
    <xf numFmtId="0" fontId="75" fillId="33" borderId="21" xfId="1" applyNumberFormat="1" applyFont="1" applyFill="1" applyBorder="1" applyAlignment="1" applyProtection="1">
      <alignment horizontal="center" vertical="center" wrapText="1"/>
      <protection hidden="1"/>
    </xf>
    <xf numFmtId="0" fontId="75" fillId="33" borderId="17" xfId="1" applyNumberFormat="1" applyFont="1" applyFill="1" applyBorder="1" applyAlignment="1" applyProtection="1">
      <alignment horizontal="center" vertical="center" wrapText="1"/>
      <protection hidden="1"/>
    </xf>
    <xf numFmtId="0" fontId="87" fillId="41" borderId="41" xfId="2" applyFont="1" applyFill="1" applyBorder="1" applyAlignment="1" applyProtection="1">
      <alignment horizontal="center" vertical="center" wrapText="1"/>
      <protection hidden="1"/>
    </xf>
    <xf numFmtId="0" fontId="75" fillId="32" borderId="18" xfId="2" applyFont="1" applyFill="1" applyBorder="1" applyAlignment="1" applyProtection="1">
      <alignment horizontal="center" vertical="center" wrapText="1"/>
      <protection hidden="1"/>
    </xf>
    <xf numFmtId="0" fontId="56" fillId="32" borderId="18" xfId="2" applyFont="1" applyFill="1" applyBorder="1" applyAlignment="1" applyProtection="1">
      <alignment horizontal="center" vertical="center" wrapText="1"/>
      <protection hidden="1"/>
    </xf>
    <xf numFmtId="0" fontId="59" fillId="32" borderId="18" xfId="2" applyFont="1" applyFill="1" applyBorder="1" applyAlignment="1" applyProtection="1">
      <alignment horizontal="center" vertical="center" wrapText="1"/>
      <protection hidden="1"/>
    </xf>
    <xf numFmtId="0" fontId="59" fillId="32" borderId="0" xfId="2" applyFont="1" applyFill="1" applyBorder="1" applyAlignment="1" applyProtection="1">
      <alignment horizontal="center" vertical="center" wrapText="1"/>
      <protection hidden="1"/>
    </xf>
    <xf numFmtId="0" fontId="56" fillId="31" borderId="41" xfId="2" applyNumberFormat="1" applyFont="1" applyFill="1" applyBorder="1" applyAlignment="1" applyProtection="1">
      <alignment horizontal="center" vertical="center" wrapText="1"/>
      <protection hidden="1"/>
    </xf>
    <xf numFmtId="0" fontId="56" fillId="35" borderId="41" xfId="2" applyNumberFormat="1" applyFont="1" applyFill="1" applyBorder="1" applyAlignment="1" applyProtection="1">
      <alignment horizontal="center" vertical="center" wrapText="1"/>
      <protection hidden="1"/>
    </xf>
    <xf numFmtId="0" fontId="56" fillId="0" borderId="41" xfId="2" applyFont="1" applyFill="1" applyBorder="1" applyAlignment="1" applyProtection="1">
      <alignment horizontal="center" vertical="center" wrapText="1"/>
      <protection hidden="1"/>
    </xf>
    <xf numFmtId="0" fontId="87" fillId="29" borderId="41" xfId="2" applyFont="1" applyFill="1" applyBorder="1" applyAlignment="1" applyProtection="1">
      <alignment horizontal="center" vertical="center" wrapText="1"/>
      <protection hidden="1"/>
    </xf>
    <xf numFmtId="0" fontId="56" fillId="29" borderId="41" xfId="2" applyFont="1" applyFill="1" applyBorder="1" applyAlignment="1" applyProtection="1">
      <alignment horizontal="center" vertical="center" wrapText="1"/>
      <protection hidden="1"/>
    </xf>
    <xf numFmtId="0" fontId="87" fillId="31" borderId="41" xfId="2" applyFont="1" applyFill="1" applyBorder="1" applyAlignment="1" applyProtection="1">
      <alignment horizontal="center" vertical="center" wrapText="1"/>
      <protection hidden="1"/>
    </xf>
    <xf numFmtId="0" fontId="87" fillId="35" borderId="41" xfId="2" applyFont="1" applyFill="1" applyBorder="1" applyAlignment="1" applyProtection="1">
      <alignment horizontal="center" vertical="center" wrapText="1"/>
      <protection hidden="1"/>
    </xf>
    <xf numFmtId="0" fontId="56" fillId="41" borderId="41" xfId="2" applyNumberFormat="1" applyFont="1" applyFill="1" applyBorder="1" applyAlignment="1" applyProtection="1">
      <alignment horizontal="center" vertical="center" wrapText="1"/>
      <protection hidden="1"/>
    </xf>
    <xf numFmtId="0" fontId="11" fillId="32" borderId="18" xfId="2" applyFont="1" applyFill="1" applyBorder="1" applyAlignment="1" applyProtection="1">
      <alignment horizontal="center" vertical="center" wrapText="1"/>
    </xf>
    <xf numFmtId="0" fontId="11" fillId="32" borderId="0" xfId="2" applyFont="1" applyFill="1" applyBorder="1" applyAlignment="1" applyProtection="1">
      <alignment horizontal="center" vertical="center" wrapText="1"/>
    </xf>
    <xf numFmtId="0" fontId="41" fillId="32" borderId="18" xfId="2" applyFont="1" applyFill="1" applyBorder="1" applyAlignment="1" applyProtection="1">
      <alignment horizontal="center" vertical="center" wrapText="1"/>
    </xf>
    <xf numFmtId="0" fontId="41" fillId="32" borderId="0" xfId="2" applyFont="1" applyFill="1" applyBorder="1" applyAlignment="1" applyProtection="1">
      <alignment horizontal="center" vertical="center" wrapText="1"/>
    </xf>
    <xf numFmtId="0" fontId="14" fillId="32" borderId="18" xfId="2" applyFont="1" applyFill="1" applyBorder="1" applyAlignment="1" applyProtection="1">
      <alignment horizontal="center" vertical="center" wrapText="1"/>
    </xf>
    <xf numFmtId="0" fontId="14" fillId="32" borderId="0" xfId="2" applyFont="1" applyFill="1" applyBorder="1" applyAlignment="1" applyProtection="1">
      <alignment horizontal="center" vertical="center" wrapText="1"/>
    </xf>
    <xf numFmtId="0" fontId="46" fillId="32" borderId="18" xfId="2" applyFont="1" applyFill="1" applyBorder="1" applyAlignment="1" applyProtection="1">
      <alignment horizontal="center" vertical="center" wrapText="1"/>
    </xf>
    <xf numFmtId="0" fontId="46" fillId="32" borderId="0" xfId="2" applyFont="1" applyFill="1" applyBorder="1" applyAlignment="1" applyProtection="1">
      <alignment horizontal="center" vertical="center" wrapText="1"/>
    </xf>
    <xf numFmtId="0" fontId="71" fillId="0" borderId="2" xfId="349" applyFont="1" applyFill="1" applyBorder="1" applyAlignment="1" applyProtection="1">
      <alignment horizontal="left" vertical="center" wrapText="1"/>
      <protection hidden="1"/>
    </xf>
    <xf numFmtId="0" fontId="71" fillId="0" borderId="54" xfId="349" applyFont="1" applyFill="1" applyBorder="1" applyAlignment="1" applyProtection="1">
      <alignment horizontal="left" vertical="center" wrapText="1"/>
      <protection hidden="1"/>
    </xf>
    <xf numFmtId="0" fontId="71" fillId="0" borderId="60" xfId="349" applyFont="1" applyFill="1" applyBorder="1" applyAlignment="1" applyProtection="1">
      <alignment horizontal="left" vertical="center" wrapText="1"/>
      <protection hidden="1"/>
    </xf>
    <xf numFmtId="0" fontId="53" fillId="29" borderId="41" xfId="349" applyFont="1" applyFill="1" applyBorder="1" applyAlignment="1" applyProtection="1">
      <alignment horizontal="center" vertical="center" wrapText="1"/>
      <protection hidden="1"/>
    </xf>
    <xf numFmtId="0" fontId="54" fillId="0" borderId="2" xfId="349" applyFont="1" applyFill="1" applyBorder="1" applyAlignment="1" applyProtection="1">
      <alignment horizontal="justify" vertical="center" wrapText="1"/>
      <protection hidden="1"/>
    </xf>
    <xf numFmtId="0" fontId="54" fillId="0" borderId="60" xfId="349" applyFont="1" applyFill="1" applyBorder="1" applyAlignment="1" applyProtection="1">
      <alignment horizontal="justify" vertical="center" wrapText="1"/>
      <protection hidden="1"/>
    </xf>
    <xf numFmtId="0" fontId="53" fillId="29" borderId="2" xfId="349" applyFont="1" applyFill="1" applyBorder="1" applyAlignment="1" applyProtection="1">
      <alignment horizontal="center" vertical="center" wrapText="1"/>
      <protection hidden="1"/>
    </xf>
    <xf numFmtId="0" fontId="53" fillId="29" borderId="54" xfId="349" applyFont="1" applyFill="1" applyBorder="1" applyAlignment="1" applyProtection="1">
      <alignment horizontal="center" vertical="center" wrapText="1"/>
      <protection hidden="1"/>
    </xf>
    <xf numFmtId="0" fontId="53" fillId="29" borderId="60" xfId="349" applyFont="1" applyFill="1" applyBorder="1" applyAlignment="1" applyProtection="1">
      <alignment horizontal="center" vertical="center" wrapText="1"/>
      <protection hidden="1"/>
    </xf>
    <xf numFmtId="0" fontId="52" fillId="29" borderId="1" xfId="349" applyFont="1" applyFill="1" applyBorder="1" applyAlignment="1" applyProtection="1">
      <alignment horizontal="center" vertical="center" wrapText="1"/>
      <protection hidden="1"/>
    </xf>
    <xf numFmtId="0" fontId="52" fillId="29" borderId="1" xfId="349" applyFont="1" applyFill="1" applyBorder="1" applyAlignment="1" applyProtection="1">
      <alignment horizontal="center" vertical="center"/>
      <protection hidden="1"/>
    </xf>
    <xf numFmtId="0" fontId="53" fillId="34" borderId="2" xfId="349" applyFont="1" applyFill="1" applyBorder="1" applyAlignment="1" applyProtection="1">
      <alignment horizontal="center" vertical="center" wrapText="1"/>
      <protection hidden="1"/>
    </xf>
    <xf numFmtId="0" fontId="53" fillId="34" borderId="60" xfId="349" applyFont="1" applyFill="1" applyBorder="1" applyAlignment="1" applyProtection="1">
      <alignment horizontal="center" vertical="center" wrapText="1"/>
      <protection hidden="1"/>
    </xf>
    <xf numFmtId="0" fontId="46" fillId="32" borderId="51" xfId="2" applyFont="1" applyFill="1" applyBorder="1" applyAlignment="1" applyProtection="1">
      <alignment horizontal="center" vertical="center" wrapText="1"/>
      <protection hidden="1"/>
    </xf>
    <xf numFmtId="0" fontId="46" fillId="32" borderId="52" xfId="2" applyFont="1" applyFill="1" applyBorder="1" applyAlignment="1" applyProtection="1">
      <alignment horizontal="center" vertical="center" wrapText="1"/>
      <protection hidden="1"/>
    </xf>
    <xf numFmtId="0" fontId="46" fillId="32" borderId="80" xfId="2" applyFont="1" applyFill="1" applyBorder="1" applyAlignment="1" applyProtection="1">
      <alignment horizontal="center" vertical="center" wrapText="1"/>
      <protection hidden="1"/>
    </xf>
    <xf numFmtId="0" fontId="46" fillId="32" borderId="53" xfId="2" applyFont="1" applyFill="1" applyBorder="1" applyAlignment="1" applyProtection="1">
      <alignment horizontal="center" vertical="center" wrapText="1"/>
      <protection hidden="1"/>
    </xf>
    <xf numFmtId="0" fontId="11" fillId="32" borderId="18" xfId="2" applyFont="1" applyFill="1" applyBorder="1" applyAlignment="1" applyProtection="1">
      <alignment horizontal="center" vertical="center" wrapText="1"/>
      <protection hidden="1"/>
    </xf>
    <xf numFmtId="0" fontId="11" fillId="32" borderId="0" xfId="2" applyFont="1" applyFill="1" applyBorder="1" applyAlignment="1" applyProtection="1">
      <alignment horizontal="center" vertical="center" wrapText="1"/>
      <protection hidden="1"/>
    </xf>
    <xf numFmtId="0" fontId="11" fillId="32" borderId="19" xfId="2" applyFont="1" applyFill="1" applyBorder="1" applyAlignment="1" applyProtection="1">
      <alignment horizontal="center" vertical="center" wrapText="1"/>
      <protection hidden="1"/>
    </xf>
    <xf numFmtId="0" fontId="41" fillId="32" borderId="18" xfId="2" applyFont="1" applyFill="1" applyBorder="1" applyAlignment="1" applyProtection="1">
      <alignment horizontal="center" vertical="center" wrapText="1"/>
      <protection hidden="1"/>
    </xf>
    <xf numFmtId="0" fontId="41" fillId="32" borderId="0" xfId="2" applyFont="1" applyFill="1" applyBorder="1" applyAlignment="1" applyProtection="1">
      <alignment horizontal="center" vertical="center" wrapText="1"/>
      <protection hidden="1"/>
    </xf>
    <xf numFmtId="0" fontId="41" fillId="32" borderId="19" xfId="2" applyFont="1" applyFill="1" applyBorder="1" applyAlignment="1" applyProtection="1">
      <alignment horizontal="center" vertical="center" wrapText="1"/>
      <protection hidden="1"/>
    </xf>
    <xf numFmtId="0" fontId="14" fillId="32" borderId="20" xfId="2" applyFont="1" applyFill="1" applyBorder="1" applyAlignment="1" applyProtection="1">
      <alignment horizontal="center" vertical="center" wrapText="1"/>
      <protection hidden="1"/>
    </xf>
    <xf numFmtId="0" fontId="14" fillId="32" borderId="21" xfId="2" applyFont="1" applyFill="1" applyBorder="1" applyAlignment="1" applyProtection="1">
      <alignment horizontal="center" vertical="center" wrapText="1"/>
      <protection hidden="1"/>
    </xf>
    <xf numFmtId="0" fontId="14" fillId="32" borderId="17" xfId="2" applyFont="1" applyFill="1" applyBorder="1" applyAlignment="1" applyProtection="1">
      <alignment horizontal="center" vertical="center" wrapText="1"/>
      <protection hidden="1"/>
    </xf>
    <xf numFmtId="49" fontId="86" fillId="44" borderId="22" xfId="363" applyNumberFormat="1" applyFont="1" applyFill="1" applyBorder="1" applyAlignment="1" applyProtection="1">
      <alignment horizontal="center" vertical="center" wrapText="1"/>
      <protection locked="0"/>
    </xf>
    <xf numFmtId="49" fontId="86" fillId="44" borderId="29" xfId="363" applyNumberFormat="1" applyFont="1" applyFill="1" applyBorder="1" applyAlignment="1" applyProtection="1">
      <alignment horizontal="center" vertical="center" wrapText="1"/>
      <protection locked="0"/>
    </xf>
    <xf numFmtId="49" fontId="86" fillId="44" borderId="23" xfId="363" applyNumberFormat="1" applyFont="1" applyFill="1" applyBorder="1" applyAlignment="1" applyProtection="1">
      <alignment horizontal="center" vertical="center" wrapText="1"/>
      <protection locked="0"/>
    </xf>
    <xf numFmtId="0" fontId="61" fillId="0" borderId="22"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83" fillId="32" borderId="24" xfId="0" quotePrefix="1" applyFont="1" applyFill="1" applyBorder="1" applyAlignment="1" applyProtection="1">
      <alignment horizontal="center" vertical="center" wrapText="1"/>
    </xf>
    <xf numFmtId="0" fontId="83" fillId="32" borderId="25" xfId="0" quotePrefix="1" applyFont="1" applyFill="1" applyBorder="1" applyAlignment="1" applyProtection="1">
      <alignment horizontal="center" vertical="center" wrapText="1"/>
    </xf>
    <xf numFmtId="0" fontId="83" fillId="32" borderId="26" xfId="0" quotePrefix="1" applyFont="1" applyFill="1" applyBorder="1" applyAlignment="1" applyProtection="1">
      <alignment horizontal="center" vertical="center" wrapText="1"/>
    </xf>
    <xf numFmtId="0" fontId="83" fillId="32" borderId="22" xfId="0" applyFont="1" applyFill="1" applyBorder="1" applyAlignment="1" applyProtection="1">
      <alignment horizontal="center" vertical="center" wrapText="1"/>
    </xf>
    <xf numFmtId="0" fontId="83" fillId="32" borderId="29" xfId="0" applyFont="1" applyFill="1" applyBorder="1" applyAlignment="1" applyProtection="1">
      <alignment horizontal="center" vertical="center" wrapText="1"/>
    </xf>
    <xf numFmtId="0" fontId="83" fillId="32" borderId="23" xfId="0" applyFont="1" applyFill="1" applyBorder="1" applyAlignment="1" applyProtection="1">
      <alignment horizontal="center" vertical="center" wrapText="1"/>
    </xf>
    <xf numFmtId="0" fontId="83" fillId="32" borderId="27" xfId="0" applyFont="1" applyFill="1" applyBorder="1" applyAlignment="1" applyProtection="1">
      <alignment horizontal="center" vertical="center" wrapText="1"/>
    </xf>
    <xf numFmtId="0" fontId="83" fillId="32" borderId="0" xfId="0" applyFont="1" applyFill="1" applyBorder="1" applyAlignment="1" applyProtection="1">
      <alignment horizontal="center" vertical="center" wrapText="1"/>
    </xf>
    <xf numFmtId="0" fontId="83" fillId="32" borderId="28" xfId="0" applyFont="1" applyFill="1" applyBorder="1" applyAlignment="1" applyProtection="1">
      <alignment horizontal="center" vertical="center" wrapText="1"/>
    </xf>
    <xf numFmtId="0" fontId="83" fillId="32" borderId="30" xfId="0" applyFont="1" applyFill="1" applyBorder="1" applyAlignment="1" applyProtection="1">
      <alignment horizontal="center" vertical="center" wrapText="1"/>
    </xf>
    <xf numFmtId="0" fontId="83" fillId="32" borderId="32" xfId="0" applyFont="1" applyFill="1" applyBorder="1" applyAlignment="1" applyProtection="1">
      <alignment horizontal="center" vertical="center" wrapText="1"/>
    </xf>
    <xf numFmtId="0" fontId="83" fillId="32" borderId="31" xfId="0" applyFont="1" applyFill="1" applyBorder="1" applyAlignment="1" applyProtection="1">
      <alignment horizontal="center" vertical="center" wrapText="1"/>
    </xf>
    <xf numFmtId="0" fontId="62" fillId="32" borderId="71" xfId="0" applyFont="1" applyFill="1" applyBorder="1" applyAlignment="1" applyProtection="1">
      <alignment horizontal="center" vertical="center" wrapText="1"/>
    </xf>
    <xf numFmtId="0" fontId="62" fillId="32" borderId="70" xfId="0" applyFont="1" applyFill="1" applyBorder="1" applyAlignment="1" applyProtection="1">
      <alignment horizontal="center" vertical="center" wrapText="1"/>
    </xf>
    <xf numFmtId="0" fontId="62" fillId="32" borderId="22" xfId="0" applyFont="1" applyFill="1" applyBorder="1" applyAlignment="1" applyProtection="1">
      <alignment horizontal="center" vertical="center" wrapText="1"/>
    </xf>
    <xf numFmtId="0" fontId="62" fillId="32" borderId="29" xfId="0" applyFont="1" applyFill="1" applyBorder="1" applyAlignment="1" applyProtection="1">
      <alignment horizontal="center" vertical="center" wrapText="1"/>
    </xf>
    <xf numFmtId="0" fontId="62" fillId="32" borderId="23" xfId="0" applyFont="1" applyFill="1" applyBorder="1" applyAlignment="1" applyProtection="1">
      <alignment horizontal="center" vertical="center" wrapText="1"/>
    </xf>
    <xf numFmtId="0" fontId="62" fillId="32" borderId="30" xfId="0" applyFont="1" applyFill="1" applyBorder="1" applyAlignment="1" applyProtection="1">
      <alignment horizontal="center" vertical="center" wrapText="1"/>
    </xf>
    <xf numFmtId="0" fontId="62" fillId="32" borderId="32" xfId="0" applyFont="1" applyFill="1" applyBorder="1" applyAlignment="1" applyProtection="1">
      <alignment horizontal="center" vertical="center" wrapText="1"/>
    </xf>
    <xf numFmtId="0" fontId="62" fillId="32" borderId="31" xfId="0" applyFont="1" applyFill="1" applyBorder="1" applyAlignment="1" applyProtection="1">
      <alignment horizontal="center" vertical="center" wrapText="1"/>
    </xf>
    <xf numFmtId="0" fontId="94" fillId="38" borderId="83" xfId="0" applyFont="1" applyFill="1" applyBorder="1" applyAlignment="1" applyProtection="1">
      <alignment horizontal="left" vertical="center"/>
    </xf>
    <xf numFmtId="0" fontId="94" fillId="38" borderId="67" xfId="0" applyFont="1" applyFill="1" applyBorder="1" applyAlignment="1" applyProtection="1">
      <alignment horizontal="left" vertical="center"/>
    </xf>
    <xf numFmtId="0" fontId="94" fillId="38" borderId="68" xfId="0" applyFont="1" applyFill="1" applyBorder="1" applyAlignment="1" applyProtection="1">
      <alignment horizontal="left" vertical="center"/>
    </xf>
    <xf numFmtId="195" fontId="63" fillId="30" borderId="70" xfId="343" applyNumberFormat="1" applyFont="1" applyFill="1" applyBorder="1" applyAlignment="1">
      <alignment horizontal="center" vertical="center"/>
    </xf>
    <xf numFmtId="195" fontId="63" fillId="30" borderId="91" xfId="343" applyNumberFormat="1" applyFont="1" applyFill="1" applyBorder="1" applyAlignment="1">
      <alignment horizontal="center" vertical="center"/>
    </xf>
    <xf numFmtId="195" fontId="97" fillId="0" borderId="71" xfId="343" applyNumberFormat="1" applyFont="1" applyFill="1" applyBorder="1" applyAlignment="1">
      <alignment horizontal="center" vertical="center"/>
    </xf>
    <xf numFmtId="195" fontId="97" fillId="0" borderId="70" xfId="343" applyNumberFormat="1" applyFont="1" applyFill="1" applyBorder="1" applyAlignment="1">
      <alignment horizontal="center" vertical="center"/>
    </xf>
    <xf numFmtId="0" fontId="62" fillId="28" borderId="133" xfId="0" applyFont="1" applyFill="1" applyBorder="1" applyAlignment="1">
      <alignment horizontal="center" vertical="center"/>
    </xf>
    <xf numFmtId="0" fontId="62" fillId="28" borderId="122" xfId="0" applyFont="1" applyFill="1" applyBorder="1" applyAlignment="1">
      <alignment horizontal="center" vertical="center"/>
    </xf>
    <xf numFmtId="0" fontId="62" fillId="28" borderId="123" xfId="0" applyFont="1" applyFill="1" applyBorder="1" applyAlignment="1">
      <alignment horizontal="center" vertical="center"/>
    </xf>
    <xf numFmtId="49" fontId="86" fillId="44" borderId="86" xfId="363" applyNumberFormat="1" applyFont="1" applyFill="1" applyBorder="1" applyAlignment="1" applyProtection="1">
      <alignment horizontal="center" vertical="center" wrapText="1"/>
      <protection locked="0"/>
    </xf>
    <xf numFmtId="49" fontId="86" fillId="44" borderId="128" xfId="363" applyNumberFormat="1" applyFont="1" applyFill="1" applyBorder="1" applyAlignment="1" applyProtection="1">
      <alignment horizontal="center" vertical="center" wrapText="1"/>
      <protection locked="0"/>
    </xf>
    <xf numFmtId="49" fontId="86" fillId="44" borderId="87" xfId="363" applyNumberFormat="1" applyFont="1" applyFill="1" applyBorder="1" applyAlignment="1" applyProtection="1">
      <alignment horizontal="center" vertical="center" wrapText="1"/>
      <protection locked="0"/>
    </xf>
    <xf numFmtId="49" fontId="86" fillId="44" borderId="24" xfId="363" applyNumberFormat="1" applyFont="1" applyFill="1" applyBorder="1" applyAlignment="1" applyProtection="1">
      <alignment horizontal="center" vertical="center" wrapText="1"/>
      <protection locked="0"/>
    </xf>
    <xf numFmtId="49" fontId="86" fillId="44" borderId="25" xfId="363" applyNumberFormat="1" applyFont="1" applyFill="1" applyBorder="1" applyAlignment="1" applyProtection="1">
      <alignment horizontal="center" vertical="center" wrapText="1"/>
      <protection locked="0"/>
    </xf>
    <xf numFmtId="0" fontId="63" fillId="28" borderId="78" xfId="0" applyFont="1" applyFill="1" applyBorder="1" applyAlignment="1">
      <alignment horizontal="center" vertical="center"/>
    </xf>
    <xf numFmtId="0" fontId="63" fillId="28" borderId="67" xfId="0" applyFont="1" applyFill="1" applyBorder="1" applyAlignment="1">
      <alignment horizontal="center" vertical="center"/>
    </xf>
    <xf numFmtId="0" fontId="63" fillId="28" borderId="98" xfId="0" applyFont="1" applyFill="1" applyBorder="1" applyAlignment="1">
      <alignment horizontal="center" vertical="center"/>
    </xf>
    <xf numFmtId="0" fontId="63" fillId="32" borderId="99" xfId="0" applyFont="1" applyFill="1" applyBorder="1" applyAlignment="1">
      <alignment horizontal="center" vertical="center"/>
    </xf>
    <xf numFmtId="0" fontId="63" fillId="32" borderId="100" xfId="0" applyFont="1" applyFill="1" applyBorder="1" applyAlignment="1">
      <alignment horizontal="center" vertical="center"/>
    </xf>
    <xf numFmtId="0" fontId="63" fillId="32" borderId="101" xfId="0" applyFont="1" applyFill="1" applyBorder="1" applyAlignment="1">
      <alignment horizontal="center" vertical="center"/>
    </xf>
    <xf numFmtId="0" fontId="63" fillId="30" borderId="102" xfId="0" applyFont="1" applyFill="1" applyBorder="1" applyAlignment="1">
      <alignment horizontal="center" vertical="center"/>
    </xf>
    <xf numFmtId="0" fontId="63" fillId="30" borderId="103" xfId="0" applyFont="1" applyFill="1" applyBorder="1" applyAlignment="1">
      <alignment horizontal="center" vertical="center"/>
    </xf>
    <xf numFmtId="0" fontId="63" fillId="30" borderId="88" xfId="0" applyFont="1" applyFill="1" applyBorder="1" applyAlignment="1">
      <alignment horizontal="center" vertical="center"/>
    </xf>
    <xf numFmtId="0" fontId="63" fillId="32" borderId="102" xfId="0" applyFont="1" applyFill="1" applyBorder="1" applyAlignment="1">
      <alignment horizontal="center" vertical="center"/>
    </xf>
    <xf numFmtId="0" fontId="63" fillId="32" borderId="103" xfId="0" applyFont="1" applyFill="1" applyBorder="1" applyAlignment="1">
      <alignment horizontal="center" vertical="center"/>
    </xf>
    <xf numFmtId="0" fontId="63" fillId="32" borderId="88" xfId="0" applyFont="1" applyFill="1" applyBorder="1" applyAlignment="1">
      <alignment horizontal="center" vertical="center"/>
    </xf>
    <xf numFmtId="195" fontId="97" fillId="0" borderId="91" xfId="343" applyNumberFormat="1" applyFont="1" applyFill="1" applyBorder="1" applyAlignment="1">
      <alignment horizontal="center" vertical="center"/>
    </xf>
    <xf numFmtId="0" fontId="63" fillId="30" borderId="104" xfId="0" applyFont="1" applyFill="1" applyBorder="1" applyAlignment="1">
      <alignment horizontal="center" vertical="center"/>
    </xf>
    <xf numFmtId="0" fontId="63" fillId="30" borderId="105" xfId="0" applyFont="1" applyFill="1" applyBorder="1" applyAlignment="1">
      <alignment horizontal="center" vertical="center"/>
    </xf>
    <xf numFmtId="0" fontId="63" fillId="30" borderId="106" xfId="0" applyFont="1" applyFill="1" applyBorder="1" applyAlignment="1">
      <alignment horizontal="center" vertical="center"/>
    </xf>
    <xf numFmtId="10" fontId="63" fillId="30" borderId="70" xfId="343" applyNumberFormat="1" applyFont="1" applyFill="1" applyBorder="1" applyAlignment="1">
      <alignment horizontal="center" vertical="center"/>
    </xf>
    <xf numFmtId="10" fontId="63" fillId="30" borderId="91" xfId="343" applyNumberFormat="1" applyFont="1" applyFill="1" applyBorder="1" applyAlignment="1">
      <alignment horizontal="center" vertical="center"/>
    </xf>
    <xf numFmtId="10" fontId="97" fillId="0" borderId="71" xfId="343" applyNumberFormat="1" applyFont="1" applyFill="1" applyBorder="1" applyAlignment="1">
      <alignment horizontal="center" vertical="center"/>
    </xf>
    <xf numFmtId="10" fontId="97" fillId="0" borderId="70" xfId="343" applyNumberFormat="1" applyFont="1" applyFill="1" applyBorder="1" applyAlignment="1">
      <alignment horizontal="center" vertical="center"/>
    </xf>
    <xf numFmtId="10" fontId="97" fillId="0" borderId="91" xfId="343" applyNumberFormat="1" applyFont="1" applyFill="1" applyBorder="1" applyAlignment="1">
      <alignment horizontal="center" vertical="center"/>
    </xf>
    <xf numFmtId="0" fontId="62" fillId="28" borderId="107" xfId="0" applyFont="1" applyFill="1" applyBorder="1" applyAlignment="1">
      <alignment horizontal="center" vertical="center"/>
    </xf>
    <xf numFmtId="0" fontId="62" fillId="28" borderId="108" xfId="0" applyFont="1" applyFill="1" applyBorder="1" applyAlignment="1">
      <alignment horizontal="center" vertical="center"/>
    </xf>
    <xf numFmtId="0" fontId="62" fillId="28" borderId="109" xfId="0" applyFont="1" applyFill="1" applyBorder="1" applyAlignment="1">
      <alignment horizontal="center" vertical="center"/>
    </xf>
    <xf numFmtId="0" fontId="103" fillId="0" borderId="79" xfId="0" applyFont="1" applyBorder="1" applyAlignment="1">
      <alignment horizontal="center" vertical="center"/>
    </xf>
    <xf numFmtId="0" fontId="0" fillId="0" borderId="121" xfId="0" applyBorder="1" applyAlignment="1">
      <alignment horizontal="center"/>
    </xf>
    <xf numFmtId="0" fontId="0" fillId="0" borderId="122" xfId="0" applyBorder="1" applyAlignment="1">
      <alignment horizontal="center"/>
    </xf>
    <xf numFmtId="0" fontId="0" fillId="0" borderId="123"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124" xfId="0" applyBorder="1" applyAlignment="1">
      <alignment horizontal="center"/>
    </xf>
    <xf numFmtId="0" fontId="0" fillId="0" borderId="125" xfId="0" applyBorder="1" applyAlignment="1">
      <alignment horizontal="center"/>
    </xf>
    <xf numFmtId="0" fontId="0" fillId="0" borderId="126" xfId="0" applyBorder="1" applyAlignment="1">
      <alignment horizontal="center"/>
    </xf>
    <xf numFmtId="0" fontId="0" fillId="0" borderId="127" xfId="0" applyBorder="1" applyAlignment="1">
      <alignment horizontal="center"/>
    </xf>
    <xf numFmtId="0" fontId="64" fillId="30" borderId="24" xfId="356" applyFont="1" applyFill="1" applyBorder="1" applyAlignment="1">
      <alignment horizontal="center" vertical="center" wrapText="1"/>
    </xf>
    <xf numFmtId="0" fontId="64" fillId="30" borderId="26" xfId="356" applyFont="1" applyFill="1" applyBorder="1" applyAlignment="1">
      <alignment horizontal="center" vertical="center" wrapText="1"/>
    </xf>
    <xf numFmtId="0" fontId="62" fillId="34" borderId="25" xfId="356" applyFont="1" applyFill="1" applyBorder="1" applyAlignment="1">
      <alignment horizontal="center" vertical="center" wrapText="1"/>
    </xf>
    <xf numFmtId="0" fontId="62" fillId="34" borderId="26" xfId="356" applyFont="1" applyFill="1" applyBorder="1" applyAlignment="1">
      <alignment horizontal="center" vertical="center" wrapText="1"/>
    </xf>
    <xf numFmtId="0" fontId="60" fillId="0" borderId="115" xfId="356" applyFont="1" applyBorder="1" applyAlignment="1">
      <alignment horizontal="center" vertical="center"/>
    </xf>
    <xf numFmtId="0" fontId="64" fillId="34" borderId="116" xfId="356" applyFont="1" applyFill="1" applyBorder="1" applyAlignment="1">
      <alignment horizontal="center" vertical="center" wrapText="1"/>
    </xf>
    <xf numFmtId="0" fontId="64" fillId="34" borderId="117" xfId="356" applyFont="1" applyFill="1" applyBorder="1" applyAlignment="1">
      <alignment horizontal="center" vertical="center" wrapText="1"/>
    </xf>
    <xf numFmtId="0" fontId="64" fillId="34" borderId="118" xfId="356" applyFont="1" applyFill="1" applyBorder="1" applyAlignment="1">
      <alignment horizontal="center" vertical="center" wrapText="1"/>
    </xf>
    <xf numFmtId="0" fontId="45" fillId="30" borderId="51" xfId="346" applyFont="1" applyFill="1" applyBorder="1" applyAlignment="1">
      <alignment horizontal="center" vertical="center" wrapText="1"/>
    </xf>
    <xf numFmtId="0" fontId="45" fillId="30" borderId="52" xfId="346" applyFont="1" applyFill="1" applyBorder="1" applyAlignment="1">
      <alignment horizontal="center" vertical="center" wrapText="1"/>
    </xf>
    <xf numFmtId="0" fontId="45" fillId="30" borderId="53" xfId="346" applyFont="1" applyFill="1" applyBorder="1" applyAlignment="1">
      <alignment horizontal="center" vertical="center" wrapText="1"/>
    </xf>
  </cellXfs>
  <cellStyles count="430">
    <cellStyle name="%" xfId="146"/>
    <cellStyle name="%_ANEXO #7.ITEMS INSTALS. ELECTRICAS GECOLSA 2a.ETAPA." xfId="147"/>
    <cellStyle name="%_Plaza Mayor N 006 2077 DOC95_ANEXO 456" xfId="148"/>
    <cellStyle name="_Book2" xfId="149"/>
    <cellStyle name="20% - Accent1" xfId="150"/>
    <cellStyle name="20% - Accent2" xfId="151"/>
    <cellStyle name="20% - Accent3" xfId="152"/>
    <cellStyle name="20% - Accent4" xfId="153"/>
    <cellStyle name="20% - Accent5" xfId="154"/>
    <cellStyle name="20% - Accent6" xfId="155"/>
    <cellStyle name="20% - Énfasis1 2" xfId="156"/>
    <cellStyle name="20% - Énfasis1 3" xfId="157"/>
    <cellStyle name="20% - Énfasis1 4" xfId="158"/>
    <cellStyle name="20% - Énfasis2 2" xfId="159"/>
    <cellStyle name="20% - Énfasis2 3" xfId="160"/>
    <cellStyle name="20% - Énfasis2 4" xfId="161"/>
    <cellStyle name="20% - Énfasis3 2" xfId="162"/>
    <cellStyle name="20% - Énfasis3 3" xfId="163"/>
    <cellStyle name="20% - Énfasis3 4" xfId="164"/>
    <cellStyle name="20% - Énfasis4 2" xfId="165"/>
    <cellStyle name="20% - Énfasis4 3" xfId="166"/>
    <cellStyle name="20% - Énfasis4 4" xfId="167"/>
    <cellStyle name="20% - Énfasis5 2" xfId="168"/>
    <cellStyle name="20% - Énfasis5 3" xfId="169"/>
    <cellStyle name="20% - Énfasis6 2" xfId="170"/>
    <cellStyle name="20% - Énfasis6 3" xfId="171"/>
    <cellStyle name="20% - Énfasis6 4" xfId="172"/>
    <cellStyle name="40% - Accent1" xfId="173"/>
    <cellStyle name="40% - Accent2" xfId="174"/>
    <cellStyle name="40% - Accent3" xfId="175"/>
    <cellStyle name="40% - Accent4" xfId="176"/>
    <cellStyle name="40% - Accent5" xfId="177"/>
    <cellStyle name="40% - Accent6" xfId="178"/>
    <cellStyle name="40% - Énfasis1 2" xfId="179"/>
    <cellStyle name="40% - Énfasis1 3" xfId="180"/>
    <cellStyle name="40% - Énfasis1 4" xfId="181"/>
    <cellStyle name="40% - Énfasis2 2" xfId="182"/>
    <cellStyle name="40% - Énfasis2 3" xfId="183"/>
    <cellStyle name="40% - Énfasis3 2" xfId="184"/>
    <cellStyle name="40% - Énfasis3 3" xfId="185"/>
    <cellStyle name="40% - Énfasis3 4" xfId="186"/>
    <cellStyle name="40% - Énfasis4 2" xfId="187"/>
    <cellStyle name="40% - Énfasis4 3" xfId="188"/>
    <cellStyle name="40% - Énfasis4 4" xfId="189"/>
    <cellStyle name="40% - Énfasis5 2" xfId="190"/>
    <cellStyle name="40% - Énfasis5 3" xfId="191"/>
    <cellStyle name="40% - Énfasis5 4" xfId="192"/>
    <cellStyle name="40% - Énfasis6 2" xfId="193"/>
    <cellStyle name="40% - Énfasis6 3" xfId="194"/>
    <cellStyle name="40% - Énfasis6 4" xfId="195"/>
    <cellStyle name="60% - Accent1" xfId="196"/>
    <cellStyle name="60% - Accent2" xfId="197"/>
    <cellStyle name="60% - Accent3" xfId="198"/>
    <cellStyle name="60% - Accent4" xfId="199"/>
    <cellStyle name="60% - Accent5" xfId="200"/>
    <cellStyle name="60% - Accent6" xfId="201"/>
    <cellStyle name="60% - Énfasis1 2" xfId="202"/>
    <cellStyle name="60% - Énfasis1 3" xfId="203"/>
    <cellStyle name="60% - Énfasis1 4" xfId="204"/>
    <cellStyle name="60% - Énfasis2 2" xfId="205"/>
    <cellStyle name="60% - Énfasis2 3" xfId="206"/>
    <cellStyle name="60% - Énfasis2 4" xfId="207"/>
    <cellStyle name="60% - Énfasis3 2" xfId="208"/>
    <cellStyle name="60% - Énfasis3 3" xfId="209"/>
    <cellStyle name="60% - Énfasis3 4" xfId="210"/>
    <cellStyle name="60% - Énfasis4 2" xfId="211"/>
    <cellStyle name="60% - Énfasis4 3" xfId="212"/>
    <cellStyle name="60% - Énfasis4 4" xfId="213"/>
    <cellStyle name="60% - Énfasis5 2" xfId="214"/>
    <cellStyle name="60% - Énfasis5 3" xfId="215"/>
    <cellStyle name="60% - Énfasis5 4" xfId="216"/>
    <cellStyle name="60% - Énfasis6 2" xfId="217"/>
    <cellStyle name="60% - Énfasis6 3" xfId="218"/>
    <cellStyle name="60% - Énfasis6 4" xfId="219"/>
    <cellStyle name="Accent1" xfId="220"/>
    <cellStyle name="Accent2" xfId="221"/>
    <cellStyle name="Accent3" xfId="222"/>
    <cellStyle name="Accent4" xfId="223"/>
    <cellStyle name="Accent5" xfId="224"/>
    <cellStyle name="Accent6" xfId="225"/>
    <cellStyle name="ACTAS" xfId="226"/>
    <cellStyle name="Bad" xfId="227"/>
    <cellStyle name="Buena 2" xfId="228"/>
    <cellStyle name="Buena 3" xfId="229"/>
    <cellStyle name="Buena 4" xfId="230"/>
    <cellStyle name="Calculation" xfId="231"/>
    <cellStyle name="Calculation 2" xfId="396"/>
    <cellStyle name="Cálculo 2" xfId="232"/>
    <cellStyle name="Cálculo 2 2" xfId="397"/>
    <cellStyle name="Cálculo 3" xfId="233"/>
    <cellStyle name="Cálculo 3 2" xfId="398"/>
    <cellStyle name="Cálculo 4" xfId="234"/>
    <cellStyle name="Cálculo 4 2" xfId="399"/>
    <cellStyle name="Celda de comprobación 2" xfId="235"/>
    <cellStyle name="Celda de comprobación 3" xfId="236"/>
    <cellStyle name="Celda vinculada 2" xfId="237"/>
    <cellStyle name="Celda vinculada 3" xfId="238"/>
    <cellStyle name="Celda vinculada 4" xfId="239"/>
    <cellStyle name="Check Cell" xfId="240"/>
    <cellStyle name="Ecuación" xfId="241"/>
    <cellStyle name="Encabezado 4 2" xfId="242"/>
    <cellStyle name="Encabezado 4 3" xfId="243"/>
    <cellStyle name="Encabezado 4 4" xfId="244"/>
    <cellStyle name="Énfasis1 2" xfId="245"/>
    <cellStyle name="Énfasis1 3" xfId="246"/>
    <cellStyle name="Énfasis1 4" xfId="247"/>
    <cellStyle name="Énfasis2 2" xfId="248"/>
    <cellStyle name="Énfasis2 3" xfId="249"/>
    <cellStyle name="Énfasis2 4" xfId="250"/>
    <cellStyle name="Énfasis3 2" xfId="251"/>
    <cellStyle name="Énfasis3 3" xfId="252"/>
    <cellStyle name="Énfasis3 4" xfId="253"/>
    <cellStyle name="Énfasis4 2" xfId="254"/>
    <cellStyle name="Énfasis4 3" xfId="255"/>
    <cellStyle name="Énfasis4 4" xfId="256"/>
    <cellStyle name="Énfasis5 2" xfId="257"/>
    <cellStyle name="Énfasis5 3" xfId="258"/>
    <cellStyle name="Énfasis6 2" xfId="259"/>
    <cellStyle name="Énfasis6 3" xfId="260"/>
    <cellStyle name="Énfasis6 4" xfId="261"/>
    <cellStyle name="Entrada 2" xfId="262"/>
    <cellStyle name="Entrada 2 2" xfId="400"/>
    <cellStyle name="Entrada 3" xfId="263"/>
    <cellStyle name="Entrada 3 2" xfId="401"/>
    <cellStyle name="Entrada 4" xfId="264"/>
    <cellStyle name="Entrada 4 2" xfId="402"/>
    <cellStyle name="Estilo 1" xfId="265"/>
    <cellStyle name="Estilo 1 2" xfId="403"/>
    <cellStyle name="Euro" xfId="4"/>
    <cellStyle name="Explanatory Text" xfId="266"/>
    <cellStyle name="FIGURA" xfId="267"/>
    <cellStyle name="Good" xfId="268"/>
    <cellStyle name="Heading 1" xfId="269"/>
    <cellStyle name="Heading 2" xfId="270"/>
    <cellStyle name="Heading 3" xfId="271"/>
    <cellStyle name="Heading 4" xfId="272"/>
    <cellStyle name="Hipervínculo 2" xfId="5"/>
    <cellStyle name="Hipervínculo 3" xfId="6"/>
    <cellStyle name="Hipervínculo 4" xfId="360"/>
    <cellStyle name="Incorrecto 2" xfId="273"/>
    <cellStyle name="Incorrecto 3" xfId="274"/>
    <cellStyle name="Incorrecto 4" xfId="275"/>
    <cellStyle name="Input" xfId="276"/>
    <cellStyle name="Input 2" xfId="404"/>
    <cellStyle name="Linked Cell" xfId="277"/>
    <cellStyle name="Millares" xfId="1" builtinId="3"/>
    <cellStyle name="Millares 10" xfId="7"/>
    <cellStyle name="Millares 10 2" xfId="8"/>
    <cellStyle name="Millares 10 2 2" xfId="363"/>
    <cellStyle name="Millares 10 3" xfId="9"/>
    <cellStyle name="Millares 10 3 2" xfId="364"/>
    <cellStyle name="Millares 10 4" xfId="362"/>
    <cellStyle name="Millares 11" xfId="10"/>
    <cellStyle name="Millares 11 2" xfId="11"/>
    <cellStyle name="Millares 11 2 2" xfId="366"/>
    <cellStyle name="Millares 11 3" xfId="12"/>
    <cellStyle name="Millares 11 3 2" xfId="367"/>
    <cellStyle name="Millares 11 4" xfId="365"/>
    <cellStyle name="Millares 12" xfId="13"/>
    <cellStyle name="Millares 12 2" xfId="14"/>
    <cellStyle name="Millares 13" xfId="354"/>
    <cellStyle name="Millares 13 2" xfId="424"/>
    <cellStyle name="Millares 2" xfId="15"/>
    <cellStyle name="Millares 2 10" xfId="16"/>
    <cellStyle name="Millares 2 10 2" xfId="17"/>
    <cellStyle name="Millares 2 10 3" xfId="18"/>
    <cellStyle name="Millares 2 11" xfId="19"/>
    <cellStyle name="Millares 2 11 2" xfId="20"/>
    <cellStyle name="Millares 2 11 2 2" xfId="370"/>
    <cellStyle name="Millares 2 11 3" xfId="369"/>
    <cellStyle name="Millares 2 12" xfId="21"/>
    <cellStyle name="Millares 2 12 2" xfId="22"/>
    <cellStyle name="Millares 2 12 2 2" xfId="372"/>
    <cellStyle name="Millares 2 12 3" xfId="371"/>
    <cellStyle name="Millares 2 13" xfId="23"/>
    <cellStyle name="Millares 2 13 2" xfId="24"/>
    <cellStyle name="Millares 2 13 2 2" xfId="374"/>
    <cellStyle name="Millares 2 13 3" xfId="373"/>
    <cellStyle name="Millares 2 14" xfId="25"/>
    <cellStyle name="Millares 2 14 2" xfId="26"/>
    <cellStyle name="Millares 2 14 2 2" xfId="376"/>
    <cellStyle name="Millares 2 14 3" xfId="375"/>
    <cellStyle name="Millares 2 15" xfId="27"/>
    <cellStyle name="Millares 2 15 2" xfId="28"/>
    <cellStyle name="Millares 2 15 2 2" xfId="378"/>
    <cellStyle name="Millares 2 15 3" xfId="377"/>
    <cellStyle name="Millares 2 16" xfId="368"/>
    <cellStyle name="Millares 2 2" xfId="29"/>
    <cellStyle name="Millares 2 2 2" xfId="30"/>
    <cellStyle name="Millares 2 2 2 2" xfId="31"/>
    <cellStyle name="Millares 2 2 2 3" xfId="32"/>
    <cellStyle name="Millares 2 2 2 4" xfId="379"/>
    <cellStyle name="Millares 2 2 3" xfId="33"/>
    <cellStyle name="Millares 2 2 3 2" xfId="380"/>
    <cellStyle name="Millares 2 2 4" xfId="278"/>
    <cellStyle name="Millares 2 2 5" xfId="279"/>
    <cellStyle name="Millares 2 3" xfId="34"/>
    <cellStyle name="Millares 2 3 2" xfId="35"/>
    <cellStyle name="Millares 2 3 2 2" xfId="36"/>
    <cellStyle name="Millares 2 3 2 3" xfId="37"/>
    <cellStyle name="Millares 2 3 3" xfId="38"/>
    <cellStyle name="Millares 2 3 4" xfId="39"/>
    <cellStyle name="Millares 2 4" xfId="40"/>
    <cellStyle name="Millares 2 4 2" xfId="41"/>
    <cellStyle name="Millares 2 4 3" xfId="42"/>
    <cellStyle name="Millares 2 5" xfId="43"/>
    <cellStyle name="Millares 2 5 2" xfId="44"/>
    <cellStyle name="Millares 2 5 3" xfId="45"/>
    <cellStyle name="Millares 2 6" xfId="46"/>
    <cellStyle name="Millares 2 6 2" xfId="47"/>
    <cellStyle name="Millares 2 6 2 2" xfId="382"/>
    <cellStyle name="Millares 2 6 3" xfId="48"/>
    <cellStyle name="Millares 2 6 3 2" xfId="383"/>
    <cellStyle name="Millares 2 6 4" xfId="381"/>
    <cellStyle name="Millares 2 7" xfId="49"/>
    <cellStyle name="Millares 2 8" xfId="50"/>
    <cellStyle name="Millares 2 9" xfId="51"/>
    <cellStyle name="Millares 2 9 2" xfId="52"/>
    <cellStyle name="Millares 2 9 3" xfId="53"/>
    <cellStyle name="Millares 2 9 3 2" xfId="385"/>
    <cellStyle name="Millares 2 9 4" xfId="384"/>
    <cellStyle name="Millares 3" xfId="54"/>
    <cellStyle name="Millares 3 2" xfId="55"/>
    <cellStyle name="Millares 3 2 2" xfId="56"/>
    <cellStyle name="Millares 3 2 2 2" xfId="57"/>
    <cellStyle name="Millares 3 2 2 3" xfId="58"/>
    <cellStyle name="Millares 3 2 3" xfId="59"/>
    <cellStyle name="Millares 3 2 4" xfId="60"/>
    <cellStyle name="Millares 3 3" xfId="61"/>
    <cellStyle name="Millares 3 3 2" xfId="62"/>
    <cellStyle name="Millares 3 3 2 2" xfId="63"/>
    <cellStyle name="Millares 3 3 2 3" xfId="64"/>
    <cellStyle name="Millares 3 3 3" xfId="65"/>
    <cellStyle name="Millares 3 3 4" xfId="66"/>
    <cellStyle name="Millares 3 4" xfId="67"/>
    <cellStyle name="Millares 3 5" xfId="68"/>
    <cellStyle name="Millares 4" xfId="69"/>
    <cellStyle name="Millares 4 2" xfId="70"/>
    <cellStyle name="Millares 4 2 2" xfId="387"/>
    <cellStyle name="Millares 4 3" xfId="71"/>
    <cellStyle name="Millares 4 3 2" xfId="388"/>
    <cellStyle name="Millares 4 4" xfId="386"/>
    <cellStyle name="Millares 5" xfId="72"/>
    <cellStyle name="Millares 5 2" xfId="73"/>
    <cellStyle name="Millares 5 3" xfId="74"/>
    <cellStyle name="Millares 6" xfId="75"/>
    <cellStyle name="Millares 6 2" xfId="76"/>
    <cellStyle name="Millares 6 2 2" xfId="390"/>
    <cellStyle name="Millares 6 3" xfId="77"/>
    <cellStyle name="Millares 6 3 2" xfId="391"/>
    <cellStyle name="Millares 6 4" xfId="389"/>
    <cellStyle name="Millares 7" xfId="78"/>
    <cellStyle name="Millares 7 2" xfId="79"/>
    <cellStyle name="Millares 7 3" xfId="80"/>
    <cellStyle name="Millares 8" xfId="81"/>
    <cellStyle name="Millares 8 2" xfId="82"/>
    <cellStyle name="Millares 8 2 2" xfId="83"/>
    <cellStyle name="Millares 8 3" xfId="84"/>
    <cellStyle name="Millares 8 4" xfId="85"/>
    <cellStyle name="Millares 9" xfId="86"/>
    <cellStyle name="Millares 9 2" xfId="87"/>
    <cellStyle name="Millares 9 2 2" xfId="393"/>
    <cellStyle name="Millares 9 3" xfId="88"/>
    <cellStyle name="Millares 9 3 2" xfId="394"/>
    <cellStyle name="Millares 9 4" xfId="392"/>
    <cellStyle name="Millares_Formato Evaluacion LP No. 41 Biblioteca Belen" xfId="3"/>
    <cellStyle name="Moneda [0]" xfId="426" builtinId="7"/>
    <cellStyle name="Moneda [0] 10" xfId="280"/>
    <cellStyle name="Moneda [0] 11" xfId="281"/>
    <cellStyle name="Moneda [0] 14" xfId="282"/>
    <cellStyle name="Moneda [0] 2" xfId="283"/>
    <cellStyle name="Moneda [0] 3" xfId="284"/>
    <cellStyle name="Moneda 2" xfId="89"/>
    <cellStyle name="Moneda 2 2" xfId="90"/>
    <cellStyle name="Moneda 2 2 2" xfId="285"/>
    <cellStyle name="Moneda 2 3" xfId="91"/>
    <cellStyle name="Moneda 2 4" xfId="92"/>
    <cellStyle name="Moneda 2_Tableros" xfId="286"/>
    <cellStyle name="Moneda 3" xfId="93"/>
    <cellStyle name="Moneda 3 2" xfId="94"/>
    <cellStyle name="Moneda 3 3" xfId="95"/>
    <cellStyle name="Moneda 3 4" xfId="340"/>
    <cellStyle name="Moneda 4" xfId="96"/>
    <cellStyle name="Moneda 4 2" xfId="97"/>
    <cellStyle name="Moneda 4 3" xfId="98"/>
    <cellStyle name="Moneda 5" xfId="99"/>
    <cellStyle name="Moneda 5 2" xfId="395"/>
    <cellStyle name="Moneda 6" xfId="100"/>
    <cellStyle name="Moneda 6 2" xfId="101"/>
    <cellStyle name="Moneda 6 3" xfId="102"/>
    <cellStyle name="Moneda 7" xfId="103"/>
    <cellStyle name="Moneda 9" xfId="427"/>
    <cellStyle name="Moneda0" xfId="287"/>
    <cellStyle name="Neutral 2" xfId="288"/>
    <cellStyle name="Neutral 3" xfId="289"/>
    <cellStyle name="Neutral 4" xfId="290"/>
    <cellStyle name="Normal" xfId="0" builtinId="0"/>
    <cellStyle name="Normal 10" xfId="104"/>
    <cellStyle name="Normal 10 10 2" xfId="356"/>
    <cellStyle name="Normal 11" xfId="291"/>
    <cellStyle name="Normal 12" xfId="344"/>
    <cellStyle name="Normal 12 2" xfId="350"/>
    <cellStyle name="Normal 12 2 2" xfId="353"/>
    <cellStyle name="Normal 12 2 2 2" xfId="423"/>
    <cellStyle name="Normal 12 2 3" xfId="420"/>
    <cellStyle name="Normal 12 3" xfId="352"/>
    <cellStyle name="Normal 12 3 2" xfId="422"/>
    <cellStyle name="Normal 12 4" xfId="416"/>
    <cellStyle name="Normal 13" xfId="345"/>
    <cellStyle name="Normal 14" xfId="346"/>
    <cellStyle name="Normal 14 2" xfId="349"/>
    <cellStyle name="Normal 14 2 2" xfId="419"/>
    <cellStyle name="Normal 14 3" xfId="417"/>
    <cellStyle name="Normal 15" xfId="351"/>
    <cellStyle name="Normal 15 2" xfId="358"/>
    <cellStyle name="Normal 15 2 2" xfId="425"/>
    <cellStyle name="Normal 15 3" xfId="421"/>
    <cellStyle name="Normal 2" xfId="105"/>
    <cellStyle name="Normal 2 2" xfId="106"/>
    <cellStyle name="Normal 2 2 2" xfId="107"/>
    <cellStyle name="Normal 2 2 2 2" xfId="108"/>
    <cellStyle name="Normal 2 2 2 2 2" xfId="109"/>
    <cellStyle name="Normal 2 2 2 2 3" xfId="110"/>
    <cellStyle name="Normal 2 2 2 2 4" xfId="111"/>
    <cellStyle name="Normal 2 2 2 3" xfId="112"/>
    <cellStyle name="Normal 2 2 2 4" xfId="113"/>
    <cellStyle name="Normal 2 2 3" xfId="114"/>
    <cellStyle name="Normal 2 2 3 2" xfId="115"/>
    <cellStyle name="Normal 2 2 3 3" xfId="116"/>
    <cellStyle name="Normal 2 2 4" xfId="117"/>
    <cellStyle name="Normal 2 2 5" xfId="118"/>
    <cellStyle name="Normal 2 3" xfId="119"/>
    <cellStyle name="Normal 2 3 2" xfId="120"/>
    <cellStyle name="Normal 2 3 2 2" xfId="348"/>
    <cellStyle name="Normal 2 3 3" xfId="121"/>
    <cellStyle name="Normal 2 4" xfId="122"/>
    <cellStyle name="Normal 2 4 2" xfId="123"/>
    <cellStyle name="Normal 2 4 3" xfId="124"/>
    <cellStyle name="Normal 2 5" xfId="125"/>
    <cellStyle name="Normal 2 6" xfId="126"/>
    <cellStyle name="Normal 2 7" xfId="127"/>
    <cellStyle name="Normal 2_PTO-02060-PARQUE BIBLIOTECA SAN CRISTOBAL" xfId="292"/>
    <cellStyle name="Normal 21" xfId="341"/>
    <cellStyle name="Normal 3" xfId="128"/>
    <cellStyle name="Normal 3 2" xfId="129"/>
    <cellStyle name="Normal 3 2 2" xfId="130"/>
    <cellStyle name="Normal 3 2 2 14" xfId="131"/>
    <cellStyle name="Normal 3 2 3" xfId="132"/>
    <cellStyle name="Normal 3 3" xfId="133"/>
    <cellStyle name="Normal 3 4" xfId="134"/>
    <cellStyle name="Normal 4" xfId="135"/>
    <cellStyle name="Normal 4 2" xfId="136"/>
    <cellStyle name="Normal 4 3" xfId="137"/>
    <cellStyle name="Normal 5" xfId="138"/>
    <cellStyle name="Normal 5 2" xfId="293"/>
    <cellStyle name="Normal 5 3" xfId="294"/>
    <cellStyle name="Normal 5 4" xfId="295"/>
    <cellStyle name="Normal 6" xfId="139"/>
    <cellStyle name="Normal 68" xfId="347"/>
    <cellStyle name="Normal 68 2" xfId="418"/>
    <cellStyle name="Normal 7" xfId="296"/>
    <cellStyle name="Normal 78" xfId="342"/>
    <cellStyle name="Normal 8" xfId="297"/>
    <cellStyle name="Normal 9" xfId="298"/>
    <cellStyle name="Normal_CONSOLIDADO  EVALUACIÓN LP 53 OBRA ADECUACIÓN Y MANTENIMIENTO DEL TEATRO LIDO" xfId="2"/>
    <cellStyle name="Normal_FORM20_1 2" xfId="359"/>
    <cellStyle name="Normal_Presupuesto ultimo Las Flores 2 Etapa 16-1-2010 2 2" xfId="429"/>
    <cellStyle name="Normal_SEGUROS FENIX 2" xfId="428"/>
    <cellStyle name="Notas 2" xfId="299"/>
    <cellStyle name="Notas 2 2" xfId="405"/>
    <cellStyle name="Notas 3" xfId="300"/>
    <cellStyle name="Notas 3 2" xfId="406"/>
    <cellStyle name="Notas 4" xfId="301"/>
    <cellStyle name="Notas 4 2" xfId="407"/>
    <cellStyle name="Note" xfId="302"/>
    <cellStyle name="Note 2" xfId="408"/>
    <cellStyle name="Output" xfId="303"/>
    <cellStyle name="Output 2" xfId="409"/>
    <cellStyle name="Porcentaje" xfId="357" builtinId="5"/>
    <cellStyle name="Porcentaje 2" xfId="343"/>
    <cellStyle name="Porcentual 2" xfId="140"/>
    <cellStyle name="Porcentual 2 2" xfId="141"/>
    <cellStyle name="Porcentual 2 2 2" xfId="142"/>
    <cellStyle name="Porcentual 2 2 2 2" xfId="143"/>
    <cellStyle name="Porcentual 2 2 2 3" xfId="361"/>
    <cellStyle name="Porcentual 2 2 3" xfId="144"/>
    <cellStyle name="Porcentual 2 2 4" xfId="355"/>
    <cellStyle name="Porcentual 2 3" xfId="304"/>
    <cellStyle name="Porcentual 2 4" xfId="305"/>
    <cellStyle name="Porcentual 2 5" xfId="306"/>
    <cellStyle name="Porcentual 3" xfId="145"/>
    <cellStyle name="Porcentual 4" xfId="307"/>
    <cellStyle name="Porcentual 5" xfId="308"/>
    <cellStyle name="Porcentual 6" xfId="309"/>
    <cellStyle name="Punto0" xfId="310"/>
    <cellStyle name="Salida 2" xfId="311"/>
    <cellStyle name="Salida 2 2" xfId="410"/>
    <cellStyle name="Salida 3" xfId="312"/>
    <cellStyle name="Salida 3 2" xfId="411"/>
    <cellStyle name="Salida 4" xfId="313"/>
    <cellStyle name="Salida 4 2" xfId="412"/>
    <cellStyle name="Texto de advertencia 2" xfId="314"/>
    <cellStyle name="Texto de advertencia 3" xfId="315"/>
    <cellStyle name="Texto explicativo 2" xfId="316"/>
    <cellStyle name="Texto explicativo 3" xfId="317"/>
    <cellStyle name="Tit. tabla" xfId="318"/>
    <cellStyle name="Title" xfId="319"/>
    <cellStyle name="TITULO 1" xfId="320"/>
    <cellStyle name="Título 1 2" xfId="321"/>
    <cellStyle name="Título 1 3" xfId="322"/>
    <cellStyle name="Título 1 4" xfId="323"/>
    <cellStyle name="TITULO 2" xfId="324"/>
    <cellStyle name="Título 2 2" xfId="325"/>
    <cellStyle name="Título 2 3" xfId="326"/>
    <cellStyle name="Título 2 4" xfId="327"/>
    <cellStyle name="TITULO 3" xfId="328"/>
    <cellStyle name="Título 3 2" xfId="329"/>
    <cellStyle name="Título 3 3" xfId="330"/>
    <cellStyle name="Título 3 4" xfId="331"/>
    <cellStyle name="Título 4" xfId="332"/>
    <cellStyle name="Título 5" xfId="333"/>
    <cellStyle name="Título 6" xfId="334"/>
    <cellStyle name="Total 2" xfId="335"/>
    <cellStyle name="Total 2 2" xfId="413"/>
    <cellStyle name="Total 3" xfId="336"/>
    <cellStyle name="Total 3 2" xfId="414"/>
    <cellStyle name="Total 4" xfId="337"/>
    <cellStyle name="Total 4 2" xfId="415"/>
    <cellStyle name="Viñeta" xfId="338"/>
    <cellStyle name="Warning Text" xfId="339"/>
  </cellStyles>
  <dxfs count="2">
    <dxf>
      <font>
        <color theme="1"/>
      </font>
      <fill>
        <patternFill>
          <bgColor rgb="FFFF0000"/>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820154</xdr:colOff>
      <xdr:row>2</xdr:row>
      <xdr:rowOff>19050</xdr:rowOff>
    </xdr:to>
    <xdr:pic>
      <xdr:nvPicPr>
        <xdr:cNvPr id="2" name="3 Imagen" descr="log-udea2.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28600"/>
          <a:ext cx="7344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xdr:colOff>
      <xdr:row>0</xdr:row>
      <xdr:rowOff>15875</xdr:rowOff>
    </xdr:from>
    <xdr:to>
      <xdr:col>1</xdr:col>
      <xdr:colOff>49737</xdr:colOff>
      <xdr:row>2</xdr:row>
      <xdr:rowOff>164041</xdr:rowOff>
    </xdr:to>
    <xdr:pic>
      <xdr:nvPicPr>
        <xdr:cNvPr id="3" name="3 Imagen" descr="log-udea2.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 y="15875"/>
          <a:ext cx="811737"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149680</xdr:colOff>
      <xdr:row>0</xdr:row>
      <xdr:rowOff>74120</xdr:rowOff>
    </xdr:from>
    <xdr:to>
      <xdr:col>0</xdr:col>
      <xdr:colOff>1006930</xdr:colOff>
      <xdr:row>2</xdr:row>
      <xdr:rowOff>80988</xdr:rowOff>
    </xdr:to>
    <xdr:pic>
      <xdr:nvPicPr>
        <xdr:cNvPr id="2" name="3 Imagen" descr="log-udea2.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80" y="74120"/>
          <a:ext cx="857250" cy="1081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79924</xdr:colOff>
      <xdr:row>0</xdr:row>
      <xdr:rowOff>39996</xdr:rowOff>
    </xdr:from>
    <xdr:ext cx="915544" cy="1129417"/>
    <xdr:pic>
      <xdr:nvPicPr>
        <xdr:cNvPr id="3" name="3 Imagen" descr="log-udea2.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24" y="39996"/>
          <a:ext cx="915544" cy="1129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78187</xdr:colOff>
      <xdr:row>0</xdr:row>
      <xdr:rowOff>48900</xdr:rowOff>
    </xdr:from>
    <xdr:ext cx="829490" cy="1023260"/>
    <xdr:pic>
      <xdr:nvPicPr>
        <xdr:cNvPr id="3" name="3 Imagen" descr="log-udea2.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87" y="48900"/>
          <a:ext cx="829490" cy="1023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107749</xdr:colOff>
      <xdr:row>0</xdr:row>
      <xdr:rowOff>31654</xdr:rowOff>
    </xdr:from>
    <xdr:ext cx="811133" cy="1000615"/>
    <xdr:pic>
      <xdr:nvPicPr>
        <xdr:cNvPr id="2" name="3 Imagen" descr="log-udea2.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749" y="31654"/>
          <a:ext cx="811133" cy="1000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ly\buzon\Users\Usuario\Desktop\Documents%20and%20Settings\Juan%20Arrubla\APU%20Secundaria%20Corvi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20Bloque_09\Laboratorio%20de%20Psicologia-%20Bloque%209\Presupuesto%20Oficial\Presupuesto%20Oficial_B09_Lab.Psicologia_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Marle\ayudas\varios%20presupuestos\GP-617%20-%20Ppto%20La%20Victoria%20V17%20(1)ca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MULACI&#211;NEDIFICIO.o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iuadmin\Downloads\ANEXOS\1.%20Formato%20de%20presentaci&#243;n%20de%20la%20Propuesta%20econ&#243;mica\Anexo%201.%20Formato%20de%20presentaci&#243;n%20de%20la%20propuesta%20econ&#243;m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3I2"/>
      <sheetName val="MPC3I3"/>
      <sheetName val="MPC3I4"/>
      <sheetName val="MPC3I5"/>
      <sheetName val="MPC3I1"/>
      <sheetName val="Hoja1"/>
      <sheetName val="Hoja2"/>
      <sheetName val="Hoja3"/>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 Polizas"/>
      <sheetName val="F.P. Profesional Nivel 1"/>
      <sheetName val="F.P. Profesional Nivel 2"/>
      <sheetName val="F.P. Profesional Nivel 3"/>
      <sheetName val="F.P. Mano de Obra"/>
      <sheetName val="Analisis A.I.U."/>
      <sheetName val="A.P.U."/>
      <sheetName val="Presupuesto Consolidado"/>
      <sheetName val="Memorias de Calculo Cantidades"/>
      <sheetName val="F.P. Profesionales"/>
      <sheetName val="MA"/>
      <sheetName val="EQ"/>
    </sheetNames>
    <sheetDataSet>
      <sheetData sheetId="0">
        <row r="18">
          <cell r="H18">
            <v>2071262.3695850959</v>
          </cell>
        </row>
      </sheetData>
      <sheetData sheetId="1" refreshError="1"/>
      <sheetData sheetId="2" refreshError="1"/>
      <sheetData sheetId="3" refreshError="1"/>
      <sheetData sheetId="4">
        <row r="1">
          <cell r="G1">
            <v>737717</v>
          </cell>
        </row>
      </sheetData>
      <sheetData sheetId="5">
        <row r="3">
          <cell r="D3" t="str">
            <v>Andamio  multidireccional certificado de( 1.4 x1.4 m, altura de plataforma 2 m)</v>
          </cell>
        </row>
      </sheetData>
      <sheetData sheetId="6">
        <row r="2">
          <cell r="H2">
            <v>0</v>
          </cell>
        </row>
        <row r="3">
          <cell r="H3">
            <v>0</v>
          </cell>
        </row>
        <row r="4">
          <cell r="H4">
            <v>0</v>
          </cell>
        </row>
        <row r="5">
          <cell r="H5">
            <v>0</v>
          </cell>
        </row>
        <row r="6">
          <cell r="H6" t="str">
            <v>Consumo (HM)</v>
          </cell>
        </row>
        <row r="7">
          <cell r="H7">
            <v>0.05</v>
          </cell>
        </row>
        <row r="8">
          <cell r="H8">
            <v>1</v>
          </cell>
        </row>
        <row r="9">
          <cell r="H9">
            <v>0</v>
          </cell>
        </row>
        <row r="10">
          <cell r="H10">
            <v>0</v>
          </cell>
        </row>
        <row r="11">
          <cell r="H11" t="str">
            <v>Sub-total</v>
          </cell>
        </row>
        <row r="12">
          <cell r="H12">
            <v>0</v>
          </cell>
        </row>
        <row r="13">
          <cell r="H13" t="str">
            <v>Cantidad (se considera desperdicio del 3%)</v>
          </cell>
        </row>
        <row r="14">
          <cell r="H14">
            <v>0</v>
          </cell>
        </row>
        <row r="15">
          <cell r="H15">
            <v>0</v>
          </cell>
        </row>
        <row r="16">
          <cell r="H16" t="str">
            <v>Sub-total</v>
          </cell>
        </row>
        <row r="17">
          <cell r="H17">
            <v>0</v>
          </cell>
        </row>
        <row r="18">
          <cell r="H18" t="str">
            <v>Consumo</v>
          </cell>
        </row>
        <row r="19">
          <cell r="H19">
            <v>0.3</v>
          </cell>
        </row>
        <row r="20">
          <cell r="H20" t="str">
            <v>Sub-total</v>
          </cell>
        </row>
        <row r="21">
          <cell r="H21">
            <v>0</v>
          </cell>
        </row>
        <row r="22">
          <cell r="H22" t="str">
            <v>Consumo (HC)</v>
          </cell>
        </row>
        <row r="23">
          <cell r="H23">
            <v>1.1000000000000001</v>
          </cell>
        </row>
        <row r="24">
          <cell r="H24">
            <v>1.1000000000000001</v>
          </cell>
        </row>
        <row r="25">
          <cell r="H25">
            <v>0</v>
          </cell>
        </row>
        <row r="26">
          <cell r="H26">
            <v>0</v>
          </cell>
        </row>
        <row r="27">
          <cell r="H27">
            <v>0</v>
          </cell>
        </row>
        <row r="28">
          <cell r="H28">
            <v>0</v>
          </cell>
        </row>
        <row r="29">
          <cell r="H29" t="str">
            <v>Consumo (HM)</v>
          </cell>
        </row>
        <row r="30">
          <cell r="H30">
            <v>0.05</v>
          </cell>
        </row>
        <row r="31">
          <cell r="H31">
            <v>0</v>
          </cell>
        </row>
        <row r="32">
          <cell r="H32">
            <v>0</v>
          </cell>
        </row>
        <row r="33">
          <cell r="H33">
            <v>0</v>
          </cell>
        </row>
        <row r="34">
          <cell r="H34" t="str">
            <v>Sub-total</v>
          </cell>
        </row>
        <row r="35">
          <cell r="H35">
            <v>0</v>
          </cell>
        </row>
        <row r="36">
          <cell r="H36" t="str">
            <v>Cantidad (se considera desperdicio del 3%)</v>
          </cell>
        </row>
        <row r="37">
          <cell r="H37">
            <v>0</v>
          </cell>
        </row>
        <row r="38">
          <cell r="H38">
            <v>0</v>
          </cell>
        </row>
        <row r="39">
          <cell r="H39" t="str">
            <v>Sub-total</v>
          </cell>
        </row>
        <row r="40">
          <cell r="H40">
            <v>0</v>
          </cell>
        </row>
        <row r="41">
          <cell r="H41" t="str">
            <v>Consumo</v>
          </cell>
        </row>
        <row r="42">
          <cell r="H42">
            <v>1</v>
          </cell>
        </row>
        <row r="43">
          <cell r="H43" t="str">
            <v>Sub-total</v>
          </cell>
        </row>
        <row r="44">
          <cell r="H44">
            <v>0</v>
          </cell>
        </row>
        <row r="45">
          <cell r="H45" t="str">
            <v>Consumo (HC)</v>
          </cell>
        </row>
        <row r="46">
          <cell r="H46">
            <v>1.8</v>
          </cell>
        </row>
        <row r="47">
          <cell r="H47">
            <v>1.8</v>
          </cell>
        </row>
        <row r="48">
          <cell r="H48">
            <v>0</v>
          </cell>
        </row>
        <row r="49">
          <cell r="H49">
            <v>0</v>
          </cell>
        </row>
        <row r="50">
          <cell r="H50">
            <v>0</v>
          </cell>
        </row>
        <row r="51">
          <cell r="H51">
            <v>0</v>
          </cell>
        </row>
        <row r="52">
          <cell r="H52" t="str">
            <v>Consumo (HM)</v>
          </cell>
        </row>
        <row r="53">
          <cell r="H53">
            <v>0.05</v>
          </cell>
        </row>
        <row r="54">
          <cell r="H54">
            <v>0</v>
          </cell>
        </row>
        <row r="55">
          <cell r="H55">
            <v>0</v>
          </cell>
        </row>
        <row r="56">
          <cell r="H56">
            <v>0</v>
          </cell>
        </row>
        <row r="57">
          <cell r="H57" t="str">
            <v>Sub-total</v>
          </cell>
        </row>
        <row r="58">
          <cell r="H58">
            <v>0</v>
          </cell>
        </row>
        <row r="59">
          <cell r="H59" t="str">
            <v>Cantidad (se considera desperdicio del 3%)</v>
          </cell>
        </row>
        <row r="60">
          <cell r="H60">
            <v>0</v>
          </cell>
        </row>
        <row r="61">
          <cell r="H61">
            <v>0</v>
          </cell>
        </row>
        <row r="62">
          <cell r="H62" t="str">
            <v>Sub-total</v>
          </cell>
        </row>
        <row r="63">
          <cell r="H63">
            <v>0</v>
          </cell>
        </row>
        <row r="64">
          <cell r="H64" t="str">
            <v>Consumo</v>
          </cell>
        </row>
        <row r="65">
          <cell r="H65">
            <v>1</v>
          </cell>
        </row>
        <row r="66">
          <cell r="H66" t="str">
            <v>Sub-total</v>
          </cell>
        </row>
        <row r="67">
          <cell r="H67">
            <v>0</v>
          </cell>
        </row>
        <row r="68">
          <cell r="H68" t="str">
            <v>Consumo (HC)</v>
          </cell>
        </row>
        <row r="69">
          <cell r="H69">
            <v>1</v>
          </cell>
        </row>
        <row r="70">
          <cell r="H70">
            <v>1</v>
          </cell>
        </row>
        <row r="71">
          <cell r="H71">
            <v>0</v>
          </cell>
        </row>
        <row r="72">
          <cell r="H72">
            <v>0</v>
          </cell>
        </row>
        <row r="73">
          <cell r="H73">
            <v>0</v>
          </cell>
        </row>
        <row r="74">
          <cell r="H74">
            <v>0</v>
          </cell>
        </row>
        <row r="75">
          <cell r="H75" t="str">
            <v>Consumo (HM)</v>
          </cell>
        </row>
        <row r="76">
          <cell r="H76">
            <v>0.05</v>
          </cell>
        </row>
        <row r="77">
          <cell r="H77">
            <v>0</v>
          </cell>
        </row>
        <row r="78">
          <cell r="H78">
            <v>0</v>
          </cell>
        </row>
        <row r="79">
          <cell r="H79" t="str">
            <v>Sub-total</v>
          </cell>
        </row>
        <row r="80">
          <cell r="H80">
            <v>0</v>
          </cell>
        </row>
        <row r="81">
          <cell r="H81" t="str">
            <v>Cantidad (se considera desperdicio del 3%)</v>
          </cell>
        </row>
        <row r="82">
          <cell r="H82">
            <v>0</v>
          </cell>
        </row>
        <row r="83">
          <cell r="H83">
            <v>0</v>
          </cell>
        </row>
        <row r="84">
          <cell r="H84" t="str">
            <v>Sub-total</v>
          </cell>
        </row>
        <row r="85">
          <cell r="H85">
            <v>0</v>
          </cell>
        </row>
        <row r="86">
          <cell r="H86" t="str">
            <v>Consumo</v>
          </cell>
        </row>
        <row r="87">
          <cell r="H87">
            <v>1</v>
          </cell>
        </row>
        <row r="88">
          <cell r="H88" t="str">
            <v>Sub-total</v>
          </cell>
        </row>
        <row r="89">
          <cell r="H89">
            <v>0</v>
          </cell>
        </row>
        <row r="90">
          <cell r="H90" t="str">
            <v>Consumo (HC)</v>
          </cell>
        </row>
        <row r="91">
          <cell r="H91">
            <v>1.5</v>
          </cell>
        </row>
        <row r="92">
          <cell r="H92">
            <v>1.5</v>
          </cell>
        </row>
        <row r="93">
          <cell r="H93">
            <v>0</v>
          </cell>
        </row>
        <row r="94">
          <cell r="H94">
            <v>0</v>
          </cell>
        </row>
        <row r="95">
          <cell r="H95">
            <v>0</v>
          </cell>
        </row>
        <row r="96">
          <cell r="H96">
            <v>0</v>
          </cell>
        </row>
        <row r="97">
          <cell r="H97" t="str">
            <v>Consumo (HM)</v>
          </cell>
        </row>
        <row r="98">
          <cell r="H98">
            <v>0.05</v>
          </cell>
        </row>
        <row r="99">
          <cell r="H99">
            <v>0</v>
          </cell>
        </row>
        <row r="100">
          <cell r="H100">
            <v>0</v>
          </cell>
        </row>
        <row r="101">
          <cell r="H101" t="str">
            <v>Sub-total</v>
          </cell>
        </row>
        <row r="102">
          <cell r="H102">
            <v>0</v>
          </cell>
        </row>
        <row r="103">
          <cell r="H103" t="str">
            <v>Cantidad (se considera desperdicio del 3%)</v>
          </cell>
        </row>
        <row r="104">
          <cell r="H104">
            <v>0</v>
          </cell>
        </row>
        <row r="105">
          <cell r="H105">
            <v>0</v>
          </cell>
        </row>
        <row r="106">
          <cell r="H106" t="str">
            <v>Sub-total</v>
          </cell>
        </row>
        <row r="107">
          <cell r="H107">
            <v>0</v>
          </cell>
        </row>
        <row r="108">
          <cell r="H108" t="str">
            <v>Consumo</v>
          </cell>
        </row>
        <row r="109">
          <cell r="H109">
            <v>1</v>
          </cell>
        </row>
        <row r="110">
          <cell r="H110" t="str">
            <v>Sub-total</v>
          </cell>
        </row>
        <row r="111">
          <cell r="H111">
            <v>0</v>
          </cell>
        </row>
        <row r="112">
          <cell r="H112" t="str">
            <v>Consumo (HC)</v>
          </cell>
        </row>
        <row r="113">
          <cell r="H113">
            <v>1.5</v>
          </cell>
        </row>
        <row r="114">
          <cell r="H114">
            <v>1.5</v>
          </cell>
        </row>
        <row r="115">
          <cell r="H115">
            <v>0</v>
          </cell>
        </row>
        <row r="116">
          <cell r="H116">
            <v>0</v>
          </cell>
        </row>
        <row r="117">
          <cell r="H117">
            <v>0</v>
          </cell>
        </row>
        <row r="118">
          <cell r="H118">
            <v>0</v>
          </cell>
        </row>
        <row r="119">
          <cell r="H119" t="str">
            <v>Consumo (HM)</v>
          </cell>
        </row>
        <row r="120">
          <cell r="H120">
            <v>0.05</v>
          </cell>
        </row>
        <row r="121">
          <cell r="H121">
            <v>0</v>
          </cell>
        </row>
        <row r="122">
          <cell r="H122">
            <v>0</v>
          </cell>
        </row>
        <row r="123">
          <cell r="H123" t="str">
            <v>Sub-total</v>
          </cell>
        </row>
        <row r="124">
          <cell r="H124">
            <v>0</v>
          </cell>
        </row>
        <row r="125">
          <cell r="H125" t="str">
            <v>Cantidad (se considera desperdicio del 3%)</v>
          </cell>
        </row>
        <row r="126">
          <cell r="H126">
            <v>0</v>
          </cell>
        </row>
        <row r="127">
          <cell r="H127">
            <v>0</v>
          </cell>
        </row>
        <row r="128">
          <cell r="H128" t="str">
            <v>Sub-total</v>
          </cell>
        </row>
        <row r="129">
          <cell r="H129">
            <v>0</v>
          </cell>
        </row>
        <row r="130">
          <cell r="H130" t="str">
            <v>Consumo</v>
          </cell>
        </row>
        <row r="131">
          <cell r="H131">
            <v>1</v>
          </cell>
        </row>
        <row r="132">
          <cell r="H132" t="str">
            <v>Sub-total</v>
          </cell>
        </row>
        <row r="133">
          <cell r="H133">
            <v>0</v>
          </cell>
        </row>
        <row r="134">
          <cell r="H134" t="str">
            <v>Consumo (HC)</v>
          </cell>
        </row>
        <row r="135">
          <cell r="H135">
            <v>1.5</v>
          </cell>
        </row>
        <row r="136">
          <cell r="H136">
            <v>1.5</v>
          </cell>
        </row>
        <row r="137">
          <cell r="H137">
            <v>0</v>
          </cell>
        </row>
        <row r="138">
          <cell r="H138">
            <v>0</v>
          </cell>
        </row>
        <row r="139">
          <cell r="H139">
            <v>0</v>
          </cell>
        </row>
        <row r="140">
          <cell r="H140">
            <v>0</v>
          </cell>
        </row>
        <row r="141">
          <cell r="H141" t="str">
            <v>Consumo (HM)</v>
          </cell>
        </row>
        <row r="142">
          <cell r="H142">
            <v>0.05</v>
          </cell>
        </row>
        <row r="143">
          <cell r="H143">
            <v>0</v>
          </cell>
        </row>
        <row r="144">
          <cell r="H144">
            <v>0</v>
          </cell>
        </row>
        <row r="145">
          <cell r="H145" t="str">
            <v>Sub-total</v>
          </cell>
        </row>
        <row r="146">
          <cell r="H146">
            <v>0</v>
          </cell>
        </row>
        <row r="147">
          <cell r="H147" t="str">
            <v>Cantidad (se considera desperdicio del 3%)</v>
          </cell>
        </row>
        <row r="148">
          <cell r="H148">
            <v>0</v>
          </cell>
        </row>
        <row r="149">
          <cell r="H149">
            <v>0</v>
          </cell>
        </row>
        <row r="150">
          <cell r="H150" t="str">
            <v>Sub-total</v>
          </cell>
        </row>
        <row r="151">
          <cell r="H151">
            <v>0</v>
          </cell>
        </row>
        <row r="152">
          <cell r="H152" t="str">
            <v>Consumo</v>
          </cell>
        </row>
        <row r="153">
          <cell r="H153">
            <v>0.5</v>
          </cell>
        </row>
        <row r="154">
          <cell r="H154" t="str">
            <v>Sub-total</v>
          </cell>
        </row>
        <row r="155">
          <cell r="H155">
            <v>0</v>
          </cell>
        </row>
        <row r="156">
          <cell r="H156" t="str">
            <v>Consumo (HC)</v>
          </cell>
        </row>
        <row r="157">
          <cell r="H157">
            <v>1.5</v>
          </cell>
        </row>
        <row r="158">
          <cell r="H158">
            <v>1.5</v>
          </cell>
        </row>
        <row r="159">
          <cell r="H159">
            <v>0</v>
          </cell>
        </row>
        <row r="160">
          <cell r="H160">
            <v>0</v>
          </cell>
        </row>
        <row r="161">
          <cell r="H161">
            <v>0</v>
          </cell>
        </row>
        <row r="162">
          <cell r="H162">
            <v>0</v>
          </cell>
        </row>
        <row r="163">
          <cell r="H163" t="str">
            <v>Consumo (HM)</v>
          </cell>
        </row>
        <row r="164">
          <cell r="H164">
            <v>0.05</v>
          </cell>
        </row>
        <row r="165">
          <cell r="H165">
            <v>0</v>
          </cell>
        </row>
        <row r="166">
          <cell r="H166">
            <v>0</v>
          </cell>
        </row>
        <row r="167">
          <cell r="H167" t="str">
            <v>Sub-total</v>
          </cell>
        </row>
        <row r="168">
          <cell r="H168">
            <v>0</v>
          </cell>
        </row>
        <row r="169">
          <cell r="H169" t="str">
            <v>Cantidad (se considera desperdicio del 3%)</v>
          </cell>
        </row>
        <row r="170">
          <cell r="H170">
            <v>0</v>
          </cell>
        </row>
        <row r="171">
          <cell r="H171">
            <v>0</v>
          </cell>
        </row>
        <row r="172">
          <cell r="H172" t="str">
            <v>Sub-total</v>
          </cell>
        </row>
        <row r="173">
          <cell r="H173">
            <v>0</v>
          </cell>
        </row>
        <row r="174">
          <cell r="H174" t="str">
            <v>Consumo</v>
          </cell>
        </row>
        <row r="175">
          <cell r="H175">
            <v>0.5</v>
          </cell>
        </row>
        <row r="176">
          <cell r="H176" t="str">
            <v>Sub-total</v>
          </cell>
        </row>
        <row r="177">
          <cell r="H177">
            <v>0</v>
          </cell>
        </row>
        <row r="178">
          <cell r="H178" t="str">
            <v>Consumo (HC)</v>
          </cell>
        </row>
        <row r="179">
          <cell r="H179">
            <v>1.2</v>
          </cell>
        </row>
        <row r="180">
          <cell r="H180">
            <v>1.2</v>
          </cell>
        </row>
        <row r="181">
          <cell r="H181">
            <v>0</v>
          </cell>
        </row>
        <row r="182">
          <cell r="H182">
            <v>0</v>
          </cell>
        </row>
        <row r="183">
          <cell r="H183">
            <v>0</v>
          </cell>
        </row>
        <row r="184">
          <cell r="H184">
            <v>0</v>
          </cell>
        </row>
        <row r="185">
          <cell r="H185" t="str">
            <v>Consumo (HM)</v>
          </cell>
        </row>
        <row r="186">
          <cell r="H186">
            <v>0.05</v>
          </cell>
        </row>
        <row r="187">
          <cell r="H187">
            <v>0</v>
          </cell>
        </row>
        <row r="188">
          <cell r="H188">
            <v>0</v>
          </cell>
        </row>
        <row r="189">
          <cell r="H189" t="str">
            <v>Sub-total</v>
          </cell>
        </row>
        <row r="190">
          <cell r="H190">
            <v>0</v>
          </cell>
        </row>
        <row r="191">
          <cell r="H191" t="str">
            <v>Cantidad (se considera desperdicio del 3%)</v>
          </cell>
        </row>
        <row r="192">
          <cell r="H192">
            <v>0</v>
          </cell>
        </row>
        <row r="193">
          <cell r="H193">
            <v>0</v>
          </cell>
        </row>
        <row r="194">
          <cell r="H194" t="str">
            <v>Sub-total</v>
          </cell>
        </row>
        <row r="195">
          <cell r="H195">
            <v>0</v>
          </cell>
        </row>
        <row r="196">
          <cell r="H196" t="str">
            <v>Consumo</v>
          </cell>
        </row>
        <row r="197">
          <cell r="H197">
            <v>1</v>
          </cell>
        </row>
        <row r="198">
          <cell r="H198" t="str">
            <v>Sub-total</v>
          </cell>
        </row>
        <row r="199">
          <cell r="H199">
            <v>0</v>
          </cell>
        </row>
        <row r="200">
          <cell r="H200" t="str">
            <v>Consumo (HC)</v>
          </cell>
        </row>
        <row r="201">
          <cell r="H201">
            <v>0</v>
          </cell>
        </row>
        <row r="202">
          <cell r="H202">
            <v>1</v>
          </cell>
        </row>
        <row r="203">
          <cell r="H203">
            <v>0</v>
          </cell>
        </row>
        <row r="204">
          <cell r="H204">
            <v>0</v>
          </cell>
        </row>
        <row r="205">
          <cell r="H205">
            <v>0</v>
          </cell>
        </row>
        <row r="206">
          <cell r="H206">
            <v>0</v>
          </cell>
        </row>
        <row r="207">
          <cell r="H207" t="str">
            <v>Consumo (HM)</v>
          </cell>
        </row>
        <row r="208">
          <cell r="H208">
            <v>0.05</v>
          </cell>
        </row>
        <row r="209">
          <cell r="H209">
            <v>0</v>
          </cell>
        </row>
        <row r="210">
          <cell r="H210">
            <v>0</v>
          </cell>
        </row>
        <row r="211">
          <cell r="H211" t="str">
            <v>Sub-total</v>
          </cell>
        </row>
        <row r="212">
          <cell r="H212">
            <v>0</v>
          </cell>
        </row>
        <row r="213">
          <cell r="H213" t="str">
            <v>Cantidad (se considera desperdicio del 3%)</v>
          </cell>
        </row>
        <row r="214">
          <cell r="H214">
            <v>0</v>
          </cell>
        </row>
        <row r="215">
          <cell r="H215">
            <v>0</v>
          </cell>
        </row>
        <row r="216">
          <cell r="H216" t="str">
            <v>Sub-total</v>
          </cell>
        </row>
        <row r="217">
          <cell r="H217">
            <v>0</v>
          </cell>
        </row>
        <row r="218">
          <cell r="H218" t="str">
            <v>Consumo</v>
          </cell>
        </row>
        <row r="219">
          <cell r="H219">
            <v>1</v>
          </cell>
        </row>
        <row r="220">
          <cell r="H220" t="str">
            <v>Sub-total</v>
          </cell>
        </row>
        <row r="221">
          <cell r="H221">
            <v>0</v>
          </cell>
        </row>
        <row r="222">
          <cell r="H222" t="str">
            <v>Consumo (HC)</v>
          </cell>
        </row>
        <row r="223">
          <cell r="H223">
            <v>1.2</v>
          </cell>
        </row>
        <row r="224">
          <cell r="H224">
            <v>1.2</v>
          </cell>
        </row>
        <row r="225">
          <cell r="H225">
            <v>0</v>
          </cell>
        </row>
        <row r="226">
          <cell r="H226">
            <v>0</v>
          </cell>
        </row>
        <row r="227">
          <cell r="H227">
            <v>0</v>
          </cell>
        </row>
        <row r="228">
          <cell r="H228">
            <v>0</v>
          </cell>
        </row>
        <row r="229">
          <cell r="H229" t="str">
            <v>Consumo (HM)</v>
          </cell>
        </row>
        <row r="230">
          <cell r="H230">
            <v>0.05</v>
          </cell>
        </row>
        <row r="231">
          <cell r="H231">
            <v>0</v>
          </cell>
        </row>
        <row r="232">
          <cell r="H232">
            <v>0</v>
          </cell>
        </row>
        <row r="233">
          <cell r="H233" t="str">
            <v>Sub-total</v>
          </cell>
        </row>
        <row r="234">
          <cell r="H234">
            <v>0</v>
          </cell>
        </row>
        <row r="235">
          <cell r="H235" t="str">
            <v>Cantidad (se considera desperdicio del 3%)</v>
          </cell>
        </row>
        <row r="236">
          <cell r="H236">
            <v>0</v>
          </cell>
        </row>
        <row r="237">
          <cell r="H237">
            <v>0</v>
          </cell>
        </row>
        <row r="238">
          <cell r="H238" t="str">
            <v>Sub-total</v>
          </cell>
        </row>
        <row r="239">
          <cell r="H239">
            <v>0</v>
          </cell>
        </row>
        <row r="240">
          <cell r="H240" t="str">
            <v>Consumo</v>
          </cell>
        </row>
        <row r="241">
          <cell r="H241">
            <v>1</v>
          </cell>
        </row>
        <row r="242">
          <cell r="H242" t="str">
            <v>Sub-total</v>
          </cell>
        </row>
        <row r="243">
          <cell r="H243">
            <v>0</v>
          </cell>
        </row>
        <row r="244">
          <cell r="H244" t="str">
            <v>Consumo (HC)</v>
          </cell>
        </row>
        <row r="245">
          <cell r="H245">
            <v>1.5</v>
          </cell>
        </row>
        <row r="246">
          <cell r="H246">
            <v>1.5</v>
          </cell>
        </row>
        <row r="247">
          <cell r="H247">
            <v>0</v>
          </cell>
        </row>
        <row r="248">
          <cell r="H248">
            <v>0</v>
          </cell>
        </row>
        <row r="249">
          <cell r="H249">
            <v>0</v>
          </cell>
        </row>
        <row r="250">
          <cell r="H250">
            <v>0</v>
          </cell>
        </row>
        <row r="251">
          <cell r="H251" t="str">
            <v>Consumo (HM)</v>
          </cell>
        </row>
        <row r="252">
          <cell r="H252">
            <v>0.05</v>
          </cell>
        </row>
        <row r="253">
          <cell r="H253">
            <v>0</v>
          </cell>
        </row>
        <row r="254">
          <cell r="H254">
            <v>0</v>
          </cell>
        </row>
        <row r="255">
          <cell r="H255" t="str">
            <v>Sub-total</v>
          </cell>
        </row>
        <row r="256">
          <cell r="H256">
            <v>0</v>
          </cell>
        </row>
        <row r="257">
          <cell r="H257" t="str">
            <v>Cantidad (se considera desperdicio del 3%)</v>
          </cell>
        </row>
        <row r="258">
          <cell r="H258">
            <v>0</v>
          </cell>
        </row>
        <row r="259">
          <cell r="H259">
            <v>0</v>
          </cell>
        </row>
        <row r="260">
          <cell r="H260" t="str">
            <v>Sub-total</v>
          </cell>
        </row>
        <row r="261">
          <cell r="H261">
            <v>0</v>
          </cell>
        </row>
        <row r="262">
          <cell r="H262" t="str">
            <v>Consumo</v>
          </cell>
        </row>
        <row r="263">
          <cell r="H263">
            <v>1</v>
          </cell>
        </row>
        <row r="264">
          <cell r="H264" t="str">
            <v>Sub-total</v>
          </cell>
        </row>
        <row r="265">
          <cell r="H265">
            <v>0</v>
          </cell>
        </row>
        <row r="266">
          <cell r="H266" t="str">
            <v>Consumo (HC)</v>
          </cell>
        </row>
        <row r="267">
          <cell r="H267">
            <v>1</v>
          </cell>
        </row>
        <row r="268">
          <cell r="H268">
            <v>1</v>
          </cell>
        </row>
        <row r="269">
          <cell r="H269">
            <v>0</v>
          </cell>
        </row>
        <row r="270">
          <cell r="H270">
            <v>0</v>
          </cell>
        </row>
        <row r="271">
          <cell r="H271">
            <v>0</v>
          </cell>
        </row>
        <row r="272">
          <cell r="H272">
            <v>0</v>
          </cell>
        </row>
        <row r="273">
          <cell r="H273" t="str">
            <v>Consumo (HM)</v>
          </cell>
        </row>
        <row r="274">
          <cell r="H274">
            <v>0.05</v>
          </cell>
        </row>
        <row r="275">
          <cell r="H275">
            <v>0</v>
          </cell>
        </row>
        <row r="276">
          <cell r="H276">
            <v>0</v>
          </cell>
        </row>
        <row r="277">
          <cell r="H277" t="str">
            <v>Sub-total</v>
          </cell>
        </row>
        <row r="278">
          <cell r="H278">
            <v>0</v>
          </cell>
        </row>
        <row r="279">
          <cell r="H279" t="str">
            <v>Cantidad (se considera desperdicio del 3%)</v>
          </cell>
        </row>
        <row r="280">
          <cell r="H280">
            <v>0</v>
          </cell>
        </row>
        <row r="281">
          <cell r="H281">
            <v>0</v>
          </cell>
        </row>
        <row r="282">
          <cell r="H282" t="str">
            <v>Sub-total</v>
          </cell>
        </row>
        <row r="283">
          <cell r="H283">
            <v>0</v>
          </cell>
        </row>
        <row r="284">
          <cell r="H284" t="str">
            <v>Consumo</v>
          </cell>
        </row>
        <row r="285">
          <cell r="H285">
            <v>1</v>
          </cell>
        </row>
        <row r="286">
          <cell r="H286" t="str">
            <v>Sub-total</v>
          </cell>
        </row>
        <row r="287">
          <cell r="H287">
            <v>0</v>
          </cell>
        </row>
        <row r="288">
          <cell r="H288" t="str">
            <v>Consumo (HC)</v>
          </cell>
        </row>
        <row r="289">
          <cell r="H289">
            <v>1</v>
          </cell>
        </row>
        <row r="290">
          <cell r="H290">
            <v>1</v>
          </cell>
        </row>
        <row r="291">
          <cell r="H291">
            <v>0</v>
          </cell>
        </row>
        <row r="292">
          <cell r="H292">
            <v>0</v>
          </cell>
        </row>
        <row r="293">
          <cell r="H293">
            <v>0</v>
          </cell>
        </row>
        <row r="294">
          <cell r="H294">
            <v>0</v>
          </cell>
        </row>
        <row r="295">
          <cell r="H295" t="str">
            <v>Consumo (HM)</v>
          </cell>
        </row>
        <row r="296">
          <cell r="H296">
            <v>0.05</v>
          </cell>
        </row>
        <row r="297">
          <cell r="H297">
            <v>1</v>
          </cell>
        </row>
        <row r="298">
          <cell r="H298">
            <v>0</v>
          </cell>
        </row>
        <row r="299">
          <cell r="H299" t="str">
            <v>Sub-total</v>
          </cell>
        </row>
        <row r="300">
          <cell r="H300">
            <v>0</v>
          </cell>
        </row>
        <row r="301">
          <cell r="H301" t="str">
            <v>Cantidad (se considera desperdicio del 3%)</v>
          </cell>
        </row>
        <row r="302">
          <cell r="H302">
            <v>0</v>
          </cell>
        </row>
        <row r="303">
          <cell r="H303">
            <v>0</v>
          </cell>
        </row>
        <row r="304">
          <cell r="H304" t="str">
            <v>Sub-total</v>
          </cell>
        </row>
        <row r="305">
          <cell r="H305">
            <v>0</v>
          </cell>
        </row>
        <row r="306">
          <cell r="H306" t="str">
            <v>Consumo</v>
          </cell>
        </row>
        <row r="307">
          <cell r="H307">
            <v>1</v>
          </cell>
        </row>
        <row r="308">
          <cell r="H308" t="str">
            <v>Sub-total</v>
          </cell>
        </row>
        <row r="309">
          <cell r="H309">
            <v>0</v>
          </cell>
        </row>
        <row r="310">
          <cell r="H310" t="str">
            <v>Consumo (HC)</v>
          </cell>
        </row>
        <row r="311">
          <cell r="H311">
            <v>0</v>
          </cell>
        </row>
        <row r="312">
          <cell r="H312">
            <v>1.5</v>
          </cell>
        </row>
        <row r="313">
          <cell r="H313">
            <v>0</v>
          </cell>
        </row>
        <row r="314">
          <cell r="H314">
            <v>0</v>
          </cell>
        </row>
        <row r="315">
          <cell r="H315">
            <v>0</v>
          </cell>
        </row>
        <row r="316">
          <cell r="H316">
            <v>0</v>
          </cell>
        </row>
        <row r="317">
          <cell r="H317" t="str">
            <v>Consumo (HM)</v>
          </cell>
        </row>
        <row r="318">
          <cell r="H318">
            <v>0.05</v>
          </cell>
        </row>
        <row r="319">
          <cell r="H319">
            <v>0</v>
          </cell>
        </row>
        <row r="320">
          <cell r="H320">
            <v>0</v>
          </cell>
        </row>
        <row r="321">
          <cell r="H321" t="str">
            <v>Sub-total</v>
          </cell>
        </row>
        <row r="322">
          <cell r="H322">
            <v>0</v>
          </cell>
        </row>
        <row r="323">
          <cell r="H323" t="str">
            <v>Cantidad (se considera desperdicio del 3%)</v>
          </cell>
        </row>
        <row r="324">
          <cell r="H324">
            <v>0</v>
          </cell>
        </row>
        <row r="325">
          <cell r="H325">
            <v>0</v>
          </cell>
        </row>
        <row r="326">
          <cell r="H326" t="str">
            <v>Sub-total</v>
          </cell>
        </row>
        <row r="327">
          <cell r="H327">
            <v>0</v>
          </cell>
        </row>
        <row r="328">
          <cell r="H328" t="str">
            <v>Consumo</v>
          </cell>
        </row>
        <row r="329">
          <cell r="H329">
            <v>1.3</v>
          </cell>
        </row>
        <row r="330">
          <cell r="H330" t="str">
            <v>Sub-total</v>
          </cell>
        </row>
        <row r="331">
          <cell r="H331">
            <v>0</v>
          </cell>
        </row>
        <row r="332">
          <cell r="H332" t="str">
            <v>Consumo (HC)</v>
          </cell>
        </row>
        <row r="333">
          <cell r="H333">
            <v>0</v>
          </cell>
        </row>
        <row r="334">
          <cell r="H334">
            <v>0.12609269019278599</v>
          </cell>
        </row>
        <row r="335">
          <cell r="H335">
            <v>0</v>
          </cell>
        </row>
        <row r="336">
          <cell r="H336">
            <v>0</v>
          </cell>
        </row>
        <row r="337">
          <cell r="H337">
            <v>0</v>
          </cell>
        </row>
        <row r="338">
          <cell r="H338">
            <v>0</v>
          </cell>
        </row>
        <row r="339">
          <cell r="H339" t="str">
            <v>Consumo (HM)</v>
          </cell>
        </row>
        <row r="340">
          <cell r="H340">
            <v>0.05</v>
          </cell>
        </row>
        <row r="341">
          <cell r="H341">
            <v>0</v>
          </cell>
        </row>
        <row r="342">
          <cell r="H342">
            <v>0</v>
          </cell>
        </row>
        <row r="343">
          <cell r="H343" t="str">
            <v>Sub-total</v>
          </cell>
        </row>
        <row r="344">
          <cell r="H344">
            <v>0</v>
          </cell>
        </row>
        <row r="345">
          <cell r="H345" t="str">
            <v>Cantidad (se considera desperdicio del 3%)</v>
          </cell>
        </row>
        <row r="346">
          <cell r="H346">
            <v>0.73904999999999998</v>
          </cell>
        </row>
        <row r="347">
          <cell r="H347">
            <v>2.5819700000000001</v>
          </cell>
        </row>
        <row r="348">
          <cell r="H348">
            <v>0.86065999999999998</v>
          </cell>
        </row>
        <row r="349">
          <cell r="H349">
            <v>2.625</v>
          </cell>
        </row>
        <row r="350">
          <cell r="H350">
            <v>24</v>
          </cell>
        </row>
        <row r="351">
          <cell r="H351">
            <v>2</v>
          </cell>
        </row>
        <row r="352">
          <cell r="H352">
            <v>3</v>
          </cell>
        </row>
        <row r="353">
          <cell r="H353">
            <v>0.03</v>
          </cell>
        </row>
        <row r="354">
          <cell r="H354">
            <v>0.03</v>
          </cell>
        </row>
        <row r="355">
          <cell r="H355">
            <v>0.2</v>
          </cell>
        </row>
        <row r="356">
          <cell r="H356">
            <v>0.05</v>
          </cell>
        </row>
        <row r="357">
          <cell r="H357" t="str">
            <v>Sub-total</v>
          </cell>
        </row>
        <row r="358">
          <cell r="H358">
            <v>0</v>
          </cell>
        </row>
        <row r="359">
          <cell r="H359" t="str">
            <v>Consumo</v>
          </cell>
        </row>
        <row r="360">
          <cell r="H360">
            <v>0.5</v>
          </cell>
        </row>
        <row r="361">
          <cell r="H361" t="str">
            <v>Sub-total</v>
          </cell>
        </row>
        <row r="362">
          <cell r="H362">
            <v>0</v>
          </cell>
        </row>
        <row r="363">
          <cell r="H363" t="str">
            <v>Consumo (HC)</v>
          </cell>
        </row>
        <row r="364">
          <cell r="H364">
            <v>1.3976170214006742</v>
          </cell>
        </row>
        <row r="365">
          <cell r="H365">
            <v>1.5</v>
          </cell>
        </row>
        <row r="366">
          <cell r="H366">
            <v>0</v>
          </cell>
        </row>
        <row r="367">
          <cell r="H367">
            <v>0</v>
          </cell>
        </row>
        <row r="368">
          <cell r="H368">
            <v>0</v>
          </cell>
        </row>
        <row r="369">
          <cell r="H369">
            <v>0</v>
          </cell>
        </row>
        <row r="370">
          <cell r="H370" t="str">
            <v>Consumo (HM)</v>
          </cell>
        </row>
        <row r="371">
          <cell r="H371">
            <v>0.05</v>
          </cell>
        </row>
        <row r="372">
          <cell r="H372">
            <v>0</v>
          </cell>
        </row>
        <row r="373">
          <cell r="H373">
            <v>0</v>
          </cell>
        </row>
        <row r="374">
          <cell r="H374" t="str">
            <v>Sub-total</v>
          </cell>
        </row>
        <row r="375">
          <cell r="H375">
            <v>0</v>
          </cell>
        </row>
        <row r="376">
          <cell r="H376" t="str">
            <v>Cantidad (se considera desperdicio del 3%)</v>
          </cell>
        </row>
        <row r="377">
          <cell r="H377">
            <v>0.36952499999999999</v>
          </cell>
        </row>
        <row r="378">
          <cell r="H378">
            <v>1.290985</v>
          </cell>
        </row>
        <row r="379">
          <cell r="H379">
            <v>0.86065999999999998</v>
          </cell>
        </row>
        <row r="380">
          <cell r="H380">
            <v>2.625</v>
          </cell>
        </row>
        <row r="381">
          <cell r="H381">
            <v>24</v>
          </cell>
        </row>
        <row r="382">
          <cell r="H382">
            <v>2</v>
          </cell>
        </row>
        <row r="383">
          <cell r="H383">
            <v>3</v>
          </cell>
        </row>
        <row r="384">
          <cell r="H384">
            <v>0.03</v>
          </cell>
        </row>
        <row r="385">
          <cell r="H385">
            <v>0.03</v>
          </cell>
        </row>
        <row r="386">
          <cell r="H386">
            <v>0.2</v>
          </cell>
        </row>
        <row r="387">
          <cell r="H387">
            <v>0.05</v>
          </cell>
        </row>
        <row r="388">
          <cell r="H388" t="str">
            <v>Sub-total</v>
          </cell>
        </row>
        <row r="389">
          <cell r="H389">
            <v>0</v>
          </cell>
        </row>
        <row r="390">
          <cell r="H390" t="str">
            <v>Consumo</v>
          </cell>
        </row>
        <row r="391">
          <cell r="H391">
            <v>0.5</v>
          </cell>
        </row>
        <row r="392">
          <cell r="H392" t="str">
            <v>Sub-total</v>
          </cell>
        </row>
        <row r="393">
          <cell r="H393">
            <v>0</v>
          </cell>
        </row>
        <row r="394">
          <cell r="H394" t="str">
            <v>Consumo (HC)</v>
          </cell>
        </row>
        <row r="395">
          <cell r="H395">
            <v>1</v>
          </cell>
        </row>
        <row r="396">
          <cell r="H396">
            <v>1</v>
          </cell>
        </row>
        <row r="397">
          <cell r="H397">
            <v>0</v>
          </cell>
        </row>
        <row r="398">
          <cell r="H398">
            <v>0</v>
          </cell>
        </row>
        <row r="399">
          <cell r="H399">
            <v>0</v>
          </cell>
        </row>
        <row r="400">
          <cell r="H400">
            <v>0</v>
          </cell>
        </row>
        <row r="401">
          <cell r="H401" t="str">
            <v>Consumo (HM)</v>
          </cell>
        </row>
        <row r="402">
          <cell r="H402">
            <v>0.05</v>
          </cell>
        </row>
        <row r="403">
          <cell r="H403">
            <v>0</v>
          </cell>
        </row>
        <row r="404">
          <cell r="H404" t="str">
            <v>Sub-total</v>
          </cell>
        </row>
        <row r="405">
          <cell r="H405">
            <v>0</v>
          </cell>
        </row>
        <row r="406">
          <cell r="H406" t="str">
            <v>Cantidad (se considera desperdicio del 3%)</v>
          </cell>
        </row>
        <row r="407">
          <cell r="H407">
            <v>1.03</v>
          </cell>
        </row>
        <row r="408">
          <cell r="H408">
            <v>0</v>
          </cell>
        </row>
        <row r="409">
          <cell r="H409" t="str">
            <v>Sub-total</v>
          </cell>
        </row>
        <row r="410">
          <cell r="H410">
            <v>0</v>
          </cell>
        </row>
        <row r="411">
          <cell r="H411" t="str">
            <v>Consumo</v>
          </cell>
        </row>
        <row r="412">
          <cell r="H412">
            <v>0.15</v>
          </cell>
        </row>
        <row r="413">
          <cell r="H413" t="str">
            <v>Sub-total</v>
          </cell>
        </row>
        <row r="414">
          <cell r="H414">
            <v>0</v>
          </cell>
        </row>
        <row r="415">
          <cell r="H415" t="str">
            <v>Consumo (HC)</v>
          </cell>
        </row>
        <row r="416">
          <cell r="H416">
            <v>0.3</v>
          </cell>
        </row>
        <row r="417">
          <cell r="H417">
            <v>0.3</v>
          </cell>
        </row>
        <row r="418">
          <cell r="H418">
            <v>0</v>
          </cell>
        </row>
        <row r="419">
          <cell r="H419">
            <v>0</v>
          </cell>
        </row>
        <row r="420">
          <cell r="H420">
            <v>0</v>
          </cell>
        </row>
        <row r="421">
          <cell r="H421">
            <v>0</v>
          </cell>
        </row>
        <row r="422">
          <cell r="H422" t="str">
            <v>Consumo (HM)</v>
          </cell>
        </row>
        <row r="423">
          <cell r="H423">
            <v>0.05</v>
          </cell>
        </row>
        <row r="424">
          <cell r="H424">
            <v>0</v>
          </cell>
        </row>
        <row r="425">
          <cell r="H425" t="str">
            <v>Sub-total</v>
          </cell>
        </row>
        <row r="426">
          <cell r="H426">
            <v>0</v>
          </cell>
        </row>
        <row r="427">
          <cell r="H427" t="str">
            <v>Cantidad (se considera desperdicio del 3%)</v>
          </cell>
        </row>
        <row r="428">
          <cell r="H428">
            <v>0.36952000000000002</v>
          </cell>
        </row>
        <row r="429">
          <cell r="H429">
            <v>1.03</v>
          </cell>
        </row>
        <row r="430">
          <cell r="H430">
            <v>11</v>
          </cell>
        </row>
        <row r="431">
          <cell r="H431">
            <v>1.29098</v>
          </cell>
        </row>
        <row r="432">
          <cell r="H432">
            <v>2.5819700000000001</v>
          </cell>
        </row>
        <row r="433">
          <cell r="H433">
            <v>3.15</v>
          </cell>
        </row>
        <row r="434">
          <cell r="H434">
            <v>30</v>
          </cell>
        </row>
        <row r="435">
          <cell r="H435">
            <v>10</v>
          </cell>
        </row>
        <row r="436">
          <cell r="H436">
            <v>5.1869999999999999E-2</v>
          </cell>
        </row>
        <row r="437">
          <cell r="H437">
            <v>0.3</v>
          </cell>
        </row>
        <row r="438">
          <cell r="H438">
            <v>0.28999999999999998</v>
          </cell>
        </row>
        <row r="439">
          <cell r="H439">
            <v>0.2</v>
          </cell>
        </row>
        <row r="440">
          <cell r="H440">
            <v>0.05</v>
          </cell>
        </row>
        <row r="441">
          <cell r="H441" t="str">
            <v>Sub-total</v>
          </cell>
        </row>
        <row r="442">
          <cell r="H442">
            <v>0</v>
          </cell>
        </row>
        <row r="443">
          <cell r="H443" t="str">
            <v>Consumo</v>
          </cell>
        </row>
        <row r="444">
          <cell r="H444">
            <v>0.5</v>
          </cell>
        </row>
        <row r="445">
          <cell r="H445" t="str">
            <v>Sub-total</v>
          </cell>
        </row>
        <row r="446">
          <cell r="H446">
            <v>0</v>
          </cell>
        </row>
        <row r="447">
          <cell r="H447" t="str">
            <v>Consumo (HC)</v>
          </cell>
        </row>
        <row r="448">
          <cell r="H448">
            <v>1</v>
          </cell>
        </row>
        <row r="449">
          <cell r="H449">
            <v>1</v>
          </cell>
        </row>
        <row r="450">
          <cell r="H450">
            <v>0</v>
          </cell>
        </row>
        <row r="451">
          <cell r="H451">
            <v>0</v>
          </cell>
        </row>
        <row r="452">
          <cell r="H452">
            <v>0</v>
          </cell>
        </row>
        <row r="453">
          <cell r="H453">
            <v>0</v>
          </cell>
        </row>
        <row r="454">
          <cell r="H454" t="str">
            <v>Consumo (HM)</v>
          </cell>
        </row>
        <row r="455">
          <cell r="H455">
            <v>0.05</v>
          </cell>
        </row>
        <row r="456">
          <cell r="H456">
            <v>0</v>
          </cell>
        </row>
        <row r="457">
          <cell r="H457" t="str">
            <v>Sub-total</v>
          </cell>
        </row>
        <row r="458">
          <cell r="H458">
            <v>0</v>
          </cell>
        </row>
        <row r="459">
          <cell r="H459" t="str">
            <v>Cantidad (se considera desperdicio del 3%)</v>
          </cell>
        </row>
        <row r="460">
          <cell r="H460">
            <v>2.9561999999999999</v>
          </cell>
        </row>
        <row r="461">
          <cell r="H461">
            <v>5.1639400000000002</v>
          </cell>
        </row>
        <row r="462">
          <cell r="H462">
            <v>1.72132</v>
          </cell>
        </row>
        <row r="463">
          <cell r="H463">
            <v>5.25</v>
          </cell>
        </row>
        <row r="464">
          <cell r="H464">
            <v>48</v>
          </cell>
        </row>
        <row r="465">
          <cell r="H465">
            <v>4</v>
          </cell>
        </row>
        <row r="466">
          <cell r="H466">
            <v>6</v>
          </cell>
        </row>
        <row r="467">
          <cell r="H467">
            <v>0.10374</v>
          </cell>
        </row>
        <row r="468">
          <cell r="H468">
            <v>0.06</v>
          </cell>
        </row>
        <row r="469">
          <cell r="H469">
            <v>0.4</v>
          </cell>
        </row>
        <row r="470">
          <cell r="H470">
            <v>0.1</v>
          </cell>
        </row>
        <row r="471">
          <cell r="H471" t="str">
            <v>Sub-total</v>
          </cell>
        </row>
        <row r="472">
          <cell r="H472">
            <v>0</v>
          </cell>
        </row>
        <row r="473">
          <cell r="H473" t="str">
            <v>Consumo</v>
          </cell>
        </row>
        <row r="474">
          <cell r="H474">
            <v>0.5</v>
          </cell>
        </row>
        <row r="475">
          <cell r="H475" t="str">
            <v>Sub-total</v>
          </cell>
        </row>
        <row r="476">
          <cell r="H476">
            <v>0</v>
          </cell>
        </row>
        <row r="477">
          <cell r="H477" t="str">
            <v>Consumo (HC)</v>
          </cell>
        </row>
        <row r="478">
          <cell r="H478">
            <v>1.5</v>
          </cell>
        </row>
        <row r="479">
          <cell r="H479">
            <v>1.5</v>
          </cell>
        </row>
        <row r="480">
          <cell r="H480">
            <v>0</v>
          </cell>
        </row>
        <row r="481">
          <cell r="H481">
            <v>0</v>
          </cell>
        </row>
        <row r="482">
          <cell r="H482">
            <v>0</v>
          </cell>
        </row>
        <row r="483">
          <cell r="H483">
            <v>0</v>
          </cell>
        </row>
        <row r="484">
          <cell r="H484" t="str">
            <v>Consumo (HM)</v>
          </cell>
        </row>
        <row r="485">
          <cell r="H485">
            <v>0.05</v>
          </cell>
        </row>
        <row r="486">
          <cell r="H486">
            <v>0</v>
          </cell>
        </row>
        <row r="487">
          <cell r="H487">
            <v>0</v>
          </cell>
        </row>
        <row r="488">
          <cell r="H488" t="str">
            <v>Sub-total</v>
          </cell>
        </row>
        <row r="489">
          <cell r="H489">
            <v>0</v>
          </cell>
        </row>
        <row r="490">
          <cell r="H490" t="str">
            <v>Cantidad (se considera desperdicio del 3%)</v>
          </cell>
        </row>
        <row r="491">
          <cell r="H491">
            <v>0.36952499999999999</v>
          </cell>
        </row>
        <row r="492">
          <cell r="H492">
            <v>1.45</v>
          </cell>
        </row>
        <row r="493">
          <cell r="H493">
            <v>0.86065999999999998</v>
          </cell>
        </row>
        <row r="494">
          <cell r="H494">
            <v>1.34</v>
          </cell>
        </row>
        <row r="495">
          <cell r="H495">
            <v>6</v>
          </cell>
        </row>
        <row r="496">
          <cell r="H496">
            <v>2</v>
          </cell>
        </row>
        <row r="497">
          <cell r="H497">
            <v>3</v>
          </cell>
        </row>
        <row r="498">
          <cell r="H498">
            <v>0.03</v>
          </cell>
        </row>
        <row r="499">
          <cell r="H499">
            <v>0.03</v>
          </cell>
        </row>
        <row r="500">
          <cell r="H500">
            <v>0.2</v>
          </cell>
        </row>
        <row r="501">
          <cell r="H501">
            <v>0.05</v>
          </cell>
        </row>
        <row r="502">
          <cell r="H502" t="str">
            <v>Sub-total</v>
          </cell>
        </row>
        <row r="503">
          <cell r="H503">
            <v>0</v>
          </cell>
        </row>
        <row r="504">
          <cell r="H504" t="str">
            <v>Consumo</v>
          </cell>
        </row>
        <row r="505">
          <cell r="H505">
            <v>0.25</v>
          </cell>
        </row>
        <row r="506">
          <cell r="H506" t="str">
            <v>Sub-total</v>
          </cell>
        </row>
        <row r="507">
          <cell r="H507">
            <v>0</v>
          </cell>
        </row>
        <row r="508">
          <cell r="H508" t="str">
            <v>Consumo (HC)</v>
          </cell>
        </row>
        <row r="509">
          <cell r="H509">
            <v>0.5</v>
          </cell>
        </row>
        <row r="510">
          <cell r="H510">
            <v>0.5</v>
          </cell>
        </row>
        <row r="511">
          <cell r="H511">
            <v>0</v>
          </cell>
        </row>
        <row r="512">
          <cell r="H512">
            <v>0</v>
          </cell>
        </row>
        <row r="513">
          <cell r="H513">
            <v>0</v>
          </cell>
        </row>
        <row r="514">
          <cell r="H514">
            <v>0</v>
          </cell>
        </row>
        <row r="515">
          <cell r="H515" t="str">
            <v>Consumo (HM)</v>
          </cell>
        </row>
        <row r="516">
          <cell r="H516">
            <v>0.05</v>
          </cell>
        </row>
        <row r="517">
          <cell r="H517">
            <v>1</v>
          </cell>
        </row>
        <row r="518">
          <cell r="H518">
            <v>0</v>
          </cell>
        </row>
        <row r="519">
          <cell r="H519" t="str">
            <v>Sub-total</v>
          </cell>
        </row>
        <row r="520">
          <cell r="H520">
            <v>0</v>
          </cell>
        </row>
        <row r="521">
          <cell r="H521" t="str">
            <v>Cantidad (se considera desperdicio del 3%)</v>
          </cell>
        </row>
        <row r="522">
          <cell r="H522">
            <v>24.390239999999999</v>
          </cell>
        </row>
        <row r="523">
          <cell r="H523">
            <v>3.2399999999999998E-2</v>
          </cell>
        </row>
        <row r="524">
          <cell r="H524">
            <v>0</v>
          </cell>
        </row>
        <row r="525">
          <cell r="H525">
            <v>0</v>
          </cell>
        </row>
        <row r="526">
          <cell r="H526" t="str">
            <v>Sub-total</v>
          </cell>
        </row>
        <row r="527">
          <cell r="H527">
            <v>0</v>
          </cell>
        </row>
        <row r="528">
          <cell r="H528" t="str">
            <v>Consumo</v>
          </cell>
        </row>
        <row r="529">
          <cell r="H529">
            <v>0.15</v>
          </cell>
        </row>
        <row r="530">
          <cell r="H530" t="str">
            <v>Sub-total</v>
          </cell>
        </row>
        <row r="531">
          <cell r="H531">
            <v>0</v>
          </cell>
        </row>
        <row r="532">
          <cell r="H532" t="str">
            <v>Consumo (HC)</v>
          </cell>
        </row>
        <row r="533">
          <cell r="H533">
            <v>0.3</v>
          </cell>
        </row>
        <row r="534">
          <cell r="H534">
            <v>0.3</v>
          </cell>
        </row>
        <row r="535">
          <cell r="H535">
            <v>0</v>
          </cell>
        </row>
        <row r="536">
          <cell r="H536">
            <v>0</v>
          </cell>
        </row>
        <row r="537">
          <cell r="H537">
            <v>0</v>
          </cell>
        </row>
        <row r="538">
          <cell r="H538">
            <v>0</v>
          </cell>
        </row>
        <row r="539">
          <cell r="H539" t="str">
            <v>Consumo (HM)</v>
          </cell>
        </row>
        <row r="540">
          <cell r="H540">
            <v>0.05</v>
          </cell>
        </row>
        <row r="541">
          <cell r="H541">
            <v>1.8</v>
          </cell>
        </row>
        <row r="542">
          <cell r="H542" t="str">
            <v>Sub-total</v>
          </cell>
        </row>
        <row r="543">
          <cell r="H543">
            <v>0</v>
          </cell>
        </row>
        <row r="544">
          <cell r="H544" t="str">
            <v>Cantidad (se considera desperdicio del 3%)</v>
          </cell>
        </row>
        <row r="545">
          <cell r="H545">
            <v>1.3</v>
          </cell>
        </row>
        <row r="546">
          <cell r="H546">
            <v>0.11</v>
          </cell>
        </row>
        <row r="547">
          <cell r="H547">
            <v>5.5E-2</v>
          </cell>
        </row>
        <row r="548">
          <cell r="H548" t="str">
            <v>Sub-total</v>
          </cell>
        </row>
        <row r="549">
          <cell r="H549">
            <v>0</v>
          </cell>
        </row>
        <row r="550">
          <cell r="H550" t="str">
            <v>Consumo</v>
          </cell>
        </row>
        <row r="551">
          <cell r="H551">
            <v>0.25</v>
          </cell>
        </row>
        <row r="552">
          <cell r="H552" t="str">
            <v>Sub-total</v>
          </cell>
        </row>
        <row r="553">
          <cell r="H553">
            <v>0</v>
          </cell>
        </row>
        <row r="554">
          <cell r="H554" t="str">
            <v>Consumo (HC)</v>
          </cell>
        </row>
        <row r="555">
          <cell r="H555">
            <v>0.2</v>
          </cell>
        </row>
        <row r="556">
          <cell r="H556">
            <v>0</v>
          </cell>
        </row>
        <row r="557">
          <cell r="H557">
            <v>0</v>
          </cell>
        </row>
        <row r="558">
          <cell r="H558">
            <v>0</v>
          </cell>
        </row>
        <row r="559">
          <cell r="H559">
            <v>0</v>
          </cell>
        </row>
        <row r="560">
          <cell r="H560">
            <v>0</v>
          </cell>
        </row>
        <row r="561">
          <cell r="H561" t="str">
            <v>Consumo (HM)</v>
          </cell>
        </row>
        <row r="562">
          <cell r="H562">
            <v>0.05</v>
          </cell>
        </row>
        <row r="563">
          <cell r="H563">
            <v>1.4</v>
          </cell>
        </row>
        <row r="564">
          <cell r="H564" t="str">
            <v>Sub-total</v>
          </cell>
        </row>
        <row r="565">
          <cell r="H565">
            <v>0</v>
          </cell>
        </row>
        <row r="566">
          <cell r="H566" t="str">
            <v>Cantidad (se considera desperdicio del 3%)</v>
          </cell>
        </row>
        <row r="567">
          <cell r="H567">
            <v>0.05</v>
          </cell>
        </row>
        <row r="568">
          <cell r="H568">
            <v>1.2999999999999999E-2</v>
          </cell>
        </row>
        <row r="569">
          <cell r="H569">
            <v>1.2999999999999999E-2</v>
          </cell>
        </row>
        <row r="570">
          <cell r="H570">
            <v>1.2999999999999999E-2</v>
          </cell>
        </row>
        <row r="571">
          <cell r="H571">
            <v>0.25</v>
          </cell>
        </row>
        <row r="572">
          <cell r="H572">
            <v>0.05</v>
          </cell>
        </row>
        <row r="573">
          <cell r="H573">
            <v>4.0000000000000001E-3</v>
          </cell>
        </row>
        <row r="574">
          <cell r="H574" t="str">
            <v>Sub-total</v>
          </cell>
        </row>
        <row r="575">
          <cell r="H575">
            <v>0</v>
          </cell>
        </row>
        <row r="576">
          <cell r="H576" t="str">
            <v>Consumo</v>
          </cell>
        </row>
        <row r="577">
          <cell r="H577">
            <v>0.1</v>
          </cell>
        </row>
        <row r="578">
          <cell r="H578" t="str">
            <v>Sub-total</v>
          </cell>
        </row>
        <row r="579">
          <cell r="H579">
            <v>0</v>
          </cell>
        </row>
        <row r="580">
          <cell r="H580" t="str">
            <v>Consumo (HC)</v>
          </cell>
        </row>
        <row r="581">
          <cell r="H581">
            <v>0.2</v>
          </cell>
        </row>
        <row r="582">
          <cell r="H582">
            <v>0.2</v>
          </cell>
        </row>
        <row r="583">
          <cell r="H583">
            <v>0</v>
          </cell>
        </row>
        <row r="584">
          <cell r="H584">
            <v>0</v>
          </cell>
        </row>
        <row r="585">
          <cell r="H585">
            <v>0</v>
          </cell>
        </row>
        <row r="586">
          <cell r="H586">
            <v>0</v>
          </cell>
        </row>
        <row r="587">
          <cell r="H587" t="str">
            <v>Consumo (HM)</v>
          </cell>
        </row>
        <row r="588">
          <cell r="H588">
            <v>0.05</v>
          </cell>
        </row>
        <row r="589">
          <cell r="H589">
            <v>0</v>
          </cell>
        </row>
        <row r="590">
          <cell r="H590" t="str">
            <v>Sub-total</v>
          </cell>
        </row>
        <row r="591">
          <cell r="H591">
            <v>0</v>
          </cell>
        </row>
        <row r="592">
          <cell r="H592" t="str">
            <v>Cantidad (se considera desperdicio del 3%)</v>
          </cell>
        </row>
        <row r="593">
          <cell r="H593">
            <v>0.03</v>
          </cell>
        </row>
        <row r="594">
          <cell r="H594">
            <v>1.2999999999999999E-2</v>
          </cell>
        </row>
        <row r="595">
          <cell r="H595">
            <v>1.2999999999999999E-2</v>
          </cell>
        </row>
        <row r="596">
          <cell r="H596">
            <v>1.2999999999999999E-2</v>
          </cell>
        </row>
        <row r="597">
          <cell r="H597">
            <v>0.25</v>
          </cell>
        </row>
        <row r="598">
          <cell r="H598">
            <v>0.05</v>
          </cell>
        </row>
        <row r="599">
          <cell r="H599">
            <v>4.0000000000000001E-3</v>
          </cell>
        </row>
        <row r="600">
          <cell r="H600" t="str">
            <v>Sub-total</v>
          </cell>
        </row>
        <row r="601">
          <cell r="H601">
            <v>0</v>
          </cell>
        </row>
        <row r="602">
          <cell r="H602" t="str">
            <v>Consumo</v>
          </cell>
        </row>
        <row r="603">
          <cell r="H603">
            <v>0.05</v>
          </cell>
        </row>
        <row r="604">
          <cell r="H604" t="str">
            <v>Sub-total</v>
          </cell>
        </row>
        <row r="605">
          <cell r="H605">
            <v>0</v>
          </cell>
        </row>
        <row r="606">
          <cell r="H606" t="str">
            <v>Consumo (HC)</v>
          </cell>
        </row>
        <row r="607">
          <cell r="H607">
            <v>0.5</v>
          </cell>
        </row>
        <row r="608">
          <cell r="H608">
            <v>0</v>
          </cell>
        </row>
        <row r="609">
          <cell r="H609">
            <v>0</v>
          </cell>
        </row>
        <row r="610">
          <cell r="H610">
            <v>0</v>
          </cell>
        </row>
        <row r="611">
          <cell r="H611">
            <v>0</v>
          </cell>
        </row>
        <row r="612">
          <cell r="H612">
            <v>0</v>
          </cell>
        </row>
        <row r="613">
          <cell r="H613" t="str">
            <v>Consumo (HM)</v>
          </cell>
        </row>
        <row r="614">
          <cell r="H614">
            <v>0.05</v>
          </cell>
        </row>
        <row r="615">
          <cell r="H615">
            <v>0</v>
          </cell>
        </row>
        <row r="616">
          <cell r="H616" t="str">
            <v>Sub-total</v>
          </cell>
        </row>
        <row r="617">
          <cell r="H617">
            <v>0</v>
          </cell>
        </row>
        <row r="618">
          <cell r="H618" t="str">
            <v>Cantidad (se considera desperdicio del 3%)</v>
          </cell>
        </row>
        <row r="619">
          <cell r="H619">
            <v>9.2999999999999992E-3</v>
          </cell>
        </row>
        <row r="620">
          <cell r="H620">
            <v>0</v>
          </cell>
        </row>
        <row r="621">
          <cell r="H621">
            <v>0</v>
          </cell>
        </row>
        <row r="622">
          <cell r="H622">
            <v>0</v>
          </cell>
        </row>
        <row r="623">
          <cell r="H623">
            <v>0</v>
          </cell>
        </row>
        <row r="624">
          <cell r="H624">
            <v>0</v>
          </cell>
        </row>
        <row r="625">
          <cell r="H625" t="str">
            <v>Sub-total</v>
          </cell>
        </row>
        <row r="626">
          <cell r="H626">
            <v>0</v>
          </cell>
        </row>
        <row r="627">
          <cell r="H627" t="str">
            <v>Consumo</v>
          </cell>
        </row>
        <row r="628">
          <cell r="H628">
            <v>0.1</v>
          </cell>
        </row>
        <row r="629">
          <cell r="H629" t="str">
            <v>Sub-total</v>
          </cell>
        </row>
        <row r="630">
          <cell r="H630">
            <v>0</v>
          </cell>
        </row>
        <row r="631">
          <cell r="H631" t="str">
            <v>Consumo (HC)</v>
          </cell>
        </row>
        <row r="632">
          <cell r="H632">
            <v>1</v>
          </cell>
        </row>
        <row r="633">
          <cell r="H633">
            <v>1</v>
          </cell>
        </row>
        <row r="634">
          <cell r="H634">
            <v>0</v>
          </cell>
        </row>
        <row r="635">
          <cell r="H635">
            <v>0</v>
          </cell>
        </row>
        <row r="636">
          <cell r="H636">
            <v>0</v>
          </cell>
        </row>
        <row r="637">
          <cell r="H637">
            <v>0</v>
          </cell>
        </row>
        <row r="638">
          <cell r="H638" t="str">
            <v>Consumo (HM)</v>
          </cell>
        </row>
        <row r="639">
          <cell r="H639">
            <v>0.05</v>
          </cell>
        </row>
        <row r="640">
          <cell r="H640">
            <v>1</v>
          </cell>
        </row>
        <row r="641">
          <cell r="H641" t="str">
            <v>Sub-total</v>
          </cell>
        </row>
        <row r="642">
          <cell r="H642">
            <v>0</v>
          </cell>
        </row>
        <row r="643">
          <cell r="H643" t="str">
            <v>Cantidad (se considera desperdicio del 3%)</v>
          </cell>
        </row>
        <row r="644">
          <cell r="H644">
            <v>4.12</v>
          </cell>
        </row>
        <row r="645">
          <cell r="H645">
            <v>1.6</v>
          </cell>
        </row>
        <row r="646">
          <cell r="H646">
            <v>0.10300000000000001</v>
          </cell>
        </row>
        <row r="647">
          <cell r="H647">
            <v>0.41200000000000003</v>
          </cell>
        </row>
        <row r="648">
          <cell r="H648" t="str">
            <v>Sub-total</v>
          </cell>
        </row>
        <row r="649">
          <cell r="H649">
            <v>0</v>
          </cell>
        </row>
        <row r="650">
          <cell r="H650" t="str">
            <v>Consumo</v>
          </cell>
        </row>
        <row r="651">
          <cell r="H651">
            <v>1</v>
          </cell>
        </row>
        <row r="652">
          <cell r="H652" t="str">
            <v>Sub-total</v>
          </cell>
        </row>
        <row r="653">
          <cell r="H653">
            <v>0</v>
          </cell>
        </row>
        <row r="654">
          <cell r="H654" t="str">
            <v>Consumo (HC)</v>
          </cell>
        </row>
        <row r="655">
          <cell r="H655">
            <v>1.6234459680103985</v>
          </cell>
        </row>
        <row r="656">
          <cell r="H656">
            <v>1.55</v>
          </cell>
        </row>
        <row r="657">
          <cell r="H657">
            <v>0</v>
          </cell>
        </row>
        <row r="658">
          <cell r="H658">
            <v>0</v>
          </cell>
        </row>
      </sheetData>
      <sheetData sheetId="7">
        <row r="14">
          <cell r="C14" t="str">
            <v>Demolición manual de muros internos divisorios en ladrillo y/ó Bloque de concreto, revocado y/ó estucado, y/ó enchapado  hasta un espesor de 25 cm,  Incluye corte con pulidora, retiro de refuerzo y cualquier tipo instalaciones embebidas, o sobrepuestas en el muro, acarreo interno hasta el punto de acopio de escombros, además recuperación de los materiales aprovechables o su transporte hasta el sitio que lo indique la interventoría.</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s>
    <sheetDataSet>
      <sheetData sheetId="0">
        <row r="1">
          <cell r="E1">
            <v>866130091.93409562</v>
          </cell>
          <cell r="F1">
            <v>0</v>
          </cell>
          <cell r="G1">
            <v>1534548.9031821971</v>
          </cell>
          <cell r="H1">
            <v>0</v>
          </cell>
          <cell r="I1">
            <v>733783955.99153006</v>
          </cell>
          <cell r="J1">
            <v>0</v>
          </cell>
          <cell r="K1">
            <v>865469940</v>
          </cell>
          <cell r="L1">
            <v>564.41999999999996</v>
          </cell>
          <cell r="M1">
            <v>587.79499999999996</v>
          </cell>
          <cell r="O1">
            <v>0</v>
          </cell>
        </row>
        <row r="2">
          <cell r="D2" t="str">
            <v xml:space="preserve"> </v>
          </cell>
          <cell r="E2">
            <v>0</v>
          </cell>
          <cell r="F2">
            <v>0</v>
          </cell>
          <cell r="G2">
            <v>0</v>
          </cell>
          <cell r="H2">
            <v>0</v>
          </cell>
          <cell r="I2">
            <v>0</v>
          </cell>
          <cell r="J2">
            <v>0</v>
          </cell>
          <cell r="K2">
            <v>0</v>
          </cell>
          <cell r="L2">
            <v>0</v>
          </cell>
          <cell r="M2">
            <v>0</v>
          </cell>
          <cell r="N2">
            <v>0</v>
          </cell>
          <cell r="O2">
            <v>0</v>
          </cell>
          <cell r="P2">
            <v>0</v>
          </cell>
        </row>
        <row r="3">
          <cell r="D3">
            <v>0</v>
          </cell>
          <cell r="E3" t="str">
            <v>FONDO ADAPTACION
ESTIMATIVO PRESUPUESTAL
I.E. LA VICTORIA - MUNICIPIO DE CAUCASIA - ANTIOQUIA</v>
          </cell>
          <cell r="F3">
            <v>0</v>
          </cell>
          <cell r="G3">
            <v>0</v>
          </cell>
          <cell r="H3">
            <v>0</v>
          </cell>
          <cell r="I3">
            <v>0</v>
          </cell>
          <cell r="J3">
            <v>0</v>
          </cell>
          <cell r="K3">
            <v>0</v>
          </cell>
          <cell r="L3">
            <v>0</v>
          </cell>
          <cell r="M3">
            <v>0</v>
          </cell>
          <cell r="N3">
            <v>0</v>
          </cell>
          <cell r="O3">
            <v>0</v>
          </cell>
          <cell r="P3">
            <v>0</v>
          </cell>
        </row>
        <row r="4">
          <cell r="D4">
            <v>0</v>
          </cell>
          <cell r="E4">
            <v>0</v>
          </cell>
          <cell r="F4">
            <v>0</v>
          </cell>
          <cell r="G4" t="str">
            <v>VR UNITARIO</v>
          </cell>
          <cell r="H4">
            <v>0</v>
          </cell>
          <cell r="I4">
            <v>0</v>
          </cell>
          <cell r="J4">
            <v>0</v>
          </cell>
          <cell r="K4">
            <v>0</v>
          </cell>
          <cell r="L4">
            <v>0</v>
          </cell>
          <cell r="M4">
            <v>0</v>
          </cell>
          <cell r="N4" t="str">
            <v>CANT TOTAL</v>
          </cell>
          <cell r="O4" t="str">
            <v>SUBTOTAL</v>
          </cell>
          <cell r="P4" t="str">
            <v>VR CAPITULO</v>
          </cell>
        </row>
        <row r="5">
          <cell r="D5" t="str">
            <v>ITEM</v>
          </cell>
          <cell r="E5" t="str">
            <v>DESCRIPCION</v>
          </cell>
          <cell r="F5" t="str">
            <v>UN</v>
          </cell>
          <cell r="G5">
            <v>0</v>
          </cell>
          <cell r="H5" t="str">
            <v>Edificacion</v>
          </cell>
          <cell r="I5">
            <v>0</v>
          </cell>
          <cell r="J5" t="str">
            <v>Urbanismo</v>
          </cell>
          <cell r="K5">
            <v>0</v>
          </cell>
          <cell r="L5" t="str">
            <v>Mitigación</v>
          </cell>
          <cell r="M5">
            <v>0</v>
          </cell>
          <cell r="N5">
            <v>0</v>
          </cell>
          <cell r="O5">
            <v>0</v>
          </cell>
          <cell r="P5">
            <v>0</v>
          </cell>
        </row>
        <row r="6">
          <cell r="D6" t="str">
            <v>01</v>
          </cell>
          <cell r="E6" t="str">
            <v>PRELIMINARES</v>
          </cell>
          <cell r="F6">
            <v>0</v>
          </cell>
          <cell r="G6" t="str">
            <v/>
          </cell>
          <cell r="H6">
            <v>0</v>
          </cell>
          <cell r="I6">
            <v>1975149.6916499997</v>
          </cell>
          <cell r="J6">
            <v>0</v>
          </cell>
          <cell r="K6">
            <v>5079304.8136536563</v>
          </cell>
          <cell r="L6">
            <v>0</v>
          </cell>
          <cell r="M6">
            <v>0</v>
          </cell>
          <cell r="N6">
            <v>0</v>
          </cell>
          <cell r="O6" t="str">
            <v/>
          </cell>
          <cell r="P6">
            <v>7054454.5053036558</v>
          </cell>
        </row>
        <row r="7">
          <cell r="D7" t="str">
            <v>01-01</v>
          </cell>
          <cell r="E7" t="str">
            <v>INSTALACIONES PROVISIONALES</v>
          </cell>
          <cell r="F7">
            <v>0</v>
          </cell>
          <cell r="G7">
            <v>0</v>
          </cell>
          <cell r="H7">
            <v>0</v>
          </cell>
          <cell r="I7">
            <v>0</v>
          </cell>
          <cell r="J7">
            <v>0</v>
          </cell>
          <cell r="K7">
            <v>5054688.3228036566</v>
          </cell>
          <cell r="L7">
            <v>0</v>
          </cell>
          <cell r="M7">
            <v>0</v>
          </cell>
          <cell r="N7">
            <v>0</v>
          </cell>
          <cell r="O7">
            <v>5054688.3228036566</v>
          </cell>
          <cell r="P7" t="str">
            <v/>
          </cell>
        </row>
        <row r="8">
          <cell r="D8" t="str">
            <v>01-01-010</v>
          </cell>
          <cell r="E8" t="str">
            <v>CERRAMIENTO PROVISIONAL EN TELA DE CERRAMIENTO VERDE H: 2.10 M. INCLUYE ESTRUCTURA DE MADERA COMUN, ANCLAJES DE PARALES AL PISO Y TELA VERDE</v>
          </cell>
          <cell r="F8" t="str">
            <v>M</v>
          </cell>
          <cell r="G8">
            <v>22348.078180226617</v>
          </cell>
          <cell r="H8">
            <v>0</v>
          </cell>
          <cell r="I8">
            <v>0</v>
          </cell>
          <cell r="J8">
            <v>226.18</v>
          </cell>
          <cell r="K8">
            <v>5054688.3228036566</v>
          </cell>
          <cell r="L8">
            <v>0</v>
          </cell>
          <cell r="M8">
            <v>0</v>
          </cell>
          <cell r="N8">
            <v>226.18</v>
          </cell>
          <cell r="O8">
            <v>5054688.3228036566</v>
          </cell>
          <cell r="P8" t="str">
            <v/>
          </cell>
        </row>
        <row r="9">
          <cell r="D9" t="str">
            <v>01-02</v>
          </cell>
          <cell r="E9" t="str">
            <v>LOCALIZACION Y REPLANTEO</v>
          </cell>
          <cell r="F9">
            <v>0</v>
          </cell>
          <cell r="G9">
            <v>0</v>
          </cell>
          <cell r="H9">
            <v>0</v>
          </cell>
          <cell r="I9">
            <v>1975149.6916499997</v>
          </cell>
          <cell r="J9">
            <v>0</v>
          </cell>
          <cell r="K9">
            <v>24616.490849999998</v>
          </cell>
          <cell r="L9">
            <v>0</v>
          </cell>
          <cell r="M9">
            <v>0</v>
          </cell>
          <cell r="N9">
            <v>0</v>
          </cell>
          <cell r="O9">
            <v>1999766.1824999996</v>
          </cell>
          <cell r="P9" t="str">
            <v/>
          </cell>
        </row>
        <row r="10">
          <cell r="D10" t="str">
            <v>01-02-010</v>
          </cell>
          <cell r="E10" t="str">
            <v>LOCALIZACION Y REPLANTEO DE EDIFICACIONES. INCLUYE HILADEROS Y SEÑALIZACION NECESARIA</v>
          </cell>
          <cell r="F10" t="str">
            <v>M2</v>
          </cell>
          <cell r="G10">
            <v>3499.4324999999999</v>
          </cell>
          <cell r="H10">
            <v>564.41999999999996</v>
          </cell>
          <cell r="I10">
            <v>1975149.6916499997</v>
          </cell>
          <cell r="J10">
            <v>0</v>
          </cell>
          <cell r="K10">
            <v>0</v>
          </cell>
          <cell r="L10">
            <v>0</v>
          </cell>
          <cell r="M10">
            <v>0</v>
          </cell>
          <cell r="N10">
            <v>564.41999999999996</v>
          </cell>
          <cell r="O10">
            <v>1975149.6916499997</v>
          </cell>
          <cell r="P10" t="str">
            <v/>
          </cell>
        </row>
        <row r="11">
          <cell r="D11" t="str">
            <v>01-02-020</v>
          </cell>
          <cell r="E11" t="str">
            <v>LOCALIZACION Y REPLANTEO DE URBANISMO. INCLUYE HILADEROS Y SEÑALIZACION NECESARIA</v>
          </cell>
          <cell r="F11" t="str">
            <v>M2</v>
          </cell>
          <cell r="G11">
            <v>1005.165</v>
          </cell>
          <cell r="H11">
            <v>0</v>
          </cell>
          <cell r="I11">
            <v>0</v>
          </cell>
          <cell r="J11">
            <v>24.49</v>
          </cell>
          <cell r="K11">
            <v>24616.490849999998</v>
          </cell>
          <cell r="L11">
            <v>0</v>
          </cell>
          <cell r="M11">
            <v>0</v>
          </cell>
          <cell r="N11">
            <v>24.49</v>
          </cell>
          <cell r="O11">
            <v>24616.490849999998</v>
          </cell>
          <cell r="P11" t="str">
            <v/>
          </cell>
        </row>
        <row r="12">
          <cell r="D12" t="str">
            <v>02</v>
          </cell>
          <cell r="E12" t="str">
            <v>RETIROS Y DEMOLICIONES</v>
          </cell>
          <cell r="F12">
            <v>0</v>
          </cell>
          <cell r="G12" t="str">
            <v/>
          </cell>
          <cell r="H12">
            <v>0</v>
          </cell>
          <cell r="I12">
            <v>0</v>
          </cell>
          <cell r="J12">
            <v>0</v>
          </cell>
          <cell r="K12">
            <v>0</v>
          </cell>
          <cell r="L12">
            <v>0</v>
          </cell>
          <cell r="M12">
            <v>0</v>
          </cell>
          <cell r="N12">
            <v>0</v>
          </cell>
          <cell r="O12" t="str">
            <v/>
          </cell>
          <cell r="P12">
            <v>0</v>
          </cell>
        </row>
        <row r="13">
          <cell r="D13" t="str">
            <v>02-01</v>
          </cell>
          <cell r="E13" t="str">
            <v>TALAS DE ARBOLES</v>
          </cell>
          <cell r="F13">
            <v>0</v>
          </cell>
          <cell r="G13">
            <v>0</v>
          </cell>
          <cell r="H13">
            <v>0</v>
          </cell>
          <cell r="I13">
            <v>0</v>
          </cell>
          <cell r="J13">
            <v>0</v>
          </cell>
          <cell r="K13">
            <v>0</v>
          </cell>
          <cell r="L13">
            <v>0</v>
          </cell>
          <cell r="M13">
            <v>0</v>
          </cell>
          <cell r="N13">
            <v>0</v>
          </cell>
          <cell r="O13">
            <v>0</v>
          </cell>
          <cell r="P13" t="str">
            <v/>
          </cell>
        </row>
        <row r="14">
          <cell r="D14" t="str">
            <v>02-02</v>
          </cell>
          <cell r="E14" t="str">
            <v>DEMOLICIONES</v>
          </cell>
          <cell r="F14">
            <v>0</v>
          </cell>
          <cell r="G14">
            <v>0</v>
          </cell>
          <cell r="H14">
            <v>0</v>
          </cell>
          <cell r="I14">
            <v>0</v>
          </cell>
          <cell r="J14">
            <v>0</v>
          </cell>
          <cell r="K14">
            <v>0</v>
          </cell>
          <cell r="L14">
            <v>0</v>
          </cell>
          <cell r="M14">
            <v>0</v>
          </cell>
          <cell r="N14">
            <v>0</v>
          </cell>
          <cell r="O14">
            <v>0</v>
          </cell>
          <cell r="P14" t="str">
            <v/>
          </cell>
        </row>
        <row r="15">
          <cell r="D15" t="str">
            <v>03</v>
          </cell>
          <cell r="E15" t="str">
            <v>MOVIMIENTOS DE TIERRA</v>
          </cell>
          <cell r="F15">
            <v>0</v>
          </cell>
          <cell r="G15" t="str">
            <v/>
          </cell>
          <cell r="H15">
            <v>0</v>
          </cell>
          <cell r="I15">
            <v>10521354.391651817</v>
          </cell>
          <cell r="J15">
            <v>0</v>
          </cell>
          <cell r="K15">
            <v>0</v>
          </cell>
          <cell r="L15">
            <v>0</v>
          </cell>
          <cell r="M15">
            <v>87044561.855248868</v>
          </cell>
          <cell r="N15">
            <v>0</v>
          </cell>
          <cell r="O15" t="str">
            <v/>
          </cell>
          <cell r="P15">
            <v>97565916.246900693</v>
          </cell>
        </row>
        <row r="16">
          <cell r="D16" t="str">
            <v>03-01</v>
          </cell>
          <cell r="E16" t="str">
            <v>CORTES</v>
          </cell>
          <cell r="F16">
            <v>0</v>
          </cell>
          <cell r="G16">
            <v>0</v>
          </cell>
          <cell r="H16">
            <v>0</v>
          </cell>
          <cell r="I16">
            <v>7623282.3851793893</v>
          </cell>
          <cell r="J16">
            <v>0</v>
          </cell>
          <cell r="K16">
            <v>0</v>
          </cell>
          <cell r="L16">
            <v>0</v>
          </cell>
          <cell r="M16">
            <v>28558279.502307691</v>
          </cell>
          <cell r="N16">
            <v>0</v>
          </cell>
          <cell r="O16">
            <v>36181561.887487084</v>
          </cell>
          <cell r="P16" t="str">
            <v/>
          </cell>
        </row>
        <row r="17">
          <cell r="D17" t="str">
            <v>03-01-005</v>
          </cell>
          <cell r="E17" t="str">
            <v>EXCAVACIONES MASIVAS PARA TERRACEO LOTE. INCLUYE CARGUE, TRANSPORTE Y DISPOSICION FINAL DE MATERIAL SOBRANTE EN BOTADEROS OFICIALES. MEDIDO EN PLANOS</v>
          </cell>
          <cell r="F17" t="str">
            <v>M3</v>
          </cell>
          <cell r="G17">
            <v>25831.038461538461</v>
          </cell>
          <cell r="H17">
            <v>0</v>
          </cell>
          <cell r="I17">
            <v>0</v>
          </cell>
          <cell r="J17">
            <v>0</v>
          </cell>
          <cell r="K17">
            <v>0</v>
          </cell>
          <cell r="L17">
            <v>1105.58</v>
          </cell>
          <cell r="M17">
            <v>28558279.502307691</v>
          </cell>
          <cell r="N17">
            <v>1105.58</v>
          </cell>
          <cell r="O17">
            <v>28558279.502307691</v>
          </cell>
          <cell r="P17" t="str">
            <v/>
          </cell>
        </row>
        <row r="18">
          <cell r="D18" t="str">
            <v>03-01-010</v>
          </cell>
          <cell r="E18" t="str">
            <v>EXCAVACIONES MANUALES PARA FUNDACIONES. INCLUYE ACARREO INTERNO, CARGUE, TRANSPORTE Y DISPOSICION FINAL DE MATERIAL SOBRANTE EN BOTADEROS OFICIALES. MEDIDO EN PLANOS</v>
          </cell>
          <cell r="F18" t="str">
            <v>M3</v>
          </cell>
          <cell r="G18">
            <v>55927.032599999999</v>
          </cell>
          <cell r="H18">
            <v>136.30765</v>
          </cell>
          <cell r="I18">
            <v>7623282.3851793893</v>
          </cell>
          <cell r="J18">
            <v>0</v>
          </cell>
          <cell r="K18">
            <v>0</v>
          </cell>
          <cell r="L18">
            <v>0</v>
          </cell>
          <cell r="M18">
            <v>0</v>
          </cell>
          <cell r="N18">
            <v>136.30765</v>
          </cell>
          <cell r="O18">
            <v>7623282.3851793893</v>
          </cell>
          <cell r="P18" t="str">
            <v/>
          </cell>
        </row>
        <row r="19">
          <cell r="D19" t="str">
            <v>03-02</v>
          </cell>
          <cell r="E19" t="str">
            <v>LLENOS</v>
          </cell>
          <cell r="F19">
            <v>0</v>
          </cell>
          <cell r="G19">
            <v>0</v>
          </cell>
          <cell r="H19">
            <v>0</v>
          </cell>
          <cell r="I19">
            <v>2898072.0064724269</v>
          </cell>
          <cell r="J19">
            <v>0</v>
          </cell>
          <cell r="K19">
            <v>0</v>
          </cell>
          <cell r="L19">
            <v>0</v>
          </cell>
          <cell r="M19">
            <v>58486282.352941178</v>
          </cell>
          <cell r="N19">
            <v>0</v>
          </cell>
          <cell r="O19">
            <v>61384354.359413601</v>
          </cell>
          <cell r="P19" t="str">
            <v/>
          </cell>
        </row>
        <row r="20">
          <cell r="D20" t="str">
            <v>03-02-005</v>
          </cell>
          <cell r="E20" t="str">
            <v>LLENOS MASIVOS COMPACTADOS PARA TERRACEO LOTE. INCLUYE SUMINISTRO DE MATERIAL DE PRESTAMO, TRANSPORTE INTERNO Y COMPACTACION. MEDIDO EN PLANOS</v>
          </cell>
          <cell r="F20" t="str">
            <v>M3</v>
          </cell>
          <cell r="G20">
            <v>45019.922988593185</v>
          </cell>
          <cell r="H20">
            <v>0</v>
          </cell>
          <cell r="I20">
            <v>0</v>
          </cell>
          <cell r="J20">
            <v>0</v>
          </cell>
          <cell r="K20">
            <v>0</v>
          </cell>
          <cell r="L20">
            <v>1299.1199999999999</v>
          </cell>
          <cell r="M20">
            <v>58486282.352941178</v>
          </cell>
          <cell r="N20">
            <v>1299.1199999999999</v>
          </cell>
          <cell r="O20">
            <v>58486282.352941178</v>
          </cell>
          <cell r="P20" t="str">
            <v/>
          </cell>
        </row>
        <row r="21">
          <cell r="D21" t="str">
            <v>03-02-010</v>
          </cell>
          <cell r="E21" t="str">
            <v>LLENOS COMPACTADOS EN MATERIAL DE PRESTAMO ALREDEDOR DE ESTRUCTURAS. INCLUYE SUMINISTRO, TRANSPORTE INTERNO Y COMPACTACION.</v>
          </cell>
          <cell r="F21" t="str">
            <v>M3</v>
          </cell>
          <cell r="G21">
            <v>42378.225130151899</v>
          </cell>
          <cell r="H21">
            <v>68.385875000000013</v>
          </cell>
          <cell r="I21">
            <v>2898072.0064724269</v>
          </cell>
          <cell r="J21">
            <v>0</v>
          </cell>
          <cell r="K21">
            <v>0</v>
          </cell>
          <cell r="L21">
            <v>0</v>
          </cell>
          <cell r="M21">
            <v>0</v>
          </cell>
          <cell r="N21">
            <v>68.385875000000013</v>
          </cell>
          <cell r="O21">
            <v>2898072.0064724269</v>
          </cell>
          <cell r="P21" t="str">
            <v/>
          </cell>
        </row>
        <row r="22">
          <cell r="D22" t="str">
            <v>04</v>
          </cell>
          <cell r="E22" t="str">
            <v>CONCRETOS ESTRUCTURALES</v>
          </cell>
          <cell r="F22">
            <v>0</v>
          </cell>
          <cell r="G22" t="str">
            <v/>
          </cell>
          <cell r="H22">
            <v>0</v>
          </cell>
          <cell r="I22">
            <v>102127719.93310952</v>
          </cell>
          <cell r="J22">
            <v>0</v>
          </cell>
          <cell r="K22">
            <v>0</v>
          </cell>
          <cell r="L22">
            <v>0</v>
          </cell>
          <cell r="M22">
            <v>0</v>
          </cell>
          <cell r="N22">
            <v>0</v>
          </cell>
          <cell r="O22" t="str">
            <v/>
          </cell>
          <cell r="P22">
            <v>102127719.93310952</v>
          </cell>
        </row>
        <row r="23">
          <cell r="D23" t="str">
            <v>04-02</v>
          </cell>
          <cell r="E23" t="str">
            <v>ZAPATAS Y DADOS</v>
          </cell>
          <cell r="F23">
            <v>0</v>
          </cell>
          <cell r="G23">
            <v>0</v>
          </cell>
          <cell r="H23">
            <v>0</v>
          </cell>
          <cell r="I23">
            <v>18310132.806687891</v>
          </cell>
          <cell r="J23">
            <v>0</v>
          </cell>
          <cell r="K23">
            <v>0</v>
          </cell>
          <cell r="L23">
            <v>0</v>
          </cell>
          <cell r="M23">
            <v>0</v>
          </cell>
          <cell r="N23">
            <v>0</v>
          </cell>
          <cell r="O23">
            <v>18310132.806687891</v>
          </cell>
          <cell r="P23" t="str">
            <v/>
          </cell>
        </row>
        <row r="24">
          <cell r="D24" t="str">
            <v>04-02-010</v>
          </cell>
          <cell r="E24" t="str">
            <v>ARMADO Y VACIADO DE ZAPATAS AISLADAS Y/O CORRIDAS EN CONCRETO F'C 21 MPA</v>
          </cell>
          <cell r="F24" t="str">
            <v>M3</v>
          </cell>
          <cell r="G24">
            <v>582419.4867552967</v>
          </cell>
          <cell r="H24">
            <v>27.703499999999998</v>
          </cell>
          <cell r="I24">
            <v>16135058.251325361</v>
          </cell>
          <cell r="J24">
            <v>0</v>
          </cell>
          <cell r="K24">
            <v>0</v>
          </cell>
          <cell r="L24">
            <v>0</v>
          </cell>
          <cell r="M24">
            <v>0</v>
          </cell>
          <cell r="N24">
            <v>27.703499999999998</v>
          </cell>
          <cell r="O24">
            <v>16135058.251325361</v>
          </cell>
          <cell r="P24" t="str">
            <v/>
          </cell>
        </row>
        <row r="25">
          <cell r="D25" t="str">
            <v>04-02-100</v>
          </cell>
          <cell r="E25" t="str">
            <v>VACIADO DE SOLADO E: 0.10 M. - F'C 14 MPA</v>
          </cell>
          <cell r="F25" t="str">
            <v>M2</v>
          </cell>
          <cell r="G25">
            <v>37013.095471156783</v>
          </cell>
          <cell r="H25">
            <v>58.765000000000001</v>
          </cell>
          <cell r="I25">
            <v>2175074.5553625282</v>
          </cell>
          <cell r="J25">
            <v>0</v>
          </cell>
          <cell r="K25">
            <v>0</v>
          </cell>
          <cell r="L25">
            <v>0</v>
          </cell>
          <cell r="M25">
            <v>0</v>
          </cell>
          <cell r="N25">
            <v>58.765000000000001</v>
          </cell>
          <cell r="O25">
            <v>2175074.5553625282</v>
          </cell>
          <cell r="P25" t="str">
            <v/>
          </cell>
        </row>
        <row r="26">
          <cell r="D26" t="str">
            <v>04-03</v>
          </cell>
          <cell r="E26" t="str">
            <v>VIGAS DE FUNDACION</v>
          </cell>
          <cell r="F26">
            <v>0</v>
          </cell>
          <cell r="G26">
            <v>0</v>
          </cell>
          <cell r="H26">
            <v>0</v>
          </cell>
          <cell r="I26">
            <v>23423907.083683375</v>
          </cell>
          <cell r="J26">
            <v>0</v>
          </cell>
          <cell r="K26">
            <v>0</v>
          </cell>
          <cell r="L26">
            <v>0</v>
          </cell>
          <cell r="M26">
            <v>0</v>
          </cell>
          <cell r="N26">
            <v>0</v>
          </cell>
          <cell r="O26">
            <v>23423907.083683375</v>
          </cell>
          <cell r="P26" t="str">
            <v/>
          </cell>
        </row>
        <row r="27">
          <cell r="D27" t="str">
            <v>04-03-010</v>
          </cell>
          <cell r="E27" t="str">
            <v>ARMADO Y VACIADO DE VIGAS DE FUNDACION EN CONCRETO F'C 21 MPA</v>
          </cell>
          <cell r="F27" t="str">
            <v>M3</v>
          </cell>
          <cell r="G27">
            <v>582419.4867552967</v>
          </cell>
          <cell r="H27">
            <v>40.218274999999991</v>
          </cell>
          <cell r="I27">
            <v>23423907.083683375</v>
          </cell>
          <cell r="J27">
            <v>0</v>
          </cell>
          <cell r="K27">
            <v>0</v>
          </cell>
          <cell r="L27">
            <v>0</v>
          </cell>
          <cell r="M27">
            <v>0</v>
          </cell>
          <cell r="N27">
            <v>40.218274999999991</v>
          </cell>
          <cell r="O27">
            <v>23423907.083683375</v>
          </cell>
          <cell r="P27" t="str">
            <v/>
          </cell>
        </row>
        <row r="28">
          <cell r="D28" t="str">
            <v>04-05</v>
          </cell>
          <cell r="E28" t="str">
            <v>LOSAS DE FUNDACIÓN</v>
          </cell>
          <cell r="F28">
            <v>0</v>
          </cell>
          <cell r="G28">
            <v>0</v>
          </cell>
          <cell r="H28">
            <v>0</v>
          </cell>
          <cell r="I28">
            <v>35085057.341048427</v>
          </cell>
          <cell r="J28">
            <v>0</v>
          </cell>
          <cell r="K28">
            <v>0</v>
          </cell>
          <cell r="L28">
            <v>0</v>
          </cell>
          <cell r="M28">
            <v>0</v>
          </cell>
          <cell r="N28">
            <v>0</v>
          </cell>
          <cell r="O28">
            <v>35085057.341048427</v>
          </cell>
          <cell r="P28" t="str">
            <v/>
          </cell>
        </row>
        <row r="29">
          <cell r="D29" t="str">
            <v>04-05-010</v>
          </cell>
          <cell r="E29" t="str">
            <v>LOSA DE CONTRAPISO PARA EDIFICACION EN CONCRETO F'C 21 MPA. - E: 0.08 M.</v>
          </cell>
          <cell r="F29" t="str">
            <v>M2</v>
          </cell>
          <cell r="G29">
            <v>63376.187393512329</v>
          </cell>
          <cell r="H29">
            <v>553.6</v>
          </cell>
          <cell r="I29">
            <v>35085057.341048427</v>
          </cell>
          <cell r="J29">
            <v>0</v>
          </cell>
          <cell r="K29">
            <v>0</v>
          </cell>
          <cell r="L29">
            <v>0</v>
          </cell>
          <cell r="M29">
            <v>0</v>
          </cell>
          <cell r="N29">
            <v>553.6</v>
          </cell>
          <cell r="O29">
            <v>35085057.341048427</v>
          </cell>
          <cell r="P29" t="str">
            <v/>
          </cell>
        </row>
        <row r="30">
          <cell r="D30" t="str">
            <v>04-07</v>
          </cell>
          <cell r="E30" t="str">
            <v>COLUMNAS Y PANTALLAS</v>
          </cell>
          <cell r="F30">
            <v>0</v>
          </cell>
          <cell r="G30">
            <v>0</v>
          </cell>
          <cell r="H30">
            <v>0</v>
          </cell>
          <cell r="I30">
            <v>5910193.5255564013</v>
          </cell>
          <cell r="J30">
            <v>0</v>
          </cell>
          <cell r="K30">
            <v>0</v>
          </cell>
          <cell r="L30">
            <v>0</v>
          </cell>
          <cell r="M30">
            <v>0</v>
          </cell>
          <cell r="N30">
            <v>0</v>
          </cell>
          <cell r="O30">
            <v>5910193.5255564013</v>
          </cell>
          <cell r="P30" t="str">
            <v/>
          </cell>
        </row>
        <row r="31">
          <cell r="D31" t="str">
            <v>04-07-020</v>
          </cell>
          <cell r="E31" t="str">
            <v>COLUMNAS CUADRADAS 0.35 M. x 0.35 M. EN CONCRETO VISTO F'C 21 MPA.</v>
          </cell>
          <cell r="F31" t="str">
            <v>M3</v>
          </cell>
          <cell r="G31">
            <v>704533.84578919527</v>
          </cell>
          <cell r="H31">
            <v>8.3887999999999998</v>
          </cell>
          <cell r="I31">
            <v>5910193.5255564013</v>
          </cell>
          <cell r="J31">
            <v>0</v>
          </cell>
          <cell r="K31">
            <v>0</v>
          </cell>
          <cell r="L31">
            <v>0</v>
          </cell>
          <cell r="M31">
            <v>0</v>
          </cell>
          <cell r="N31">
            <v>8.3887999999999998</v>
          </cell>
          <cell r="O31">
            <v>5910193.5255564013</v>
          </cell>
          <cell r="P31" t="str">
            <v/>
          </cell>
        </row>
        <row r="32">
          <cell r="D32" t="str">
            <v>04-09</v>
          </cell>
          <cell r="E32" t="str">
            <v>VIGAS AEREAS</v>
          </cell>
          <cell r="F32">
            <v>0</v>
          </cell>
          <cell r="G32">
            <v>0</v>
          </cell>
          <cell r="H32">
            <v>0</v>
          </cell>
          <cell r="I32">
            <v>19398429.176133439</v>
          </cell>
          <cell r="J32">
            <v>0</v>
          </cell>
          <cell r="K32">
            <v>0</v>
          </cell>
          <cell r="L32">
            <v>0</v>
          </cell>
          <cell r="M32">
            <v>0</v>
          </cell>
          <cell r="N32">
            <v>0</v>
          </cell>
          <cell r="O32">
            <v>19398429.176133439</v>
          </cell>
          <cell r="P32" t="str">
            <v/>
          </cell>
        </row>
        <row r="33">
          <cell r="D33" t="str">
            <v>04-09-030</v>
          </cell>
          <cell r="E33" t="str">
            <v>VIGAS AEREAS EN CONCRETO VISTO F'C 21 MPA - 0.35 M. x 0.35 M.</v>
          </cell>
          <cell r="F33" t="str">
            <v>M3</v>
          </cell>
          <cell r="G33">
            <v>741498.98804459453</v>
          </cell>
          <cell r="H33">
            <v>26.161099999999998</v>
          </cell>
          <cell r="I33">
            <v>19398429.176133439</v>
          </cell>
          <cell r="J33">
            <v>0</v>
          </cell>
          <cell r="K33">
            <v>0</v>
          </cell>
          <cell r="L33">
            <v>0</v>
          </cell>
          <cell r="M33">
            <v>0</v>
          </cell>
          <cell r="N33">
            <v>26.161099999999998</v>
          </cell>
          <cell r="O33">
            <v>19398429.176133439</v>
          </cell>
          <cell r="P33" t="str">
            <v/>
          </cell>
        </row>
        <row r="34">
          <cell r="D34" t="str">
            <v>05</v>
          </cell>
          <cell r="E34" t="str">
            <v>ACERO DE REFUERZO</v>
          </cell>
          <cell r="F34">
            <v>0</v>
          </cell>
          <cell r="G34" t="str">
            <v/>
          </cell>
          <cell r="H34">
            <v>0</v>
          </cell>
          <cell r="I34">
            <v>60502943.351899199</v>
          </cell>
          <cell r="J34">
            <v>0</v>
          </cell>
          <cell r="K34">
            <v>0</v>
          </cell>
          <cell r="L34">
            <v>0</v>
          </cell>
          <cell r="M34">
            <v>0</v>
          </cell>
          <cell r="N34">
            <v>0</v>
          </cell>
          <cell r="O34" t="str">
            <v/>
          </cell>
          <cell r="P34">
            <v>60502943.351899199</v>
          </cell>
        </row>
        <row r="35">
          <cell r="D35" t="str">
            <v>05-01</v>
          </cell>
          <cell r="E35" t="str">
            <v>ACERO DE REFUERZO PARA ESTRUCTURAS</v>
          </cell>
          <cell r="F35">
            <v>0</v>
          </cell>
          <cell r="G35">
            <v>0</v>
          </cell>
          <cell r="H35">
            <v>0</v>
          </cell>
          <cell r="I35">
            <v>57193602.398457356</v>
          </cell>
          <cell r="J35">
            <v>0</v>
          </cell>
          <cell r="K35">
            <v>0</v>
          </cell>
          <cell r="L35">
            <v>0</v>
          </cell>
          <cell r="M35">
            <v>0</v>
          </cell>
          <cell r="N35">
            <v>0</v>
          </cell>
          <cell r="O35">
            <v>57193602.398457356</v>
          </cell>
          <cell r="P35" t="str">
            <v/>
          </cell>
        </row>
        <row r="36">
          <cell r="D36" t="str">
            <v>05-01-010</v>
          </cell>
          <cell r="E36" t="str">
            <v>ACERO DE REFUERZO FY 420 MPA - BARRAS DE REFUERZO</v>
          </cell>
          <cell r="F36" t="str">
            <v>KG</v>
          </cell>
          <cell r="G36">
            <v>4099.9879852941176</v>
          </cell>
          <cell r="H36">
            <v>13949.7</v>
          </cell>
          <cell r="I36">
            <v>57193602.398457356</v>
          </cell>
          <cell r="J36">
            <v>0</v>
          </cell>
          <cell r="K36">
            <v>0</v>
          </cell>
          <cell r="L36">
            <v>0</v>
          </cell>
          <cell r="M36">
            <v>0</v>
          </cell>
          <cell r="N36">
            <v>13949.7</v>
          </cell>
          <cell r="O36">
            <v>57193602.398457356</v>
          </cell>
          <cell r="P36" t="str">
            <v/>
          </cell>
        </row>
        <row r="37">
          <cell r="D37" t="str">
            <v>05-02</v>
          </cell>
          <cell r="E37" t="str">
            <v>MALLAS ELECTROSOLDADAS</v>
          </cell>
          <cell r="F37">
            <v>0</v>
          </cell>
          <cell r="G37">
            <v>0</v>
          </cell>
          <cell r="H37">
            <v>0</v>
          </cell>
          <cell r="I37">
            <v>3309340.9534418467</v>
          </cell>
          <cell r="J37">
            <v>0</v>
          </cell>
          <cell r="K37">
            <v>0</v>
          </cell>
          <cell r="L37">
            <v>0</v>
          </cell>
          <cell r="M37">
            <v>0</v>
          </cell>
          <cell r="N37">
            <v>0</v>
          </cell>
          <cell r="O37">
            <v>3309340.9534418467</v>
          </cell>
          <cell r="P37" t="str">
            <v/>
          </cell>
        </row>
        <row r="38">
          <cell r="D38" t="str">
            <v>05-02-040</v>
          </cell>
          <cell r="E38" t="str">
            <v>MALLA ELECTROSOLDADA F'Y 490 MPA - D-106</v>
          </cell>
          <cell r="F38" t="str">
            <v>M2</v>
          </cell>
          <cell r="G38">
            <v>5977.8557685004453</v>
          </cell>
          <cell r="H38">
            <v>553.6</v>
          </cell>
          <cell r="I38">
            <v>3309340.9534418467</v>
          </cell>
          <cell r="J38">
            <v>0</v>
          </cell>
          <cell r="K38">
            <v>0</v>
          </cell>
          <cell r="L38">
            <v>0</v>
          </cell>
          <cell r="M38">
            <v>0</v>
          </cell>
          <cell r="N38">
            <v>553.6</v>
          </cell>
          <cell r="O38">
            <v>3309340.9534418467</v>
          </cell>
          <cell r="P38" t="str">
            <v/>
          </cell>
        </row>
        <row r="39">
          <cell r="D39" t="str">
            <v>06</v>
          </cell>
          <cell r="E39" t="str">
            <v>ESTRUCTURAS METALICAS</v>
          </cell>
          <cell r="F39">
            <v>0</v>
          </cell>
          <cell r="G39" t="str">
            <v/>
          </cell>
          <cell r="H39">
            <v>0</v>
          </cell>
          <cell r="I39">
            <v>86370913.833319232</v>
          </cell>
          <cell r="J39">
            <v>0</v>
          </cell>
          <cell r="K39">
            <v>0</v>
          </cell>
          <cell r="L39">
            <v>0</v>
          </cell>
          <cell r="M39">
            <v>0</v>
          </cell>
          <cell r="N39">
            <v>0</v>
          </cell>
          <cell r="O39" t="str">
            <v/>
          </cell>
          <cell r="P39">
            <v>86370913.833319232</v>
          </cell>
        </row>
        <row r="40">
          <cell r="D40" t="str">
            <v>06-01</v>
          </cell>
          <cell r="E40" t="str">
            <v>ESTRUCTURAS METALICAS</v>
          </cell>
          <cell r="F40">
            <v>0</v>
          </cell>
          <cell r="G40">
            <v>0</v>
          </cell>
          <cell r="H40">
            <v>0</v>
          </cell>
          <cell r="I40">
            <v>86370913.833319232</v>
          </cell>
          <cell r="J40">
            <v>0</v>
          </cell>
          <cell r="K40">
            <v>0</v>
          </cell>
          <cell r="L40">
            <v>0</v>
          </cell>
          <cell r="M40">
            <v>0</v>
          </cell>
          <cell r="N40">
            <v>0</v>
          </cell>
          <cell r="O40">
            <v>86370913.833319232</v>
          </cell>
          <cell r="P40" t="str">
            <v/>
          </cell>
        </row>
        <row r="41">
          <cell r="D41" t="str">
            <v>06-01-010</v>
          </cell>
          <cell r="E41" t="str">
            <v>ESTRUCTURA METALICA DE CUBIERTA. PERFILES, ACCESORIOS Y ACABADOS SEGÚN PLANOS ESTRUCTURALES</v>
          </cell>
          <cell r="F41" t="str">
            <v>KG</v>
          </cell>
          <cell r="G41">
            <v>7831.1487134837425</v>
          </cell>
          <cell r="H41">
            <v>6853.0000000000009</v>
          </cell>
          <cell r="I41">
            <v>53666862.133504093</v>
          </cell>
          <cell r="J41">
            <v>0</v>
          </cell>
          <cell r="K41">
            <v>0</v>
          </cell>
          <cell r="L41">
            <v>0</v>
          </cell>
          <cell r="M41">
            <v>0</v>
          </cell>
          <cell r="N41">
            <v>6853.0000000000009</v>
          </cell>
          <cell r="O41">
            <v>53666862.133504093</v>
          </cell>
          <cell r="P41" t="str">
            <v/>
          </cell>
        </row>
        <row r="42">
          <cell r="D42" t="str">
            <v>06-01-020</v>
          </cell>
          <cell r="E42" t="str">
            <v>ESTRUCTURA METALICA PARA PERGOLAS EN CIRCULACIONES. PERFILES, ACCESORIOS Y ACABADOS SEGÚN PLANOS ESTRUCTURALES</v>
          </cell>
          <cell r="F42" t="str">
            <v>KG</v>
          </cell>
          <cell r="G42">
            <v>7831.1487134837425</v>
          </cell>
          <cell r="H42">
            <v>4176.1500000000005</v>
          </cell>
          <cell r="I42">
            <v>32704051.699815135</v>
          </cell>
          <cell r="J42">
            <v>0</v>
          </cell>
          <cell r="K42">
            <v>0</v>
          </cell>
          <cell r="L42">
            <v>0</v>
          </cell>
          <cell r="M42">
            <v>0</v>
          </cell>
          <cell r="N42">
            <v>4176.1500000000005</v>
          </cell>
          <cell r="O42">
            <v>32704051.699815135</v>
          </cell>
          <cell r="P42" t="str">
            <v/>
          </cell>
        </row>
        <row r="43">
          <cell r="D43" t="str">
            <v>06-02</v>
          </cell>
          <cell r="E43" t="str">
            <v>LOSAS EN LAMINA COLABORANTE</v>
          </cell>
          <cell r="F43">
            <v>0</v>
          </cell>
          <cell r="G43">
            <v>0</v>
          </cell>
          <cell r="H43">
            <v>0</v>
          </cell>
          <cell r="I43">
            <v>0</v>
          </cell>
          <cell r="J43">
            <v>0</v>
          </cell>
          <cell r="K43">
            <v>0</v>
          </cell>
          <cell r="L43">
            <v>0</v>
          </cell>
          <cell r="M43">
            <v>0</v>
          </cell>
          <cell r="N43">
            <v>0</v>
          </cell>
          <cell r="O43">
            <v>0</v>
          </cell>
          <cell r="P43" t="str">
            <v/>
          </cell>
        </row>
        <row r="44">
          <cell r="D44" t="str">
            <v>06-03</v>
          </cell>
          <cell r="E44" t="str">
            <v>ESTRUCTURAS METALICAS MENORES</v>
          </cell>
          <cell r="F44">
            <v>0</v>
          </cell>
          <cell r="G44">
            <v>0</v>
          </cell>
          <cell r="H44">
            <v>0</v>
          </cell>
          <cell r="I44">
            <v>0</v>
          </cell>
          <cell r="J44">
            <v>0</v>
          </cell>
          <cell r="K44">
            <v>0</v>
          </cell>
          <cell r="L44">
            <v>0</v>
          </cell>
          <cell r="M44">
            <v>0</v>
          </cell>
          <cell r="N44">
            <v>0</v>
          </cell>
          <cell r="O44">
            <v>0</v>
          </cell>
          <cell r="P44" t="str">
            <v/>
          </cell>
        </row>
        <row r="45">
          <cell r="D45" t="str">
            <v>07</v>
          </cell>
          <cell r="E45" t="str">
            <v>MAMPOSTERIAS, DIVISIONES Y ELEMENTOS NO ESTRUCTURALES</v>
          </cell>
          <cell r="F45">
            <v>0</v>
          </cell>
          <cell r="G45" t="str">
            <v/>
          </cell>
          <cell r="H45">
            <v>0</v>
          </cell>
          <cell r="I45">
            <v>137817456.54619929</v>
          </cell>
          <cell r="J45">
            <v>0</v>
          </cell>
          <cell r="K45">
            <v>0</v>
          </cell>
          <cell r="L45">
            <v>0</v>
          </cell>
          <cell r="M45">
            <v>0</v>
          </cell>
          <cell r="N45">
            <v>0</v>
          </cell>
          <cell r="O45" t="str">
            <v/>
          </cell>
          <cell r="P45">
            <v>137817456.54619929</v>
          </cell>
        </row>
        <row r="46">
          <cell r="D46" t="str">
            <v>07-01</v>
          </cell>
          <cell r="E46" t="str">
            <v>MUROS EN BLOQUE DE CONCRETO</v>
          </cell>
          <cell r="F46">
            <v>0</v>
          </cell>
          <cell r="G46">
            <v>0</v>
          </cell>
          <cell r="H46">
            <v>0</v>
          </cell>
          <cell r="I46">
            <v>114175869.54437225</v>
          </cell>
          <cell r="J46">
            <v>0</v>
          </cell>
          <cell r="K46">
            <v>0</v>
          </cell>
          <cell r="L46">
            <v>0</v>
          </cell>
          <cell r="M46">
            <v>0</v>
          </cell>
          <cell r="N46">
            <v>0</v>
          </cell>
          <cell r="O46">
            <v>114175869.54437225</v>
          </cell>
          <cell r="P46" t="str">
            <v/>
          </cell>
        </row>
        <row r="47">
          <cell r="D47" t="str">
            <v>07-01-010</v>
          </cell>
          <cell r="E47" t="str">
            <v>MURO EN BLOQUE DE CONCRETO 12x12x50 -  F'C 13 MPA COLOR ARENA / AMARILLO. INCLUYE REFUERZO HORIZONTAL</v>
          </cell>
          <cell r="F47" t="str">
            <v>M2</v>
          </cell>
          <cell r="G47">
            <v>110909.74394967036</v>
          </cell>
          <cell r="H47">
            <v>1029.4485000000002</v>
          </cell>
          <cell r="I47">
            <v>114175869.54437225</v>
          </cell>
          <cell r="J47">
            <v>0</v>
          </cell>
          <cell r="K47">
            <v>0</v>
          </cell>
          <cell r="L47">
            <v>0</v>
          </cell>
          <cell r="M47">
            <v>0</v>
          </cell>
          <cell r="N47">
            <v>1029.4485000000002</v>
          </cell>
          <cell r="O47">
            <v>114175869.54437225</v>
          </cell>
          <cell r="P47" t="str">
            <v/>
          </cell>
        </row>
        <row r="48">
          <cell r="D48" t="str">
            <v>07-04</v>
          </cell>
          <cell r="E48" t="str">
            <v>ELEMENTOS NO ESTRUCTURALES</v>
          </cell>
          <cell r="F48">
            <v>0</v>
          </cell>
          <cell r="G48">
            <v>0</v>
          </cell>
          <cell r="H48">
            <v>0</v>
          </cell>
          <cell r="I48">
            <v>0</v>
          </cell>
          <cell r="J48">
            <v>0</v>
          </cell>
          <cell r="K48">
            <v>0</v>
          </cell>
          <cell r="L48">
            <v>0</v>
          </cell>
          <cell r="M48">
            <v>0</v>
          </cell>
          <cell r="N48">
            <v>0</v>
          </cell>
          <cell r="O48">
            <v>0</v>
          </cell>
          <cell r="P48" t="str">
            <v/>
          </cell>
        </row>
        <row r="49">
          <cell r="D49" t="str">
            <v>07-04-010</v>
          </cell>
          <cell r="E49" t="str">
            <v>GROUT PARA MUROS EN BLOQUE Y LADRILLO F'C 12 MPA</v>
          </cell>
          <cell r="F49" t="str">
            <v>M</v>
          </cell>
          <cell r="G49">
            <v>14402.786940264714</v>
          </cell>
          <cell r="H49">
            <v>0</v>
          </cell>
          <cell r="I49">
            <v>0</v>
          </cell>
          <cell r="J49">
            <v>0</v>
          </cell>
          <cell r="K49">
            <v>0</v>
          </cell>
          <cell r="L49">
            <v>0</v>
          </cell>
          <cell r="M49">
            <v>0</v>
          </cell>
          <cell r="N49">
            <v>0</v>
          </cell>
          <cell r="O49">
            <v>0</v>
          </cell>
          <cell r="P49" t="str">
            <v/>
          </cell>
        </row>
        <row r="50">
          <cell r="D50" t="str">
            <v>07-04-040</v>
          </cell>
          <cell r="E50" t="str">
            <v>ANCLAJES PARA REFUERZO DOVELAS Ø 1/2" TIPO HIT-RE 500 DE HILTI O EQUIVALENTE</v>
          </cell>
          <cell r="F50" t="str">
            <v>U</v>
          </cell>
          <cell r="G50">
            <v>6370.3690134146682</v>
          </cell>
          <cell r="H50">
            <v>0</v>
          </cell>
          <cell r="I50">
            <v>0</v>
          </cell>
          <cell r="J50">
            <v>0</v>
          </cell>
          <cell r="K50">
            <v>0</v>
          </cell>
          <cell r="L50">
            <v>0</v>
          </cell>
          <cell r="M50">
            <v>0</v>
          </cell>
          <cell r="N50">
            <v>0</v>
          </cell>
          <cell r="O50">
            <v>0</v>
          </cell>
          <cell r="P50" t="str">
            <v/>
          </cell>
        </row>
        <row r="51">
          <cell r="D51" t="str">
            <v>07-05</v>
          </cell>
          <cell r="E51" t="str">
            <v>CONCRETOS MENORES</v>
          </cell>
          <cell r="F51">
            <v>0</v>
          </cell>
          <cell r="G51">
            <v>0</v>
          </cell>
          <cell r="H51">
            <v>0</v>
          </cell>
          <cell r="I51">
            <v>23641587.001827072</v>
          </cell>
          <cell r="J51">
            <v>0</v>
          </cell>
          <cell r="K51">
            <v>0</v>
          </cell>
          <cell r="L51">
            <v>0</v>
          </cell>
          <cell r="M51">
            <v>0</v>
          </cell>
          <cell r="N51">
            <v>0</v>
          </cell>
          <cell r="O51">
            <v>23641587.001827072</v>
          </cell>
          <cell r="P51" t="str">
            <v/>
          </cell>
        </row>
        <row r="52">
          <cell r="D52" t="str">
            <v>07-05-010</v>
          </cell>
          <cell r="E52" t="str">
            <v>CUELGA/DINTEL EN CONCRETO VISTO F'C 21 MPA PARA FACHADAS A: 0.08 M. x H: 0.25 M. INCLUYE ACERO DE REFUERZO.</v>
          </cell>
          <cell r="F52" t="str">
            <v>M</v>
          </cell>
          <cell r="G52">
            <v>52526.318198897352</v>
          </cell>
          <cell r="H52">
            <v>77.830000000000013</v>
          </cell>
          <cell r="I52">
            <v>4088123.3454201818</v>
          </cell>
          <cell r="J52">
            <v>0</v>
          </cell>
          <cell r="K52">
            <v>0</v>
          </cell>
          <cell r="L52">
            <v>0</v>
          </cell>
          <cell r="M52">
            <v>0</v>
          </cell>
          <cell r="N52">
            <v>77.830000000000013</v>
          </cell>
          <cell r="O52">
            <v>4088123.3454201818</v>
          </cell>
          <cell r="P52" t="str">
            <v/>
          </cell>
        </row>
        <row r="53">
          <cell r="D53" t="str">
            <v>07-05-030</v>
          </cell>
          <cell r="E53" t="str">
            <v>LOSETA SILLAR / ESTANTERIA EN CONCRETO VISTO F'C 21 MPA ANCHO VARIABLE A: 0.30 M. A A: 0.40 M. x H: 0.08 M. INCLUYE ACERO DE REFUERZO Y TALON DE BORDE</v>
          </cell>
          <cell r="F53" t="str">
            <v>M</v>
          </cell>
          <cell r="G53">
            <v>60134.516827911095</v>
          </cell>
          <cell r="H53">
            <v>58.960000000000008</v>
          </cell>
          <cell r="I53">
            <v>3545531.1121736388</v>
          </cell>
          <cell r="J53">
            <v>0</v>
          </cell>
          <cell r="K53">
            <v>0</v>
          </cell>
          <cell r="L53">
            <v>0</v>
          </cell>
          <cell r="M53">
            <v>0</v>
          </cell>
          <cell r="N53">
            <v>58.960000000000008</v>
          </cell>
          <cell r="O53">
            <v>3545531.1121736388</v>
          </cell>
          <cell r="P53" t="str">
            <v/>
          </cell>
        </row>
        <row r="54">
          <cell r="D54" t="str">
            <v>07-05-040</v>
          </cell>
          <cell r="E54" t="str">
            <v>PLACA DINTEL EN CONCRETO VISTO F'C 21 MPA.  INCLUYE ACERO DE REFUERZO Y TALON DE BORDE</v>
          </cell>
          <cell r="F54" t="str">
            <v>M2</v>
          </cell>
          <cell r="G54">
            <v>121778.92073830303</v>
          </cell>
          <cell r="H54">
            <v>7.8000000000000007</v>
          </cell>
          <cell r="I54">
            <v>949875.58175876376</v>
          </cell>
          <cell r="J54">
            <v>0</v>
          </cell>
          <cell r="K54">
            <v>0</v>
          </cell>
          <cell r="L54">
            <v>0</v>
          </cell>
          <cell r="M54">
            <v>0</v>
          </cell>
          <cell r="N54">
            <v>7.8000000000000007</v>
          </cell>
          <cell r="O54">
            <v>949875.58175876376</v>
          </cell>
          <cell r="P54" t="str">
            <v/>
          </cell>
        </row>
        <row r="55">
          <cell r="D55" t="str">
            <v>07-05-050</v>
          </cell>
          <cell r="E55" t="str">
            <v>VIGA TALON EN CONCRETO VISTO F'C 21 MPA A: 0.12 M. x H: 0.21 M. BASE MUROS. INCLUYE ACERO DE REFUERZO</v>
          </cell>
          <cell r="F55" t="str">
            <v>M</v>
          </cell>
          <cell r="G55">
            <v>37349.844070036605</v>
          </cell>
          <cell r="H55">
            <v>241.45999999999989</v>
          </cell>
          <cell r="I55">
            <v>9018493.3491510339</v>
          </cell>
          <cell r="J55">
            <v>0</v>
          </cell>
          <cell r="K55">
            <v>0</v>
          </cell>
          <cell r="L55">
            <v>0</v>
          </cell>
          <cell r="M55">
            <v>0</v>
          </cell>
          <cell r="N55">
            <v>241.45999999999989</v>
          </cell>
          <cell r="O55">
            <v>9018493.3491510339</v>
          </cell>
          <cell r="P55" t="str">
            <v/>
          </cell>
        </row>
        <row r="56">
          <cell r="D56" t="str">
            <v>07-05-060</v>
          </cell>
          <cell r="E56" t="str">
            <v>MESON EN CONCRETO F'C 21 MPA - A: 0.35 M. x E: 0.08 M. + TALON LATERAL FORRADO EN GRANO PULIDO. INCLUYE ACERO DE REFUERZO</v>
          </cell>
          <cell r="F56" t="str">
            <v>M</v>
          </cell>
          <cell r="G56">
            <v>125230.05476533581</v>
          </cell>
          <cell r="H56">
            <v>6.69</v>
          </cell>
          <cell r="I56">
            <v>837789.0663800966</v>
          </cell>
          <cell r="J56">
            <v>0</v>
          </cell>
          <cell r="K56">
            <v>0</v>
          </cell>
          <cell r="L56">
            <v>0</v>
          </cell>
          <cell r="M56">
            <v>0</v>
          </cell>
          <cell r="N56">
            <v>6.69</v>
          </cell>
          <cell r="O56">
            <v>837789.0663800966</v>
          </cell>
          <cell r="P56" t="str">
            <v/>
          </cell>
        </row>
        <row r="57">
          <cell r="D57" t="str">
            <v>07-05-070</v>
          </cell>
          <cell r="E57" t="str">
            <v>BEBEDERO / POZUELO EN CONCRETO VISTO F'C 21 MPA ACABADO PULIDO - A: 0.45 M. x E: 0.08 M. SEGÚN DETALLE DE PLANOS. INCLUYE ACERO DE REFUERZO</v>
          </cell>
          <cell r="F57" t="str">
            <v>M</v>
          </cell>
          <cell r="G57">
            <v>147733.5893733578</v>
          </cell>
          <cell r="H57">
            <v>2.12</v>
          </cell>
          <cell r="I57">
            <v>313195.20947151852</v>
          </cell>
          <cell r="J57">
            <v>0</v>
          </cell>
          <cell r="K57">
            <v>0</v>
          </cell>
          <cell r="L57">
            <v>0</v>
          </cell>
          <cell r="M57">
            <v>0</v>
          </cell>
          <cell r="N57">
            <v>2.12</v>
          </cell>
          <cell r="O57">
            <v>313195.20947151852</v>
          </cell>
          <cell r="P57" t="str">
            <v/>
          </cell>
        </row>
        <row r="58">
          <cell r="D58" t="str">
            <v>07-05-080</v>
          </cell>
          <cell r="E58" t="str">
            <v>LOSETA DINTEL / ALERO EN CONCRETO VISTO F'C 21 MPA A: 0.40 M. - 0.50 M. x H: 0.10 M. INCLUYE ACERO DE REFUERZO Y TALON DE BORDE</v>
          </cell>
          <cell r="F58" t="str">
            <v>M</v>
          </cell>
          <cell r="G58">
            <v>76193.462701690776</v>
          </cell>
          <cell r="H58">
            <v>30.48</v>
          </cell>
          <cell r="I58">
            <v>2322376.7431475348</v>
          </cell>
          <cell r="J58">
            <v>0</v>
          </cell>
          <cell r="K58">
            <v>0</v>
          </cell>
          <cell r="L58">
            <v>0</v>
          </cell>
          <cell r="M58">
            <v>0</v>
          </cell>
          <cell r="N58">
            <v>30.48</v>
          </cell>
          <cell r="O58">
            <v>2322376.7431475348</v>
          </cell>
          <cell r="P58" t="str">
            <v/>
          </cell>
        </row>
        <row r="59">
          <cell r="D59" t="str">
            <v>07-05-100</v>
          </cell>
          <cell r="E59" t="str">
            <v>LOSETA + MURETE BANCA EN CONCRETO VISTO F'C 21 MPA A: 0.45 M. x H: 0.52 M. - E: 0.10 M. INCLUYE ACERO DE REFUERZO</v>
          </cell>
          <cell r="F59" t="str">
            <v>M</v>
          </cell>
          <cell r="G59">
            <v>111283.72048240679</v>
          </cell>
          <cell r="H59">
            <v>23.060000000000002</v>
          </cell>
          <cell r="I59">
            <v>2566202.594324301</v>
          </cell>
          <cell r="J59">
            <v>0</v>
          </cell>
          <cell r="K59">
            <v>0</v>
          </cell>
          <cell r="L59">
            <v>0</v>
          </cell>
          <cell r="M59">
            <v>0</v>
          </cell>
          <cell r="N59">
            <v>23.060000000000002</v>
          </cell>
          <cell r="O59">
            <v>2566202.594324301</v>
          </cell>
          <cell r="P59" t="str">
            <v/>
          </cell>
        </row>
        <row r="60">
          <cell r="D60" t="str">
            <v>07-06</v>
          </cell>
          <cell r="E60" t="str">
            <v>ACERO DE REFUERZO PARA MAMPOSTERIAS</v>
          </cell>
          <cell r="F60">
            <v>0</v>
          </cell>
          <cell r="G60">
            <v>0</v>
          </cell>
          <cell r="H60">
            <v>0</v>
          </cell>
          <cell r="I60">
            <v>0</v>
          </cell>
          <cell r="J60">
            <v>0</v>
          </cell>
          <cell r="K60">
            <v>0</v>
          </cell>
          <cell r="L60">
            <v>0</v>
          </cell>
          <cell r="M60">
            <v>0</v>
          </cell>
          <cell r="N60">
            <v>0</v>
          </cell>
          <cell r="O60">
            <v>0</v>
          </cell>
          <cell r="P60" t="str">
            <v/>
          </cell>
        </row>
        <row r="61">
          <cell r="D61" t="str">
            <v>07-06-010</v>
          </cell>
          <cell r="E61" t="str">
            <v>ACERO DE REFUERZO FY 420 MPA PARA MAMPOSTERIAS</v>
          </cell>
          <cell r="F61" t="str">
            <v>KG</v>
          </cell>
          <cell r="G61">
            <v>4099.9879852941176</v>
          </cell>
          <cell r="H61">
            <v>0</v>
          </cell>
          <cell r="I61">
            <v>0</v>
          </cell>
          <cell r="J61">
            <v>0</v>
          </cell>
          <cell r="K61">
            <v>0</v>
          </cell>
          <cell r="L61">
            <v>0</v>
          </cell>
          <cell r="M61">
            <v>0</v>
          </cell>
          <cell r="N61">
            <v>0</v>
          </cell>
          <cell r="O61">
            <v>0</v>
          </cell>
          <cell r="P61" t="str">
            <v/>
          </cell>
        </row>
        <row r="62">
          <cell r="D62" t="str">
            <v>08</v>
          </cell>
          <cell r="E62" t="str">
            <v>CUBIERTAS Y CIELOS</v>
          </cell>
          <cell r="F62">
            <v>0</v>
          </cell>
          <cell r="G62" t="str">
            <v/>
          </cell>
          <cell r="H62">
            <v>0</v>
          </cell>
          <cell r="I62">
            <v>80716307.223664641</v>
          </cell>
          <cell r="J62">
            <v>0</v>
          </cell>
          <cell r="K62">
            <v>0</v>
          </cell>
          <cell r="L62">
            <v>0</v>
          </cell>
          <cell r="M62">
            <v>0</v>
          </cell>
          <cell r="N62">
            <v>0</v>
          </cell>
          <cell r="O62" t="str">
            <v/>
          </cell>
          <cell r="P62">
            <v>80716307.223664641</v>
          </cell>
        </row>
        <row r="63">
          <cell r="D63" t="str">
            <v>08-01</v>
          </cell>
          <cell r="E63" t="str">
            <v>CUBIERTAS</v>
          </cell>
          <cell r="F63">
            <v>0</v>
          </cell>
          <cell r="G63">
            <v>0</v>
          </cell>
          <cell r="H63">
            <v>0</v>
          </cell>
          <cell r="I63">
            <v>72198679.560000002</v>
          </cell>
          <cell r="J63">
            <v>0</v>
          </cell>
          <cell r="K63">
            <v>0</v>
          </cell>
          <cell r="L63">
            <v>0</v>
          </cell>
          <cell r="M63">
            <v>0</v>
          </cell>
          <cell r="N63">
            <v>0</v>
          </cell>
          <cell r="O63">
            <v>72198679.560000002</v>
          </cell>
          <cell r="P63" t="str">
            <v/>
          </cell>
        </row>
        <row r="64">
          <cell r="D64" t="str">
            <v>08-01-010</v>
          </cell>
          <cell r="E64" t="str">
            <v>TEJA DE CUBIERTA TIPO STANDING SEAM ROOF DE CUBIERTEC O EQUIVALENTE. LAMINA DE ALUZINC CAL 26 + AISLAMIENTO TERMOACUSTICO EN POLIURETANO 38 MM. INCLUYE FIJACIONES A ESTRUCTURA METALICA.</v>
          </cell>
          <cell r="F64" t="str">
            <v>M2</v>
          </cell>
          <cell r="G64">
            <v>101094</v>
          </cell>
          <cell r="H64">
            <v>563.34</v>
          </cell>
          <cell r="I64">
            <v>56950293.960000001</v>
          </cell>
          <cell r="J64">
            <v>0</v>
          </cell>
          <cell r="K64">
            <v>0</v>
          </cell>
          <cell r="L64">
            <v>0</v>
          </cell>
          <cell r="M64">
            <v>0</v>
          </cell>
          <cell r="N64">
            <v>563.34</v>
          </cell>
          <cell r="O64">
            <v>56950293.960000001</v>
          </cell>
          <cell r="P64" t="str">
            <v/>
          </cell>
        </row>
        <row r="65">
          <cell r="D65" t="str">
            <v>08-01-020</v>
          </cell>
          <cell r="E65" t="str">
            <v>TEJA DE CUBIERTA PERGOLAS EN POLICARBONATO ALVEOLAR 6 MM. POLISHADE DE ARKOS O EQUIVALENTE. INCLUYE FIJACIONES A ESTRUCTURA METALICA.</v>
          </cell>
          <cell r="F65" t="str">
            <v>M2</v>
          </cell>
          <cell r="G65">
            <v>97440</v>
          </cell>
          <cell r="H65">
            <v>156.49</v>
          </cell>
          <cell r="I65">
            <v>15248385.600000001</v>
          </cell>
          <cell r="J65">
            <v>0</v>
          </cell>
          <cell r="K65">
            <v>0</v>
          </cell>
          <cell r="L65">
            <v>0</v>
          </cell>
          <cell r="M65">
            <v>0</v>
          </cell>
          <cell r="N65">
            <v>156.49</v>
          </cell>
          <cell r="O65">
            <v>15248385.600000001</v>
          </cell>
          <cell r="P65" t="str">
            <v/>
          </cell>
        </row>
        <row r="66">
          <cell r="D66" t="str">
            <v>08-02</v>
          </cell>
          <cell r="E66" t="str">
            <v>CIELO FALSO</v>
          </cell>
          <cell r="F66">
            <v>0</v>
          </cell>
          <cell r="G66">
            <v>0</v>
          </cell>
          <cell r="H66">
            <v>0</v>
          </cell>
          <cell r="I66">
            <v>0</v>
          </cell>
          <cell r="J66">
            <v>0</v>
          </cell>
          <cell r="K66">
            <v>0</v>
          </cell>
          <cell r="L66">
            <v>0</v>
          </cell>
          <cell r="M66">
            <v>0</v>
          </cell>
          <cell r="N66">
            <v>0</v>
          </cell>
          <cell r="O66">
            <v>0</v>
          </cell>
          <cell r="P66" t="str">
            <v/>
          </cell>
        </row>
        <row r="67">
          <cell r="D67" t="str">
            <v>08-04</v>
          </cell>
          <cell r="E67" t="str">
            <v>ACCESORIOS</v>
          </cell>
          <cell r="F67">
            <v>0</v>
          </cell>
          <cell r="G67">
            <v>0</v>
          </cell>
          <cell r="H67">
            <v>0</v>
          </cell>
          <cell r="I67">
            <v>8517627.663664639</v>
          </cell>
          <cell r="J67">
            <v>0</v>
          </cell>
          <cell r="K67">
            <v>0</v>
          </cell>
          <cell r="L67">
            <v>0</v>
          </cell>
          <cell r="M67">
            <v>0</v>
          </cell>
          <cell r="N67">
            <v>0</v>
          </cell>
          <cell r="O67">
            <v>8517627.663664639</v>
          </cell>
          <cell r="P67" t="str">
            <v/>
          </cell>
        </row>
        <row r="68">
          <cell r="D68" t="str">
            <v>08-04-010</v>
          </cell>
          <cell r="E68" t="str">
            <v>RUANA EN LAMINA DE ALUZINC CAL 18. DESARROLLO L: 0.30 M. INCLUYE ANCLAJES A MUROS Y/O ESTRUCTURA Y PINTURA DE ACABADO.</v>
          </cell>
          <cell r="F68" t="str">
            <v>M</v>
          </cell>
          <cell r="G68">
            <v>40107.863704574847</v>
          </cell>
          <cell r="H68">
            <v>118.11000000000001</v>
          </cell>
          <cell r="I68">
            <v>4737139.7821473358</v>
          </cell>
          <cell r="J68">
            <v>0</v>
          </cell>
          <cell r="K68">
            <v>0</v>
          </cell>
          <cell r="L68">
            <v>0</v>
          </cell>
          <cell r="M68">
            <v>0</v>
          </cell>
          <cell r="N68">
            <v>118.11000000000001</v>
          </cell>
          <cell r="O68">
            <v>4737139.7821473358</v>
          </cell>
          <cell r="P68" t="str">
            <v/>
          </cell>
        </row>
        <row r="69">
          <cell r="D69" t="str">
            <v>08-04-030</v>
          </cell>
          <cell r="E69" t="str">
            <v>CANOA EN LAMINA DE ALUZINC CAL 18. DESARROLLO L: 0.70 M. INCLUYE ANCLAJES A MUROS Y/O ESTRUCTURA Y PINTURA DE ACABADO.</v>
          </cell>
          <cell r="F69" t="str">
            <v>M</v>
          </cell>
          <cell r="G69">
            <v>54789.679442279768</v>
          </cell>
          <cell r="H69">
            <v>69</v>
          </cell>
          <cell r="I69">
            <v>3780487.8815173041</v>
          </cell>
          <cell r="J69">
            <v>0</v>
          </cell>
          <cell r="K69">
            <v>0</v>
          </cell>
          <cell r="L69">
            <v>0</v>
          </cell>
          <cell r="M69">
            <v>0</v>
          </cell>
          <cell r="N69">
            <v>69</v>
          </cell>
          <cell r="O69">
            <v>3780487.8815173041</v>
          </cell>
          <cell r="P69" t="str">
            <v/>
          </cell>
        </row>
        <row r="70">
          <cell r="D70" t="str">
            <v>09</v>
          </cell>
          <cell r="E70" t="str">
            <v>RECUBRIMIENTOS</v>
          </cell>
          <cell r="F70">
            <v>0</v>
          </cell>
          <cell r="G70" t="str">
            <v/>
          </cell>
          <cell r="H70">
            <v>0</v>
          </cell>
          <cell r="I70">
            <v>28990540.590956412</v>
          </cell>
          <cell r="J70">
            <v>0</v>
          </cell>
          <cell r="K70">
            <v>0</v>
          </cell>
          <cell r="L70">
            <v>0</v>
          </cell>
          <cell r="M70">
            <v>0</v>
          </cell>
          <cell r="N70">
            <v>0</v>
          </cell>
          <cell r="O70" t="str">
            <v/>
          </cell>
          <cell r="P70">
            <v>28990540.590956412</v>
          </cell>
        </row>
        <row r="71">
          <cell r="D71" t="str">
            <v>09-01</v>
          </cell>
          <cell r="E71" t="str">
            <v>REVOQUES</v>
          </cell>
          <cell r="F71">
            <v>0</v>
          </cell>
          <cell r="G71">
            <v>0</v>
          </cell>
          <cell r="H71">
            <v>0</v>
          </cell>
          <cell r="I71">
            <v>656972.96707885864</v>
          </cell>
          <cell r="J71">
            <v>0</v>
          </cell>
          <cell r="K71">
            <v>0</v>
          </cell>
          <cell r="L71">
            <v>0</v>
          </cell>
          <cell r="M71">
            <v>0</v>
          </cell>
          <cell r="N71">
            <v>0</v>
          </cell>
          <cell r="O71">
            <v>656972.96707885864</v>
          </cell>
          <cell r="P71" t="str">
            <v/>
          </cell>
        </row>
        <row r="72">
          <cell r="D72" t="str">
            <v>09-01-010</v>
          </cell>
          <cell r="E72" t="str">
            <v>REVOQUE PARA MUROS. INCLUYE FAJAS, RANURAS Y FILETES</v>
          </cell>
          <cell r="F72" t="str">
            <v>M2</v>
          </cell>
          <cell r="G72">
            <v>21583.121996598416</v>
          </cell>
          <cell r="H72">
            <v>30.439200000000003</v>
          </cell>
          <cell r="I72">
            <v>656972.96707885864</v>
          </cell>
          <cell r="J72">
            <v>0</v>
          </cell>
          <cell r="K72">
            <v>0</v>
          </cell>
          <cell r="L72">
            <v>0</v>
          </cell>
          <cell r="M72">
            <v>0</v>
          </cell>
          <cell r="N72">
            <v>30.439200000000003</v>
          </cell>
          <cell r="O72">
            <v>656972.96707885864</v>
          </cell>
          <cell r="P72" t="str">
            <v/>
          </cell>
        </row>
        <row r="73">
          <cell r="D73" t="str">
            <v>09-02</v>
          </cell>
          <cell r="E73" t="str">
            <v>ENCHAPES</v>
          </cell>
          <cell r="F73">
            <v>0</v>
          </cell>
          <cell r="G73">
            <v>0</v>
          </cell>
          <cell r="H73">
            <v>0</v>
          </cell>
          <cell r="I73">
            <v>14726115.904298436</v>
          </cell>
          <cell r="J73">
            <v>0</v>
          </cell>
          <cell r="K73">
            <v>0</v>
          </cell>
          <cell r="L73">
            <v>0</v>
          </cell>
          <cell r="M73">
            <v>0</v>
          </cell>
          <cell r="N73">
            <v>0</v>
          </cell>
          <cell r="O73">
            <v>14726115.904298436</v>
          </cell>
          <cell r="P73" t="str">
            <v/>
          </cell>
        </row>
        <row r="74">
          <cell r="D74" t="str">
            <v>09-02-010</v>
          </cell>
          <cell r="E74" t="str">
            <v>ENCHAPE DE BAÑOS EN CERAMICA REF. MIRAFLORES 35x25 DE CORONA O EQUIVALENTE COLOR BLANCO.</v>
          </cell>
          <cell r="F74" t="str">
            <v>M2</v>
          </cell>
          <cell r="G74">
            <v>54307.843925216599</v>
          </cell>
          <cell r="H74">
            <v>248.5575</v>
          </cell>
          <cell r="I74">
            <v>13498621.916442025</v>
          </cell>
          <cell r="J74">
            <v>0</v>
          </cell>
          <cell r="K74">
            <v>0</v>
          </cell>
          <cell r="L74">
            <v>0</v>
          </cell>
          <cell r="M74">
            <v>0</v>
          </cell>
          <cell r="N74">
            <v>248.5575</v>
          </cell>
          <cell r="O74">
            <v>13498621.916442025</v>
          </cell>
          <cell r="P74" t="str">
            <v/>
          </cell>
        </row>
        <row r="75">
          <cell r="D75" t="str">
            <v>09-02-020</v>
          </cell>
          <cell r="E75" t="str">
            <v>REMATE SUPERIOR DE ENCHAPES EN DILATACION DE ALUMINIO 1x2 CM.</v>
          </cell>
          <cell r="F75" t="str">
            <v>M</v>
          </cell>
          <cell r="G75">
            <v>7353.3456410256422</v>
          </cell>
          <cell r="H75">
            <v>104.68</v>
          </cell>
          <cell r="I75">
            <v>769748.22170256427</v>
          </cell>
          <cell r="J75">
            <v>0</v>
          </cell>
          <cell r="K75">
            <v>0</v>
          </cell>
          <cell r="L75">
            <v>0</v>
          </cell>
          <cell r="M75">
            <v>0</v>
          </cell>
          <cell r="N75">
            <v>104.68</v>
          </cell>
          <cell r="O75">
            <v>769748.22170256427</v>
          </cell>
          <cell r="P75" t="str">
            <v/>
          </cell>
        </row>
        <row r="76">
          <cell r="D76" t="str">
            <v>09-02-030</v>
          </cell>
          <cell r="E76" t="str">
            <v>REMATE ESQUINEROS ENCHAPES EN DILATACION DE ALUMINIO</v>
          </cell>
          <cell r="F76" t="str">
            <v>M</v>
          </cell>
          <cell r="G76">
            <v>7353.3456410256422</v>
          </cell>
          <cell r="H76">
            <v>62.25</v>
          </cell>
          <cell r="I76">
            <v>457745.76615384623</v>
          </cell>
          <cell r="J76">
            <v>0</v>
          </cell>
          <cell r="K76">
            <v>0</v>
          </cell>
          <cell r="L76">
            <v>0</v>
          </cell>
          <cell r="M76">
            <v>0</v>
          </cell>
          <cell r="N76">
            <v>62.25</v>
          </cell>
          <cell r="O76">
            <v>457745.76615384623</v>
          </cell>
          <cell r="P76" t="str">
            <v/>
          </cell>
        </row>
        <row r="77">
          <cell r="D77" t="str">
            <v>09-03</v>
          </cell>
          <cell r="E77" t="str">
            <v>ESTUCOS Y PINTURAS</v>
          </cell>
          <cell r="F77">
            <v>0</v>
          </cell>
          <cell r="G77">
            <v>0</v>
          </cell>
          <cell r="H77">
            <v>0</v>
          </cell>
          <cell r="I77">
            <v>352560.59500310366</v>
          </cell>
          <cell r="J77">
            <v>0</v>
          </cell>
          <cell r="K77">
            <v>0</v>
          </cell>
          <cell r="L77">
            <v>0</v>
          </cell>
          <cell r="M77">
            <v>0</v>
          </cell>
          <cell r="N77">
            <v>0</v>
          </cell>
          <cell r="O77">
            <v>352560.59500310366</v>
          </cell>
          <cell r="P77" t="str">
            <v/>
          </cell>
        </row>
        <row r="78">
          <cell r="D78" t="str">
            <v>09-03-010</v>
          </cell>
          <cell r="E78" t="str">
            <v xml:space="preserve">PINTURA ACRILICA PARA MUROS TIPO SIKACOLOR F DE SIKA O EQUIVALENTE - 3 MANOS. </v>
          </cell>
          <cell r="F78" t="str">
            <v>M2</v>
          </cell>
          <cell r="G78">
            <v>11582.452725534955</v>
          </cell>
          <cell r="H78">
            <v>30.439200000000003</v>
          </cell>
          <cell r="I78">
            <v>352560.59500310366</v>
          </cell>
          <cell r="J78">
            <v>0</v>
          </cell>
          <cell r="K78">
            <v>0</v>
          </cell>
          <cell r="L78">
            <v>0</v>
          </cell>
          <cell r="M78">
            <v>0</v>
          </cell>
          <cell r="N78">
            <v>30.439200000000003</v>
          </cell>
          <cell r="O78">
            <v>352560.59500310366</v>
          </cell>
          <cell r="P78" t="str">
            <v/>
          </cell>
        </row>
        <row r="79">
          <cell r="D79" t="str">
            <v>09-04</v>
          </cell>
          <cell r="E79" t="str">
            <v>LAVADO + HIDROFUGO FACHADAS Y/O CONCRETOS</v>
          </cell>
          <cell r="F79">
            <v>0</v>
          </cell>
          <cell r="G79">
            <v>0</v>
          </cell>
          <cell r="H79">
            <v>0</v>
          </cell>
          <cell r="I79">
            <v>13254891.12457601</v>
          </cell>
          <cell r="J79">
            <v>0</v>
          </cell>
          <cell r="K79">
            <v>0</v>
          </cell>
          <cell r="L79">
            <v>0</v>
          </cell>
          <cell r="M79">
            <v>0</v>
          </cell>
          <cell r="N79">
            <v>0</v>
          </cell>
          <cell r="O79">
            <v>13254891.12457601</v>
          </cell>
          <cell r="P79" t="str">
            <v/>
          </cell>
        </row>
        <row r="80">
          <cell r="D80" t="str">
            <v>09-04-010</v>
          </cell>
          <cell r="E80" t="str">
            <v>LAVADO DE MUROS/CONCRETOS CON AGUA A PRESION</v>
          </cell>
          <cell r="F80" t="str">
            <v>M2</v>
          </cell>
          <cell r="G80">
            <v>3307.2</v>
          </cell>
          <cell r="H80">
            <v>2058.8970000000004</v>
          </cell>
          <cell r="I80">
            <v>6809184.158400001</v>
          </cell>
          <cell r="J80">
            <v>0</v>
          </cell>
          <cell r="K80">
            <v>0</v>
          </cell>
          <cell r="L80">
            <v>0</v>
          </cell>
          <cell r="M80">
            <v>0</v>
          </cell>
          <cell r="N80">
            <v>2058.8970000000004</v>
          </cell>
          <cell r="O80">
            <v>6809184.158400001</v>
          </cell>
          <cell r="P80" t="str">
            <v/>
          </cell>
        </row>
        <row r="81">
          <cell r="D81" t="str">
            <v>09-04-020</v>
          </cell>
          <cell r="E81" t="str">
            <v>HIDROFUGO CON SIKA TRANSPARENTE 10 DE SIKA O EQUIVALENTE</v>
          </cell>
          <cell r="F81" t="str">
            <v>M2</v>
          </cell>
          <cell r="G81">
            <v>6261.3204703061965</v>
          </cell>
          <cell r="H81">
            <v>1029.4485000000002</v>
          </cell>
          <cell r="I81">
            <v>6445706.9661760097</v>
          </cell>
          <cell r="J81">
            <v>0</v>
          </cell>
          <cell r="K81">
            <v>0</v>
          </cell>
          <cell r="L81">
            <v>0</v>
          </cell>
          <cell r="M81">
            <v>0</v>
          </cell>
          <cell r="N81">
            <v>1029.4485000000002</v>
          </cell>
          <cell r="O81">
            <v>6445706.9661760097</v>
          </cell>
          <cell r="P81" t="str">
            <v/>
          </cell>
        </row>
        <row r="82">
          <cell r="D82" t="str">
            <v>10</v>
          </cell>
          <cell r="E82" t="str">
            <v>PISOS Y ZOCALOS</v>
          </cell>
          <cell r="F82">
            <v>0</v>
          </cell>
          <cell r="G82" t="str">
            <v/>
          </cell>
          <cell r="H82">
            <v>0</v>
          </cell>
          <cell r="I82">
            <v>60774550.980118699</v>
          </cell>
          <cell r="J82">
            <v>0</v>
          </cell>
          <cell r="K82">
            <v>0</v>
          </cell>
          <cell r="L82">
            <v>0</v>
          </cell>
          <cell r="M82">
            <v>0</v>
          </cell>
          <cell r="N82">
            <v>0</v>
          </cell>
          <cell r="O82" t="str">
            <v/>
          </cell>
          <cell r="P82">
            <v>60774550.980118699</v>
          </cell>
        </row>
        <row r="83">
          <cell r="D83" t="str">
            <v>10-01</v>
          </cell>
          <cell r="E83" t="str">
            <v>ACABADOS DE PISO</v>
          </cell>
          <cell r="F83">
            <v>0</v>
          </cell>
          <cell r="G83">
            <v>0</v>
          </cell>
          <cell r="H83">
            <v>0</v>
          </cell>
          <cell r="I83">
            <v>56098410.014191508</v>
          </cell>
          <cell r="J83">
            <v>0</v>
          </cell>
          <cell r="K83">
            <v>0</v>
          </cell>
          <cell r="L83">
            <v>0</v>
          </cell>
          <cell r="M83">
            <v>0</v>
          </cell>
          <cell r="N83">
            <v>0</v>
          </cell>
          <cell r="O83">
            <v>56098410.014191508</v>
          </cell>
          <cell r="P83" t="str">
            <v/>
          </cell>
        </row>
        <row r="84">
          <cell r="D84" t="str">
            <v>10-01-020</v>
          </cell>
          <cell r="E84" t="str">
            <v>PISO EN BALDOSA DE GRANO FORMATO 30x30 TONALIDADES BLANCO, GRIS, OCRES + GRANO PIEDRA SAN GIL. INCLUYE CONCRETO DE BASE F'C 21 MPA E: 0.04 M., PULIDA Y BRILLADA.</v>
          </cell>
          <cell r="F84" t="str">
            <v>M2</v>
          </cell>
          <cell r="G84">
            <v>119885.12741130406</v>
          </cell>
          <cell r="H84">
            <v>398.78</v>
          </cell>
          <cell r="I84">
            <v>47807791.10907983</v>
          </cell>
          <cell r="J84">
            <v>0</v>
          </cell>
          <cell r="K84">
            <v>0</v>
          </cell>
          <cell r="L84">
            <v>0</v>
          </cell>
          <cell r="M84">
            <v>0</v>
          </cell>
          <cell r="N84">
            <v>398.78</v>
          </cell>
          <cell r="O84">
            <v>47807791.10907983</v>
          </cell>
          <cell r="P84" t="str">
            <v/>
          </cell>
        </row>
        <row r="85">
          <cell r="D85" t="str">
            <v>10-01-300</v>
          </cell>
          <cell r="E85" t="str">
            <v>PISO EN CONCRETO PULIDO Y ENDURECIDO E: 0.10 M. CON SIKAFLOOR 3-QUARTZ TOP DE SIKA O EQUIVALENTE.</v>
          </cell>
          <cell r="F85" t="str">
            <v>M2</v>
          </cell>
          <cell r="G85">
            <v>74475.556100536094</v>
          </cell>
          <cell r="H85">
            <v>111.32</v>
          </cell>
          <cell r="I85">
            <v>8290618.9051116779</v>
          </cell>
          <cell r="J85">
            <v>0</v>
          </cell>
          <cell r="K85">
            <v>0</v>
          </cell>
          <cell r="L85">
            <v>0</v>
          </cell>
          <cell r="M85">
            <v>0</v>
          </cell>
          <cell r="N85">
            <v>111.32</v>
          </cell>
          <cell r="O85">
            <v>8290618.9051116779</v>
          </cell>
          <cell r="P85" t="str">
            <v/>
          </cell>
        </row>
        <row r="86">
          <cell r="D86" t="str">
            <v>10-02</v>
          </cell>
          <cell r="E86" t="str">
            <v>ZOCALOS Y ENCHARQUES</v>
          </cell>
          <cell r="F86">
            <v>0</v>
          </cell>
          <cell r="G86">
            <v>0</v>
          </cell>
          <cell r="H86">
            <v>0</v>
          </cell>
          <cell r="I86">
            <v>4676140.965927192</v>
          </cell>
          <cell r="J86">
            <v>0</v>
          </cell>
          <cell r="K86">
            <v>0</v>
          </cell>
          <cell r="L86">
            <v>0</v>
          </cell>
          <cell r="M86">
            <v>0</v>
          </cell>
          <cell r="N86">
            <v>0</v>
          </cell>
          <cell r="O86">
            <v>4676140.965927192</v>
          </cell>
          <cell r="P86" t="str">
            <v/>
          </cell>
        </row>
        <row r="87">
          <cell r="D87" t="str">
            <v>10-02-020</v>
          </cell>
          <cell r="E87" t="str">
            <v>ZOCALO MEDIA CAÑA EN GRANITO VACIADO, PULIDO Y BRILLADO TONALIDADES BLANCO, GRIS, OCRES + GRANO PIEDRA SAN GIL H: 0.10 M. INCLUYE DILATACIONES EN ALUMINIO</v>
          </cell>
          <cell r="F87" t="str">
            <v>M</v>
          </cell>
          <cell r="G87">
            <v>44670.815494145885</v>
          </cell>
          <cell r="H87">
            <v>104.68</v>
          </cell>
          <cell r="I87">
            <v>4676140.965927192</v>
          </cell>
          <cell r="J87">
            <v>0</v>
          </cell>
          <cell r="K87">
            <v>0</v>
          </cell>
          <cell r="L87">
            <v>0</v>
          </cell>
          <cell r="M87">
            <v>0</v>
          </cell>
          <cell r="N87">
            <v>104.68</v>
          </cell>
          <cell r="O87">
            <v>4676140.965927192</v>
          </cell>
          <cell r="P87" t="str">
            <v/>
          </cell>
        </row>
        <row r="88">
          <cell r="D88" t="str">
            <v>11</v>
          </cell>
          <cell r="E88" t="str">
            <v>CARPINTERIA METALICA / PVC (Todas las puertas y vidrieras incluyen cerraduras y haladeras según los detalles arquitectonicos)</v>
          </cell>
          <cell r="F88">
            <v>0</v>
          </cell>
          <cell r="G88" t="str">
            <v/>
          </cell>
          <cell r="H88">
            <v>0</v>
          </cell>
          <cell r="I88">
            <v>1343106.0000000002</v>
          </cell>
          <cell r="J88">
            <v>0</v>
          </cell>
          <cell r="K88">
            <v>0</v>
          </cell>
          <cell r="L88">
            <v>0</v>
          </cell>
          <cell r="M88">
            <v>0</v>
          </cell>
          <cell r="N88">
            <v>0</v>
          </cell>
          <cell r="O88" t="str">
            <v/>
          </cell>
          <cell r="P88">
            <v>1343106.0000000002</v>
          </cell>
        </row>
        <row r="89">
          <cell r="D89" t="str">
            <v>11-01</v>
          </cell>
          <cell r="E89" t="str">
            <v>VENTANAS</v>
          </cell>
          <cell r="F89">
            <v>0</v>
          </cell>
          <cell r="G89">
            <v>0</v>
          </cell>
          <cell r="H89">
            <v>0</v>
          </cell>
          <cell r="I89">
            <v>0</v>
          </cell>
          <cell r="J89">
            <v>0</v>
          </cell>
          <cell r="K89">
            <v>0</v>
          </cell>
          <cell r="L89">
            <v>0</v>
          </cell>
          <cell r="M89">
            <v>0</v>
          </cell>
          <cell r="N89">
            <v>0</v>
          </cell>
          <cell r="O89">
            <v>0</v>
          </cell>
          <cell r="P89" t="str">
            <v/>
          </cell>
        </row>
        <row r="90">
          <cell r="D90" t="str">
            <v>11-01-010</v>
          </cell>
          <cell r="E90" t="str">
            <v>VENTANA V-1 (3.95x0.50).  MARCO + ALA EN ALUMINIO ANODIZADO NATURAL. VIDRIO TEMPLADO LAMINADO. CUERPOS BASCULANTES</v>
          </cell>
          <cell r="F90" t="str">
            <v>UN</v>
          </cell>
          <cell r="G90">
            <v>0</v>
          </cell>
          <cell r="H90">
            <v>4</v>
          </cell>
          <cell r="I90">
            <v>0</v>
          </cell>
          <cell r="J90">
            <v>0</v>
          </cell>
          <cell r="K90">
            <v>0</v>
          </cell>
          <cell r="L90">
            <v>0</v>
          </cell>
          <cell r="M90">
            <v>0</v>
          </cell>
          <cell r="N90">
            <v>4</v>
          </cell>
          <cell r="O90">
            <v>0</v>
          </cell>
          <cell r="P90" t="str">
            <v/>
          </cell>
        </row>
        <row r="91">
          <cell r="D91" t="str">
            <v>11-01-020</v>
          </cell>
          <cell r="E91" t="str">
            <v>VENTANA V-2 (5.95x0.45).  MARCO + ALA EN ALUMINIO ANODIZADO NATURAL. VIDRIO TEMPLADO LAMINADO. CUERPOS BASCULANTES</v>
          </cell>
          <cell r="F91" t="str">
            <v>UN</v>
          </cell>
          <cell r="G91">
            <v>0</v>
          </cell>
          <cell r="H91">
            <v>4</v>
          </cell>
          <cell r="I91">
            <v>0</v>
          </cell>
          <cell r="J91">
            <v>0</v>
          </cell>
          <cell r="K91">
            <v>0</v>
          </cell>
          <cell r="L91">
            <v>0</v>
          </cell>
          <cell r="M91">
            <v>0</v>
          </cell>
          <cell r="N91">
            <v>4</v>
          </cell>
          <cell r="O91">
            <v>0</v>
          </cell>
          <cell r="P91" t="str">
            <v/>
          </cell>
        </row>
        <row r="92">
          <cell r="D92" t="str">
            <v>11-01-030</v>
          </cell>
          <cell r="E92" t="str">
            <v>VENTANA V-3 (4.17x0.45).  MARCO + ALA EN ALUMINIO ANODIZADO NATURAL. VIDRIO TEMPLADO LAMINADO. CUERPOS BASCULANTES</v>
          </cell>
          <cell r="F92" t="str">
            <v>UN</v>
          </cell>
          <cell r="G92">
            <v>0</v>
          </cell>
          <cell r="H92">
            <v>1</v>
          </cell>
          <cell r="I92">
            <v>0</v>
          </cell>
          <cell r="J92">
            <v>0</v>
          </cell>
          <cell r="K92">
            <v>0</v>
          </cell>
          <cell r="L92">
            <v>0</v>
          </cell>
          <cell r="M92">
            <v>0</v>
          </cell>
          <cell r="N92">
            <v>1</v>
          </cell>
          <cell r="O92">
            <v>0</v>
          </cell>
          <cell r="P92" t="str">
            <v/>
          </cell>
        </row>
        <row r="93">
          <cell r="D93" t="str">
            <v>11-01-040</v>
          </cell>
          <cell r="E93" t="str">
            <v>VENTANA V-4 (5.25x0.50).  MARCO + ALA EN ALUMINIO ANODIZADO NATURAL. VIDRIO TEMPLADO LAMINADO. CUERPOS BASCULANTES</v>
          </cell>
          <cell r="F93" t="str">
            <v>UN</v>
          </cell>
          <cell r="G93">
            <v>0</v>
          </cell>
          <cell r="H93">
            <v>1</v>
          </cell>
          <cell r="I93">
            <v>0</v>
          </cell>
          <cell r="J93">
            <v>0</v>
          </cell>
          <cell r="K93">
            <v>0</v>
          </cell>
          <cell r="L93">
            <v>0</v>
          </cell>
          <cell r="M93">
            <v>0</v>
          </cell>
          <cell r="N93">
            <v>1</v>
          </cell>
          <cell r="O93">
            <v>0</v>
          </cell>
          <cell r="P93" t="str">
            <v/>
          </cell>
        </row>
        <row r="94">
          <cell r="D94" t="str">
            <v>11-01-050</v>
          </cell>
          <cell r="E94" t="str">
            <v>VENTANA V-5 (2.00x0.45).  MARCO + ALA EN ALUMINIO ANODIZADO NATURAL. VIDRIO TEMPLADO LAMINADO. CUERPOS BASCULANTES</v>
          </cell>
          <cell r="F94" t="str">
            <v>UN</v>
          </cell>
          <cell r="G94">
            <v>0</v>
          </cell>
          <cell r="H94">
            <v>1</v>
          </cell>
          <cell r="I94">
            <v>0</v>
          </cell>
          <cell r="J94">
            <v>0</v>
          </cell>
          <cell r="K94">
            <v>0</v>
          </cell>
          <cell r="L94">
            <v>0</v>
          </cell>
          <cell r="M94">
            <v>0</v>
          </cell>
          <cell r="N94">
            <v>1</v>
          </cell>
          <cell r="O94">
            <v>0</v>
          </cell>
          <cell r="P94" t="str">
            <v/>
          </cell>
        </row>
        <row r="95">
          <cell r="D95" t="str">
            <v>11-01-060</v>
          </cell>
          <cell r="E95" t="str">
            <v>VENTANA V-6 (4.85x0.45).  MARCO + ALA EN ALUMINIO ANODIZADO NATURAL. VIDRIO TEMPLADO LAMINADO. CUERPOS BASCULANTES</v>
          </cell>
          <cell r="F95" t="str">
            <v>UN</v>
          </cell>
          <cell r="G95">
            <v>0</v>
          </cell>
          <cell r="H95">
            <v>1</v>
          </cell>
          <cell r="I95">
            <v>0</v>
          </cell>
          <cell r="J95">
            <v>0</v>
          </cell>
          <cell r="K95">
            <v>0</v>
          </cell>
          <cell r="L95">
            <v>0</v>
          </cell>
          <cell r="M95">
            <v>0</v>
          </cell>
          <cell r="N95">
            <v>1</v>
          </cell>
          <cell r="O95">
            <v>0</v>
          </cell>
          <cell r="P95" t="str">
            <v/>
          </cell>
        </row>
        <row r="96">
          <cell r="D96" t="str">
            <v>11-01-070</v>
          </cell>
          <cell r="E96" t="str">
            <v>VENTANA V-7 (5.41x0.45).  MARCO + ALA EN ALUMINIO ANODIZADO NATURAL. VIDRIO TEMPLADO LAMINADO. CUERPOS BASCULANTES</v>
          </cell>
          <cell r="F96" t="str">
            <v>UN</v>
          </cell>
          <cell r="G96">
            <v>0</v>
          </cell>
          <cell r="H96">
            <v>2</v>
          </cell>
          <cell r="I96">
            <v>0</v>
          </cell>
          <cell r="J96">
            <v>0</v>
          </cell>
          <cell r="K96">
            <v>0</v>
          </cell>
          <cell r="L96">
            <v>0</v>
          </cell>
          <cell r="M96">
            <v>0</v>
          </cell>
          <cell r="N96">
            <v>2</v>
          </cell>
          <cell r="O96">
            <v>0</v>
          </cell>
          <cell r="P96" t="str">
            <v/>
          </cell>
        </row>
        <row r="97">
          <cell r="D97" t="str">
            <v>11-01-080</v>
          </cell>
          <cell r="E97" t="str">
            <v>VENTANA V-8 (2.85x0.50).  MARCO + ALA EN ALUMINIO ANODIZADO NATURAL. VIDRIO TEMPLADO LAMINADO. CUERPOS BASCULANTES</v>
          </cell>
          <cell r="F97" t="str">
            <v>UN</v>
          </cell>
          <cell r="G97">
            <v>0</v>
          </cell>
          <cell r="H97">
            <v>1</v>
          </cell>
          <cell r="I97">
            <v>0</v>
          </cell>
          <cell r="J97">
            <v>0</v>
          </cell>
          <cell r="K97">
            <v>0</v>
          </cell>
          <cell r="L97">
            <v>0</v>
          </cell>
          <cell r="M97">
            <v>0</v>
          </cell>
          <cell r="N97">
            <v>1</v>
          </cell>
          <cell r="O97">
            <v>0</v>
          </cell>
          <cell r="P97" t="str">
            <v/>
          </cell>
        </row>
        <row r="98">
          <cell r="D98" t="str">
            <v>11-01-090</v>
          </cell>
          <cell r="E98" t="str">
            <v>VENTANA V-9 (4.41x0.50).  MARCO + ALA EN ALUMINIO ANODIZADO NATURAL. VIDRIO TEMPLADO LAMINADO. CUERPOS BASCULANTES</v>
          </cell>
          <cell r="F98" t="str">
            <v>UN</v>
          </cell>
          <cell r="G98">
            <v>0</v>
          </cell>
          <cell r="H98">
            <v>1</v>
          </cell>
          <cell r="I98">
            <v>0</v>
          </cell>
          <cell r="J98">
            <v>0</v>
          </cell>
          <cell r="K98">
            <v>0</v>
          </cell>
          <cell r="L98">
            <v>0</v>
          </cell>
          <cell r="M98">
            <v>0</v>
          </cell>
          <cell r="N98">
            <v>1</v>
          </cell>
          <cell r="O98">
            <v>0</v>
          </cell>
          <cell r="P98" t="str">
            <v/>
          </cell>
        </row>
        <row r="99">
          <cell r="D99" t="str">
            <v>11-01-100</v>
          </cell>
          <cell r="E99" t="str">
            <v>CORTINA ENROLLABLE  CAFETERIA (3.45x1.60).  CORTINA ENROLLABLE EN FLEJES MICROPERFORADOS. INCLUYE TAPAROLLOS, ANTICORROSIVO + PINTURA DE ACABADO</v>
          </cell>
          <cell r="F99" t="str">
            <v>UN</v>
          </cell>
          <cell r="G99">
            <v>0</v>
          </cell>
          <cell r="H99">
            <v>1</v>
          </cell>
          <cell r="I99">
            <v>0</v>
          </cell>
          <cell r="J99">
            <v>0</v>
          </cell>
          <cell r="K99">
            <v>0</v>
          </cell>
          <cell r="L99">
            <v>0</v>
          </cell>
          <cell r="M99">
            <v>0</v>
          </cell>
          <cell r="N99">
            <v>1</v>
          </cell>
          <cell r="O99">
            <v>0</v>
          </cell>
          <cell r="P99" t="str">
            <v/>
          </cell>
        </row>
        <row r="100">
          <cell r="D100" t="str">
            <v>11-01-110</v>
          </cell>
          <cell r="E100" t="str">
            <v>CORTINA ENROLLABLE  COCINA (1.45x1.60).  CORTINA ENROLLABLE EN FLEJES MICROPERFORADOS. INCLUYE TAPAROLLOS, ANTICORROSIVO + PINTURA DE ACABADO</v>
          </cell>
          <cell r="F100" t="str">
            <v>UN</v>
          </cell>
          <cell r="G100">
            <v>0</v>
          </cell>
          <cell r="H100">
            <v>1</v>
          </cell>
          <cell r="I100">
            <v>0</v>
          </cell>
          <cell r="J100">
            <v>0</v>
          </cell>
          <cell r="K100">
            <v>0</v>
          </cell>
          <cell r="L100">
            <v>0</v>
          </cell>
          <cell r="M100">
            <v>0</v>
          </cell>
          <cell r="N100">
            <v>1</v>
          </cell>
          <cell r="O100">
            <v>0</v>
          </cell>
          <cell r="P100" t="str">
            <v/>
          </cell>
        </row>
        <row r="101">
          <cell r="D101" t="str">
            <v>11-01-120</v>
          </cell>
          <cell r="E101" t="str">
            <v>REJA R-1 (16.56x0.48).  MARCO + CUERPO FIJO EN CELOSIA ALUMINIO ANODIZADO NATURAL. CUERPOS FIJOS</v>
          </cell>
          <cell r="F101" t="str">
            <v>UN</v>
          </cell>
          <cell r="G101">
            <v>0</v>
          </cell>
          <cell r="H101">
            <v>1</v>
          </cell>
          <cell r="I101">
            <v>0</v>
          </cell>
          <cell r="J101">
            <v>0</v>
          </cell>
          <cell r="K101">
            <v>0</v>
          </cell>
          <cell r="L101">
            <v>0</v>
          </cell>
          <cell r="M101">
            <v>0</v>
          </cell>
          <cell r="N101">
            <v>1</v>
          </cell>
          <cell r="O101">
            <v>0</v>
          </cell>
          <cell r="P101" t="str">
            <v/>
          </cell>
        </row>
        <row r="102">
          <cell r="D102" t="str">
            <v>11-01-130</v>
          </cell>
          <cell r="E102" t="str">
            <v>REJA R-2 (20.10x0.48).  MARCO + CUERPO FIJO EN CELOSIA ALUMINIO ANODIZADO NATURAL. CUERPOS FIJOS</v>
          </cell>
          <cell r="F102" t="str">
            <v>UN</v>
          </cell>
          <cell r="G102">
            <v>0</v>
          </cell>
          <cell r="H102">
            <v>1</v>
          </cell>
          <cell r="I102">
            <v>0</v>
          </cell>
          <cell r="J102">
            <v>0</v>
          </cell>
          <cell r="K102">
            <v>0</v>
          </cell>
          <cell r="L102">
            <v>0</v>
          </cell>
          <cell r="M102">
            <v>0</v>
          </cell>
          <cell r="N102">
            <v>1</v>
          </cell>
          <cell r="O102">
            <v>0</v>
          </cell>
          <cell r="P102" t="str">
            <v/>
          </cell>
        </row>
        <row r="103">
          <cell r="D103" t="str">
            <v>11-01-140</v>
          </cell>
          <cell r="E103" t="str">
            <v>REJA R-3 (21.36x0.48).  MARCO + CUERPO FIJO EN CELOSIA ALUMINIO ANODIZADO NATURAL. CUERPOS FIJOS</v>
          </cell>
          <cell r="F103" t="str">
            <v>UN</v>
          </cell>
          <cell r="G103">
            <v>0</v>
          </cell>
          <cell r="H103">
            <v>1</v>
          </cell>
          <cell r="I103">
            <v>0</v>
          </cell>
          <cell r="J103">
            <v>0</v>
          </cell>
          <cell r="K103">
            <v>0</v>
          </cell>
          <cell r="L103">
            <v>0</v>
          </cell>
          <cell r="M103">
            <v>0</v>
          </cell>
          <cell r="N103">
            <v>1</v>
          </cell>
          <cell r="O103">
            <v>0</v>
          </cell>
          <cell r="P103" t="str">
            <v/>
          </cell>
        </row>
        <row r="104">
          <cell r="D104" t="str">
            <v>11-02</v>
          </cell>
          <cell r="E104" t="str">
            <v>PUERTAS VIDRIERAS</v>
          </cell>
          <cell r="F104">
            <v>0</v>
          </cell>
          <cell r="G104">
            <v>0</v>
          </cell>
          <cell r="H104">
            <v>0</v>
          </cell>
          <cell r="I104">
            <v>0</v>
          </cell>
          <cell r="J104">
            <v>0</v>
          </cell>
          <cell r="K104">
            <v>0</v>
          </cell>
          <cell r="L104">
            <v>0</v>
          </cell>
          <cell r="M104">
            <v>0</v>
          </cell>
          <cell r="N104">
            <v>0</v>
          </cell>
          <cell r="O104">
            <v>0</v>
          </cell>
          <cell r="P104" t="str">
            <v/>
          </cell>
        </row>
        <row r="105">
          <cell r="D105" t="str">
            <v>11-03</v>
          </cell>
          <cell r="E105" t="str">
            <v>PUERTAS</v>
          </cell>
          <cell r="F105">
            <v>0</v>
          </cell>
          <cell r="G105">
            <v>0</v>
          </cell>
          <cell r="H105">
            <v>0</v>
          </cell>
          <cell r="I105">
            <v>0</v>
          </cell>
          <cell r="J105">
            <v>0</v>
          </cell>
          <cell r="K105">
            <v>0</v>
          </cell>
          <cell r="L105">
            <v>0</v>
          </cell>
          <cell r="M105">
            <v>0</v>
          </cell>
          <cell r="N105">
            <v>0</v>
          </cell>
          <cell r="O105">
            <v>0</v>
          </cell>
          <cell r="P105" t="str">
            <v/>
          </cell>
        </row>
        <row r="106">
          <cell r="D106" t="str">
            <v>11-03-010</v>
          </cell>
          <cell r="E106" t="str">
            <v>PUERTA P-1 (0.70x2.37). MARCO EN LAMINA CR CAL 16 + ALA ENTAMBORADA EN LAMINA CR CAL 16 CON CELOSIAS INFERIOR Y SUPERIOR. INCLUYE PINTURA ANTICORROSIVA + ACABADO Y CHAPA TIPO MANIJA DE USO INSTITUCIONAL</v>
          </cell>
          <cell r="F106" t="str">
            <v>UN</v>
          </cell>
          <cell r="G106">
            <v>0</v>
          </cell>
          <cell r="H106">
            <v>2</v>
          </cell>
          <cell r="I106">
            <v>0</v>
          </cell>
          <cell r="J106">
            <v>0</v>
          </cell>
          <cell r="K106">
            <v>0</v>
          </cell>
          <cell r="L106">
            <v>0</v>
          </cell>
          <cell r="M106">
            <v>0</v>
          </cell>
          <cell r="N106">
            <v>2</v>
          </cell>
          <cell r="O106">
            <v>0</v>
          </cell>
          <cell r="P106" t="str">
            <v/>
          </cell>
        </row>
        <row r="107">
          <cell r="D107" t="str">
            <v>11-03-020</v>
          </cell>
          <cell r="E107" t="str">
            <v>PUERTA P-2 (0.80x2.37). MARCO EN LAMINA CR CAL 16 + ALA ENTAMBORADA EN LAMINA CR CAL 16 CON CELOSIAS INFERIOR Y SUPERIOR. INCLUYE PINTURA ANTICORROSIVA + ACABADO Y CHAPA TIPO MANIJA DE USO INSTITUCIONAL</v>
          </cell>
          <cell r="F107" t="str">
            <v>UN</v>
          </cell>
          <cell r="G107">
            <v>0</v>
          </cell>
          <cell r="H107">
            <v>1</v>
          </cell>
          <cell r="I107">
            <v>0</v>
          </cell>
          <cell r="J107">
            <v>0</v>
          </cell>
          <cell r="K107">
            <v>0</v>
          </cell>
          <cell r="L107">
            <v>0</v>
          </cell>
          <cell r="M107">
            <v>0</v>
          </cell>
          <cell r="N107">
            <v>1</v>
          </cell>
          <cell r="O107">
            <v>0</v>
          </cell>
          <cell r="P107" t="str">
            <v/>
          </cell>
        </row>
        <row r="108">
          <cell r="D108" t="str">
            <v>11-03-030</v>
          </cell>
          <cell r="E108" t="str">
            <v>PUERTA P-3 (1.00x2.37). MARCO EN LAMINA CR CAL 16 + ALA ENTAMBORADA EN LAMINA CR CAL 16 CON CELOSIAS INFERIOR Y SUPERIOR. INCLUYE PINTURA ANTICORROSIVA + ACABADO Y CHAPA TIPO MANIJA DE USO INSTITUCIONAL</v>
          </cell>
          <cell r="F108" t="str">
            <v>UN</v>
          </cell>
          <cell r="G108">
            <v>0</v>
          </cell>
          <cell r="H108">
            <v>4</v>
          </cell>
          <cell r="I108">
            <v>0</v>
          </cell>
          <cell r="J108">
            <v>0</v>
          </cell>
          <cell r="K108">
            <v>0</v>
          </cell>
          <cell r="L108">
            <v>0</v>
          </cell>
          <cell r="M108">
            <v>0</v>
          </cell>
          <cell r="N108">
            <v>4</v>
          </cell>
          <cell r="O108">
            <v>0</v>
          </cell>
          <cell r="P108" t="str">
            <v/>
          </cell>
        </row>
        <row r="109">
          <cell r="D109" t="str">
            <v>11-03-040</v>
          </cell>
          <cell r="E109" t="str">
            <v>PUERTA P-4 (1.00x2.31). MARCO EN LAMINA CR CAL 16 + ALA ENTAMBORADA EN LAMINA CR CAL 16 Y MIRILLA EN VIDRIO TEMPLADO LAMINADO. INCLUYE PINTURA ANTICORROSIVA + ACABADO Y CHAPA TIPO MANIJA DE USO INSTITUCIONAL</v>
          </cell>
          <cell r="F109" t="str">
            <v>UN</v>
          </cell>
          <cell r="G109">
            <v>0</v>
          </cell>
          <cell r="H109">
            <v>8</v>
          </cell>
          <cell r="I109">
            <v>0</v>
          </cell>
          <cell r="J109">
            <v>0</v>
          </cell>
          <cell r="K109">
            <v>0</v>
          </cell>
          <cell r="L109">
            <v>0</v>
          </cell>
          <cell r="M109">
            <v>0</v>
          </cell>
          <cell r="N109">
            <v>8</v>
          </cell>
          <cell r="O109">
            <v>0</v>
          </cell>
          <cell r="P109" t="str">
            <v/>
          </cell>
        </row>
        <row r="110">
          <cell r="D110" t="str">
            <v>11-03-050</v>
          </cell>
          <cell r="E110" t="str">
            <v>PUERTAS SANITARIOS (0.80x1.80). PUERTA A: 0.70 M. + PARAL LATERAL A: 0.10 M. EN ACERO INOXIDABLE TIPO SOCODA O EQUIVALENTE. INCLUYE ANCLAJES A MUROS</v>
          </cell>
          <cell r="F110" t="str">
            <v>UN</v>
          </cell>
          <cell r="G110">
            <v>0</v>
          </cell>
          <cell r="H110">
            <v>6</v>
          </cell>
          <cell r="I110">
            <v>0</v>
          </cell>
          <cell r="J110">
            <v>0</v>
          </cell>
          <cell r="K110">
            <v>0</v>
          </cell>
          <cell r="L110">
            <v>0</v>
          </cell>
          <cell r="M110">
            <v>0</v>
          </cell>
          <cell r="N110">
            <v>6</v>
          </cell>
          <cell r="O110">
            <v>0</v>
          </cell>
          <cell r="P110" t="str">
            <v/>
          </cell>
        </row>
        <row r="111">
          <cell r="D111" t="str">
            <v>11-04</v>
          </cell>
          <cell r="E111" t="str">
            <v>CERRAMIENTOS</v>
          </cell>
          <cell r="F111">
            <v>0</v>
          </cell>
          <cell r="G111">
            <v>0</v>
          </cell>
          <cell r="H111">
            <v>0</v>
          </cell>
          <cell r="I111">
            <v>1343106.0000000002</v>
          </cell>
          <cell r="J111">
            <v>0</v>
          </cell>
          <cell r="K111">
            <v>0</v>
          </cell>
          <cell r="L111">
            <v>0</v>
          </cell>
          <cell r="M111">
            <v>0</v>
          </cell>
          <cell r="N111">
            <v>0</v>
          </cell>
          <cell r="O111">
            <v>1343106.0000000002</v>
          </cell>
          <cell r="P111" t="str">
            <v/>
          </cell>
        </row>
        <row r="112">
          <cell r="D112" t="str">
            <v>11-04-010</v>
          </cell>
          <cell r="E112" t="str">
            <v>PROVISION PARA CERRAMIENTO DE SEGURIDAD EN VENTANAS DEL CENTRO DE RECURSOS</v>
          </cell>
          <cell r="F112" t="str">
            <v>M2</v>
          </cell>
          <cell r="G112">
            <v>348000</v>
          </cell>
          <cell r="H112">
            <v>3.8595000000000006</v>
          </cell>
          <cell r="I112">
            <v>1343106.0000000002</v>
          </cell>
          <cell r="J112">
            <v>0</v>
          </cell>
          <cell r="K112">
            <v>0</v>
          </cell>
          <cell r="L112">
            <v>0</v>
          </cell>
          <cell r="M112">
            <v>0</v>
          </cell>
          <cell r="N112">
            <v>3.8595000000000006</v>
          </cell>
          <cell r="O112">
            <v>1343106.0000000002</v>
          </cell>
          <cell r="P112" t="str">
            <v/>
          </cell>
        </row>
        <row r="113">
          <cell r="D113" t="str">
            <v>13</v>
          </cell>
          <cell r="E113" t="str">
            <v>APARATOS SANITARIOS, MUEBLES Y GRIFERIAS</v>
          </cell>
          <cell r="F113">
            <v>0</v>
          </cell>
          <cell r="G113" t="str">
            <v/>
          </cell>
          <cell r="H113">
            <v>0</v>
          </cell>
          <cell r="I113">
            <v>10353151.562553551</v>
          </cell>
          <cell r="J113">
            <v>0</v>
          </cell>
          <cell r="K113">
            <v>0</v>
          </cell>
          <cell r="L113">
            <v>0</v>
          </cell>
          <cell r="M113">
            <v>0</v>
          </cell>
          <cell r="N113">
            <v>0</v>
          </cell>
          <cell r="O113" t="str">
            <v/>
          </cell>
          <cell r="P113">
            <v>10353151.562553551</v>
          </cell>
        </row>
        <row r="114">
          <cell r="D114" t="str">
            <v>13-01</v>
          </cell>
          <cell r="E114" t="str">
            <v>APARATOS SANITARIOS</v>
          </cell>
          <cell r="F114">
            <v>0</v>
          </cell>
          <cell r="G114">
            <v>0</v>
          </cell>
          <cell r="H114">
            <v>0</v>
          </cell>
          <cell r="I114">
            <v>2413291.1329411766</v>
          </cell>
          <cell r="J114">
            <v>0</v>
          </cell>
          <cell r="K114">
            <v>0</v>
          </cell>
          <cell r="L114">
            <v>0</v>
          </cell>
          <cell r="M114">
            <v>0</v>
          </cell>
          <cell r="N114">
            <v>0</v>
          </cell>
          <cell r="O114">
            <v>2413291.1329411766</v>
          </cell>
          <cell r="P114" t="str">
            <v/>
          </cell>
        </row>
        <row r="115">
          <cell r="D115" t="str">
            <v>13-01-010</v>
          </cell>
          <cell r="E115" t="str">
            <v>SANITARIO COLOR BLANCO REF. 302431001 ACUARIO DE CORONA O EQUIVALENTE. INCLUYE GRIFERIA COMPLETA + ASIENTO SANITARIO COLOR BLANCO</v>
          </cell>
          <cell r="F115" t="str">
            <v>UN</v>
          </cell>
          <cell r="G115">
            <v>203388.17235294115</v>
          </cell>
          <cell r="H115">
            <v>8</v>
          </cell>
          <cell r="I115">
            <v>1627105.3788235292</v>
          </cell>
          <cell r="J115">
            <v>0</v>
          </cell>
          <cell r="K115">
            <v>0</v>
          </cell>
          <cell r="L115">
            <v>0</v>
          </cell>
          <cell r="M115">
            <v>0</v>
          </cell>
          <cell r="N115">
            <v>8</v>
          </cell>
          <cell r="O115">
            <v>1627105.3788235292</v>
          </cell>
          <cell r="P115" t="str">
            <v/>
          </cell>
        </row>
        <row r="116">
          <cell r="D116" t="str">
            <v>13-01-050</v>
          </cell>
          <cell r="E116" t="str">
            <v>ORINAL INSTITUCIONAL REF. 088611001 DE CORONA O EQUIVALENTE COLOR BLANCO. INCLUYE GRIFERIA.</v>
          </cell>
          <cell r="F116" t="str">
            <v>UN</v>
          </cell>
          <cell r="G116">
            <v>301073.87588235299</v>
          </cell>
          <cell r="H116">
            <v>2</v>
          </cell>
          <cell r="I116">
            <v>602147.75176470599</v>
          </cell>
          <cell r="J116">
            <v>0</v>
          </cell>
          <cell r="K116">
            <v>0</v>
          </cell>
          <cell r="L116">
            <v>0</v>
          </cell>
          <cell r="M116">
            <v>0</v>
          </cell>
          <cell r="N116">
            <v>2</v>
          </cell>
          <cell r="O116">
            <v>602147.75176470599</v>
          </cell>
          <cell r="P116" t="str">
            <v/>
          </cell>
        </row>
        <row r="117">
          <cell r="D117" t="str">
            <v>13-01-100</v>
          </cell>
          <cell r="E117" t="str">
            <v>LAVAMANOS EN CERAMICA REF. MILANO COLOR BLANCO DE  CORONA O EQUIVALENTE.</v>
          </cell>
          <cell r="F117" t="str">
            <v>UN</v>
          </cell>
          <cell r="G117">
            <v>92019.00117647057</v>
          </cell>
          <cell r="H117">
            <v>2</v>
          </cell>
          <cell r="I117">
            <v>184038.00235294114</v>
          </cell>
          <cell r="J117">
            <v>0</v>
          </cell>
          <cell r="K117">
            <v>0</v>
          </cell>
          <cell r="L117">
            <v>0</v>
          </cell>
          <cell r="M117">
            <v>0</v>
          </cell>
          <cell r="N117">
            <v>2</v>
          </cell>
          <cell r="O117">
            <v>184038.00235294114</v>
          </cell>
          <cell r="P117" t="str">
            <v/>
          </cell>
        </row>
        <row r="118">
          <cell r="D118" t="str">
            <v>13-02</v>
          </cell>
          <cell r="E118" t="str">
            <v>GRIFERIAS</v>
          </cell>
          <cell r="F118">
            <v>0</v>
          </cell>
          <cell r="G118">
            <v>0</v>
          </cell>
          <cell r="H118">
            <v>0</v>
          </cell>
          <cell r="I118">
            <v>950495.28941176459</v>
          </cell>
          <cell r="J118">
            <v>0</v>
          </cell>
          <cell r="K118">
            <v>0</v>
          </cell>
          <cell r="L118">
            <v>0</v>
          </cell>
          <cell r="M118">
            <v>0</v>
          </cell>
          <cell r="N118">
            <v>0</v>
          </cell>
          <cell r="O118">
            <v>950495.28941176459</v>
          </cell>
          <cell r="P118" t="str">
            <v/>
          </cell>
        </row>
        <row r="119">
          <cell r="D119" t="str">
            <v>13-02-010</v>
          </cell>
          <cell r="E119" t="str">
            <v>GRIFERIA PARA LAVAMANOS REF. BALTA DE PALANCA DE GRIVAL O EQUIVALENTE. INCLUYE ABASTOS.</v>
          </cell>
          <cell r="F119" t="str">
            <v>UN</v>
          </cell>
          <cell r="G119">
            <v>88842.193529411757</v>
          </cell>
          <cell r="H119">
            <v>6</v>
          </cell>
          <cell r="I119">
            <v>533053.16117647057</v>
          </cell>
          <cell r="J119">
            <v>0</v>
          </cell>
          <cell r="K119">
            <v>0</v>
          </cell>
          <cell r="L119">
            <v>0</v>
          </cell>
          <cell r="M119">
            <v>0</v>
          </cell>
          <cell r="N119">
            <v>6</v>
          </cell>
          <cell r="O119">
            <v>533053.16117647057</v>
          </cell>
          <cell r="P119" t="str">
            <v/>
          </cell>
        </row>
        <row r="120">
          <cell r="D120" t="str">
            <v>13-02-030</v>
          </cell>
          <cell r="E120" t="str">
            <v>GRIFERIA PARA LAVAPLATOS REF. 415040001 PALANCA BALTA 4" DE GRIVAL O EQUIVALENTE. INCLUYE ABASTOS.</v>
          </cell>
          <cell r="F120" t="str">
            <v>UN</v>
          </cell>
          <cell r="G120">
            <v>74147.393529411755</v>
          </cell>
          <cell r="H120">
            <v>4</v>
          </cell>
          <cell r="I120">
            <v>296589.57411764702</v>
          </cell>
          <cell r="J120">
            <v>0</v>
          </cell>
          <cell r="K120">
            <v>0</v>
          </cell>
          <cell r="L120">
            <v>0</v>
          </cell>
          <cell r="M120">
            <v>0</v>
          </cell>
          <cell r="N120">
            <v>4</v>
          </cell>
          <cell r="O120">
            <v>296589.57411764702</v>
          </cell>
          <cell r="P120" t="str">
            <v/>
          </cell>
        </row>
        <row r="121">
          <cell r="D121" t="str">
            <v>13-02-040</v>
          </cell>
          <cell r="E121" t="str">
            <v>LLAVE DE JARDIN PESADA ECONOMICA CROMO REF: 97721000 DE GRIVAL O EQUIVALENTE. PARA LAVAESCOBAS Y BEBEDEROS</v>
          </cell>
          <cell r="F121" t="str">
            <v>UN</v>
          </cell>
          <cell r="G121">
            <v>30213.138529411764</v>
          </cell>
          <cell r="H121">
            <v>4</v>
          </cell>
          <cell r="I121">
            <v>120852.55411764706</v>
          </cell>
          <cell r="J121">
            <v>0</v>
          </cell>
          <cell r="K121">
            <v>0</v>
          </cell>
          <cell r="L121">
            <v>0</v>
          </cell>
          <cell r="M121">
            <v>0</v>
          </cell>
          <cell r="N121">
            <v>4</v>
          </cell>
          <cell r="O121">
            <v>120852.55411764706</v>
          </cell>
          <cell r="P121" t="str">
            <v/>
          </cell>
        </row>
        <row r="122">
          <cell r="D122" t="str">
            <v>13-03</v>
          </cell>
          <cell r="E122" t="str">
            <v>ACCESORIOS</v>
          </cell>
          <cell r="F122">
            <v>0</v>
          </cell>
          <cell r="G122">
            <v>0</v>
          </cell>
          <cell r="H122">
            <v>0</v>
          </cell>
          <cell r="I122">
            <v>900822.26257918542</v>
          </cell>
          <cell r="J122">
            <v>0</v>
          </cell>
          <cell r="K122">
            <v>0</v>
          </cell>
          <cell r="L122">
            <v>0</v>
          </cell>
          <cell r="M122">
            <v>0</v>
          </cell>
          <cell r="N122">
            <v>0</v>
          </cell>
          <cell r="O122">
            <v>900822.26257918542</v>
          </cell>
          <cell r="P122" t="str">
            <v/>
          </cell>
        </row>
        <row r="123">
          <cell r="D123" t="str">
            <v>13-03-010</v>
          </cell>
          <cell r="E123" t="str">
            <v>ACCESORIOS PARA BAÑOS. COMBO 4 PIEZAS REF. 54639888 ALCALÁ DE CORONA O EQUIVALENTE</v>
          </cell>
          <cell r="F123" t="str">
            <v>UN</v>
          </cell>
          <cell r="G123">
            <v>46460.883529411767</v>
          </cell>
          <cell r="H123">
            <v>2</v>
          </cell>
          <cell r="I123">
            <v>92921.767058823534</v>
          </cell>
          <cell r="J123">
            <v>0</v>
          </cell>
          <cell r="K123">
            <v>0</v>
          </cell>
          <cell r="L123">
            <v>0</v>
          </cell>
          <cell r="M123">
            <v>0</v>
          </cell>
          <cell r="N123">
            <v>2</v>
          </cell>
          <cell r="O123">
            <v>92921.767058823534</v>
          </cell>
          <cell r="P123" t="str">
            <v/>
          </cell>
        </row>
        <row r="124">
          <cell r="D124" t="str">
            <v>13-03-020</v>
          </cell>
          <cell r="E124" t="str">
            <v>PORTAROLLO PAPEL HIGIENICO REF. ALCALA DE CORONA O EQUIVALENTE</v>
          </cell>
          <cell r="F124" t="str">
            <v>UN</v>
          </cell>
          <cell r="G124">
            <v>15876.98088235294</v>
          </cell>
          <cell r="H124">
            <v>6</v>
          </cell>
          <cell r="I124">
            <v>95261.885294117645</v>
          </cell>
          <cell r="J124">
            <v>0</v>
          </cell>
          <cell r="K124">
            <v>0</v>
          </cell>
          <cell r="L124">
            <v>0</v>
          </cell>
          <cell r="M124">
            <v>0</v>
          </cell>
          <cell r="N124">
            <v>6</v>
          </cell>
          <cell r="O124">
            <v>95261.885294117645</v>
          </cell>
          <cell r="P124" t="str">
            <v/>
          </cell>
        </row>
        <row r="125">
          <cell r="D125" t="str">
            <v>13-03-030</v>
          </cell>
          <cell r="E125" t="str">
            <v>JABONERA DE BARRA REF. ALCALA DE CORONA O EQUIVALENTE</v>
          </cell>
          <cell r="F125" t="str">
            <v>UN</v>
          </cell>
          <cell r="G125">
            <v>16776.980882352942</v>
          </cell>
          <cell r="H125">
            <v>1</v>
          </cell>
          <cell r="I125">
            <v>16776.980882352942</v>
          </cell>
          <cell r="J125">
            <v>0</v>
          </cell>
          <cell r="K125">
            <v>0</v>
          </cell>
          <cell r="L125">
            <v>0</v>
          </cell>
          <cell r="M125">
            <v>0</v>
          </cell>
          <cell r="N125">
            <v>1</v>
          </cell>
          <cell r="O125">
            <v>16776.980882352942</v>
          </cell>
          <cell r="P125" t="str">
            <v/>
          </cell>
        </row>
        <row r="126">
          <cell r="D126" t="str">
            <v>13-03-040</v>
          </cell>
          <cell r="E126" t="str">
            <v>TOALLERO BARRA REF. ALCALA DE CORONA O EQUIVALENTE</v>
          </cell>
          <cell r="F126" t="str">
            <v>UN</v>
          </cell>
          <cell r="G126">
            <v>21176.980882352942</v>
          </cell>
          <cell r="H126">
            <v>1</v>
          </cell>
          <cell r="I126">
            <v>21176.980882352942</v>
          </cell>
          <cell r="J126">
            <v>0</v>
          </cell>
          <cell r="K126">
            <v>0</v>
          </cell>
          <cell r="L126">
            <v>0</v>
          </cell>
          <cell r="M126">
            <v>0</v>
          </cell>
          <cell r="N126">
            <v>1</v>
          </cell>
          <cell r="O126">
            <v>21176.980882352942</v>
          </cell>
          <cell r="P126" t="str">
            <v/>
          </cell>
        </row>
        <row r="127">
          <cell r="D127" t="str">
            <v>13-03-100</v>
          </cell>
          <cell r="E127" t="str">
            <v>BARRA DE SEGURIDAD EN ACERO INOXIDABLE PARA BAÑOS DISCAPACITADOS REF. 231809 DE SOCODA O EQUIVALENTE</v>
          </cell>
          <cell r="F127" t="str">
            <v>UN</v>
          </cell>
          <cell r="G127">
            <v>120412.78529411765</v>
          </cell>
          <cell r="H127">
            <v>1</v>
          </cell>
          <cell r="I127">
            <v>120412.78529411765</v>
          </cell>
          <cell r="J127">
            <v>0</v>
          </cell>
          <cell r="K127">
            <v>0</v>
          </cell>
          <cell r="L127">
            <v>0</v>
          </cell>
          <cell r="M127">
            <v>0</v>
          </cell>
          <cell r="N127">
            <v>1</v>
          </cell>
          <cell r="O127">
            <v>120412.78529411765</v>
          </cell>
          <cell r="P127" t="str">
            <v/>
          </cell>
        </row>
        <row r="128">
          <cell r="D128" t="str">
            <v>13-03-110</v>
          </cell>
          <cell r="E128" t="str">
            <v>REJILLA DE PISO REDONDA EN PLASTICO + ACERO INOXIDABLE Ø 3" TIPO EASYFLOW O EQUIVALENTE</v>
          </cell>
          <cell r="F128" t="str">
            <v>UN</v>
          </cell>
          <cell r="G128">
            <v>16380.924072398191</v>
          </cell>
          <cell r="H128">
            <v>8</v>
          </cell>
          <cell r="I128">
            <v>131047.39257918553</v>
          </cell>
          <cell r="J128">
            <v>0</v>
          </cell>
          <cell r="K128">
            <v>0</v>
          </cell>
          <cell r="L128">
            <v>0</v>
          </cell>
          <cell r="M128">
            <v>0</v>
          </cell>
          <cell r="N128">
            <v>8</v>
          </cell>
          <cell r="O128">
            <v>131047.39257918553</v>
          </cell>
          <cell r="P128" t="str">
            <v/>
          </cell>
        </row>
        <row r="129">
          <cell r="D129" t="str">
            <v>13-03-120</v>
          </cell>
          <cell r="E129" t="str">
            <v>ESPEJO 4 MM. CALIDAD PELDAR O EQUIVALENTE PULIDO. INCLUYE FIJACIONES A MUROS</v>
          </cell>
          <cell r="F129" t="str">
            <v>M2</v>
          </cell>
          <cell r="G129">
            <v>117562.35294117646</v>
          </cell>
          <cell r="H129">
            <v>3.6</v>
          </cell>
          <cell r="I129">
            <v>423224.47058823524</v>
          </cell>
          <cell r="J129">
            <v>0</v>
          </cell>
          <cell r="K129">
            <v>0</v>
          </cell>
          <cell r="L129">
            <v>0</v>
          </cell>
          <cell r="M129">
            <v>0</v>
          </cell>
          <cell r="N129">
            <v>3.6</v>
          </cell>
          <cell r="O129">
            <v>423224.47058823524</v>
          </cell>
          <cell r="P129" t="str">
            <v/>
          </cell>
        </row>
        <row r="130">
          <cell r="D130" t="str">
            <v>13-04</v>
          </cell>
          <cell r="E130" t="str">
            <v>MUEBLES</v>
          </cell>
          <cell r="F130">
            <v>0</v>
          </cell>
          <cell r="G130">
            <v>0</v>
          </cell>
          <cell r="H130">
            <v>0</v>
          </cell>
          <cell r="I130">
            <v>6088542.8776214253</v>
          </cell>
          <cell r="J130">
            <v>0</v>
          </cell>
          <cell r="K130">
            <v>0</v>
          </cell>
          <cell r="L130">
            <v>0</v>
          </cell>
          <cell r="M130">
            <v>0</v>
          </cell>
          <cell r="N130">
            <v>0</v>
          </cell>
          <cell r="O130">
            <v>6088542.8776214253</v>
          </cell>
          <cell r="P130" t="str">
            <v/>
          </cell>
        </row>
        <row r="131">
          <cell r="D131" t="str">
            <v>13-04-010</v>
          </cell>
          <cell r="E131" t="str">
            <v>LAVAESCOBAS EN MAMPOSTERIA DE BLOQUE + FORRO EN GRANO PULIDO NEGRO SAN GIL - FONDO AZUL.</v>
          </cell>
          <cell r="F131" t="str">
            <v>M</v>
          </cell>
          <cell r="G131">
            <v>338442.28938613198</v>
          </cell>
          <cell r="H131">
            <v>1</v>
          </cell>
          <cell r="I131">
            <v>338442.28938613198</v>
          </cell>
          <cell r="J131">
            <v>0</v>
          </cell>
          <cell r="K131">
            <v>0</v>
          </cell>
          <cell r="L131">
            <v>0</v>
          </cell>
          <cell r="M131">
            <v>0</v>
          </cell>
          <cell r="N131">
            <v>1</v>
          </cell>
          <cell r="O131">
            <v>338442.28938613198</v>
          </cell>
          <cell r="P131" t="str">
            <v/>
          </cell>
        </row>
        <row r="132">
          <cell r="D132" t="str">
            <v>13-04-180</v>
          </cell>
          <cell r="E132" t="str">
            <v>MESON DE LAVAMANOS EN ACERO INOXIDABLE CON LAVAMANOS ESFÉRICOS INTEGRADOS. A: 0.60 M. x L: 3.95 M. + SALPICADERO + FALDON SEGÚN DETALLE DE PLANOS. INCLUYE PIEAMIGOS DE SOPORTE Y ANCLAJE A MUROS</v>
          </cell>
          <cell r="F132" t="str">
            <v>UN</v>
          </cell>
          <cell r="G132">
            <v>1346574.1176470588</v>
          </cell>
          <cell r="H132">
            <v>1</v>
          </cell>
          <cell r="I132">
            <v>1346574.1176470588</v>
          </cell>
          <cell r="J132">
            <v>0</v>
          </cell>
          <cell r="K132">
            <v>0</v>
          </cell>
          <cell r="L132">
            <v>0</v>
          </cell>
          <cell r="M132">
            <v>0</v>
          </cell>
          <cell r="N132">
            <v>1</v>
          </cell>
          <cell r="O132">
            <v>1346574.1176470588</v>
          </cell>
          <cell r="P132" t="str">
            <v/>
          </cell>
        </row>
        <row r="133">
          <cell r="D133" t="str">
            <v>13-04-360</v>
          </cell>
          <cell r="E133" t="str">
            <v>MESON DE COCINA EN "L" ACERO INOXIDABLE CON POZUELO INTEGRADO L: 4.35 - 2.60 M. x A: 0.50 M. + SALPICADERO SEGÚN DETALLE DE PLANOS. INCLUYE SOPORTES EN TUBULARES DE ACERO INOXIDABLE.</v>
          </cell>
          <cell r="F133" t="str">
            <v>UN</v>
          </cell>
          <cell r="G133">
            <v>2388088.2352941171</v>
          </cell>
          <cell r="H133">
            <v>1</v>
          </cell>
          <cell r="I133">
            <v>2388088.2352941171</v>
          </cell>
          <cell r="J133">
            <v>0</v>
          </cell>
          <cell r="K133">
            <v>0</v>
          </cell>
          <cell r="L133">
            <v>0</v>
          </cell>
          <cell r="M133">
            <v>0</v>
          </cell>
          <cell r="N133">
            <v>1</v>
          </cell>
          <cell r="O133">
            <v>2388088.2352941171</v>
          </cell>
          <cell r="P133" t="str">
            <v/>
          </cell>
        </row>
        <row r="134">
          <cell r="D134" t="str">
            <v>13-04-370</v>
          </cell>
          <cell r="E134" t="str">
            <v>MESON DE CAFETERIA EN "L" ACERO INOXIDABLE CON POZUELO INTEGRADO L: 2.85 - 1.65 M. x A: 0.50 M. + SALPICADERO SEGÚN DETALLE DE PLANOS. INCLUYE SOPORTES EN TUBULARES DE ACERO INOXIDABLE.</v>
          </cell>
          <cell r="F134" t="str">
            <v>UN</v>
          </cell>
          <cell r="G134">
            <v>1563908.2352941176</v>
          </cell>
          <cell r="H134">
            <v>1</v>
          </cell>
          <cell r="I134">
            <v>1563908.2352941176</v>
          </cell>
          <cell r="J134">
            <v>0</v>
          </cell>
          <cell r="K134">
            <v>0</v>
          </cell>
          <cell r="L134">
            <v>0</v>
          </cell>
          <cell r="M134">
            <v>0</v>
          </cell>
          <cell r="N134">
            <v>1</v>
          </cell>
          <cell r="O134">
            <v>1563908.2352941176</v>
          </cell>
          <cell r="P134" t="str">
            <v/>
          </cell>
        </row>
        <row r="135">
          <cell r="D135" t="str">
            <v>13-04-500</v>
          </cell>
          <cell r="E135" t="str">
            <v>DIVISION DE ORINAL EN ACERO INOXIDABLE TIPO SOCODA O EQUIVALENTE - A: 0.46 M. x H: 0.96 M. INCLUYE ANCLAJES A MUROS</v>
          </cell>
          <cell r="F135" t="str">
            <v>UN</v>
          </cell>
          <cell r="G135">
            <v>225764.99999999997</v>
          </cell>
          <cell r="H135">
            <v>2</v>
          </cell>
          <cell r="I135">
            <v>451529.99999999994</v>
          </cell>
          <cell r="J135">
            <v>0</v>
          </cell>
          <cell r="K135">
            <v>0</v>
          </cell>
          <cell r="L135">
            <v>0</v>
          </cell>
          <cell r="M135">
            <v>0</v>
          </cell>
          <cell r="N135">
            <v>2</v>
          </cell>
          <cell r="O135">
            <v>451529.99999999994</v>
          </cell>
          <cell r="P135" t="str">
            <v/>
          </cell>
        </row>
        <row r="136">
          <cell r="D136" t="str">
            <v>14</v>
          </cell>
          <cell r="E136" t="str">
            <v>INSTALACIONES HIDROSANITARIAS</v>
          </cell>
          <cell r="F136">
            <v>0</v>
          </cell>
          <cell r="G136">
            <v>0</v>
          </cell>
          <cell r="H136">
            <v>0</v>
          </cell>
          <cell r="I136">
            <v>35602373.693906859</v>
          </cell>
          <cell r="J136">
            <v>0</v>
          </cell>
          <cell r="K136">
            <v>0</v>
          </cell>
          <cell r="L136">
            <v>0</v>
          </cell>
          <cell r="M136">
            <v>42945353.040056393</v>
          </cell>
          <cell r="N136">
            <v>0</v>
          </cell>
          <cell r="O136" t="str">
            <v/>
          </cell>
          <cell r="P136">
            <v>78547726.733963266</v>
          </cell>
        </row>
        <row r="137">
          <cell r="D137" t="str">
            <v>14-05</v>
          </cell>
          <cell r="E137" t="str">
            <v>INSTALACIONES HIDRÁULICAS INTERNAS</v>
          </cell>
          <cell r="F137">
            <v>0</v>
          </cell>
          <cell r="G137">
            <v>0</v>
          </cell>
          <cell r="H137">
            <v>0</v>
          </cell>
          <cell r="I137">
            <v>6314994.8799999999</v>
          </cell>
          <cell r="J137">
            <v>0</v>
          </cell>
          <cell r="K137">
            <v>0</v>
          </cell>
          <cell r="L137">
            <v>0</v>
          </cell>
          <cell r="M137">
            <v>0</v>
          </cell>
          <cell r="N137">
            <v>0</v>
          </cell>
          <cell r="O137">
            <v>6314994.8799999999</v>
          </cell>
          <cell r="P137" t="str">
            <v/>
          </cell>
        </row>
        <row r="138">
          <cell r="D138" t="str">
            <v>14-05-010</v>
          </cell>
          <cell r="E138" t="str">
            <v>SUMINISTRO, TRANSPORTE E INSTALACIÓN DE TUBERÍA PVC-P, RDE 9, 500 PSI, DIÁMETRO 1/2", INCLUYE TODOS LOS ACCESORIOS EN PVC DE DIÁMETRO 1/2"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8" t="str">
            <v>M</v>
          </cell>
          <cell r="G138">
            <v>7587</v>
          </cell>
          <cell r="H138">
            <v>29.490000000000002</v>
          </cell>
          <cell r="I138">
            <v>223740.63</v>
          </cell>
          <cell r="J138">
            <v>0</v>
          </cell>
          <cell r="K138">
            <v>0</v>
          </cell>
          <cell r="L138">
            <v>0</v>
          </cell>
          <cell r="M138">
            <v>0</v>
          </cell>
          <cell r="N138">
            <v>29.490000000000002</v>
          </cell>
          <cell r="O138">
            <v>223740.63</v>
          </cell>
          <cell r="P138" t="str">
            <v/>
          </cell>
        </row>
        <row r="139">
          <cell r="D139" t="str">
            <v>14-05-020</v>
          </cell>
          <cell r="E139" t="str">
            <v>SUMINISTRO, TRANSPORTE E INSTALACIÓN DE TUBERÍA PVC-P, RDE 11, 400 PSI, DIÁMETRO 3/4", INCLUYE TODOS LOS ACCESORIOS EN PVC DE DIÁMETRO 3/4"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9" t="str">
            <v>M</v>
          </cell>
          <cell r="G139">
            <v>13307</v>
          </cell>
          <cell r="H139">
            <v>8.7999999999999989</v>
          </cell>
          <cell r="I139">
            <v>117101.59999999999</v>
          </cell>
          <cell r="J139">
            <v>0</v>
          </cell>
          <cell r="K139">
            <v>0</v>
          </cell>
          <cell r="L139">
            <v>0</v>
          </cell>
          <cell r="M139">
            <v>0</v>
          </cell>
          <cell r="N139">
            <v>8.7999999999999989</v>
          </cell>
          <cell r="O139">
            <v>117101.59999999999</v>
          </cell>
          <cell r="P139" t="str">
            <v/>
          </cell>
        </row>
        <row r="140">
          <cell r="D140" t="str">
            <v>14-05-030</v>
          </cell>
          <cell r="E140" t="str">
            <v>SUMINISTRO, TRANSPORTE E INSTALACIÓN DE TUBERÍA PVC-P, RDE 13.5, 315 PSI, DIÁMETRO 1", INCLUYE TODOS LOS ACCESORIOS EN PVC DE DIÁMETRO 1"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0" t="str">
            <v>M</v>
          </cell>
          <cell r="G140">
            <v>13195</v>
          </cell>
          <cell r="H140">
            <v>48.67</v>
          </cell>
          <cell r="I140">
            <v>642200.65</v>
          </cell>
          <cell r="J140">
            <v>0</v>
          </cell>
          <cell r="K140">
            <v>0</v>
          </cell>
          <cell r="L140">
            <v>0</v>
          </cell>
          <cell r="M140">
            <v>0</v>
          </cell>
          <cell r="N140">
            <v>48.67</v>
          </cell>
          <cell r="O140">
            <v>642200.65</v>
          </cell>
          <cell r="P140" t="str">
            <v/>
          </cell>
        </row>
        <row r="141">
          <cell r="D141" t="str">
            <v>14-05-040</v>
          </cell>
          <cell r="E141" t="str">
            <v>SUMINISTRO, TRANSPORTE E INSTALACIÓN DE TERMINAL CON CÁMARA DE AIRE, EN TUBERÍA DE COBRE TIPO "M", CON UN DIÁMETRO DE 1/2". INCLUYE SUMINISTRO Y TRANSPORTE DE LOS MATERIALES, CANCHE, ACCESORIOS DE COBRE Y PVC, SELLANTE, SOLDADURA, TEFLÓN, Y TODO LO NECESARIO PARA SU CORRECTA INSTALACIÓN Y FUNCIONAMIENTO.</v>
          </cell>
          <cell r="F141" t="str">
            <v>UN</v>
          </cell>
          <cell r="G141">
            <v>74751</v>
          </cell>
          <cell r="H141">
            <v>12</v>
          </cell>
          <cell r="I141">
            <v>897012</v>
          </cell>
          <cell r="J141">
            <v>0</v>
          </cell>
          <cell r="K141">
            <v>0</v>
          </cell>
          <cell r="L141">
            <v>0</v>
          </cell>
          <cell r="M141">
            <v>0</v>
          </cell>
          <cell r="N141">
            <v>12</v>
          </cell>
          <cell r="O141">
            <v>897012</v>
          </cell>
          <cell r="P141" t="str">
            <v/>
          </cell>
        </row>
        <row r="142">
          <cell r="D142" t="str">
            <v>14-05-050</v>
          </cell>
          <cell r="E142" t="str">
            <v>SUMINISTRO, TRANSPORTE E INSTALACIÓN DE SALIDAS DE ABASTO EN DIÁMETRO DE 1/2"CON TUBERÍA  RDE 9, 500 PSI, INCLUYE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2" t="str">
            <v>UN</v>
          </cell>
          <cell r="G142">
            <v>28679</v>
          </cell>
          <cell r="H142">
            <v>23</v>
          </cell>
          <cell r="I142">
            <v>659617</v>
          </cell>
          <cell r="J142">
            <v>0</v>
          </cell>
          <cell r="K142">
            <v>0</v>
          </cell>
          <cell r="L142">
            <v>0</v>
          </cell>
          <cell r="M142">
            <v>0</v>
          </cell>
          <cell r="N142">
            <v>23</v>
          </cell>
          <cell r="O142">
            <v>659617</v>
          </cell>
          <cell r="P142" t="str">
            <v/>
          </cell>
        </row>
        <row r="143">
          <cell r="D143" t="str">
            <v>14-05-060</v>
          </cell>
          <cell r="E143" t="str">
            <v>SUMINISTRO, TRANSPORTE E INSTALACIÓN DE LLAVE BOCA MANGUERA 1/2". SE ENTREGARÁ DEBIDAMENTE INSTALADA EN EL SENTIDO DE FLUJO REQUERIDO EN LOS DISEÑOS SIN PRESENCIA DE FUGAS NI FISURAS, SOMETIDA AL SISTEMA YA PRESURIZADO. INCLUYE TODOS LOS ELEMENTOS REQUERIDOS PARA SU CORRECTA INSTALACIÓN Y FUNCIONAMIENTO.</v>
          </cell>
          <cell r="F143" t="str">
            <v>UN</v>
          </cell>
          <cell r="G143">
            <v>35853</v>
          </cell>
          <cell r="H143">
            <v>3</v>
          </cell>
          <cell r="I143">
            <v>107559</v>
          </cell>
          <cell r="J143">
            <v>0</v>
          </cell>
          <cell r="K143">
            <v>0</v>
          </cell>
          <cell r="L143">
            <v>0</v>
          </cell>
          <cell r="M143">
            <v>0</v>
          </cell>
          <cell r="N143">
            <v>3</v>
          </cell>
          <cell r="O143">
            <v>107559</v>
          </cell>
          <cell r="P143" t="str">
            <v/>
          </cell>
        </row>
        <row r="144">
          <cell r="D144" t="str">
            <v>14-05-070</v>
          </cell>
          <cell r="E144" t="str">
            <v>SUMINISTRO, TRANSPORTE E INSTALACIÓN DE VÁLVULA COMPUERTA MARCA RW 1/2" O EQUIVALENTE. SE ENTREGARÁ DEBIDAMENTE INSTALADA SIN PRESENCIA DE FUGAS NI FISURAS, SOMETIDA AL SISTEMA YA PRESURIZADO. INCLUYE TODOS LOS ELEMENTOS REQUERIDOS PARA SU CORRECTA INSTALACIÓN Y FUNCIONAMIENTO.</v>
          </cell>
          <cell r="F144" t="str">
            <v>UN</v>
          </cell>
          <cell r="G144">
            <v>46597</v>
          </cell>
          <cell r="H144">
            <v>2</v>
          </cell>
          <cell r="I144">
            <v>93194</v>
          </cell>
          <cell r="J144">
            <v>0</v>
          </cell>
          <cell r="K144">
            <v>0</v>
          </cell>
          <cell r="L144">
            <v>0</v>
          </cell>
          <cell r="M144">
            <v>0</v>
          </cell>
          <cell r="N144">
            <v>2</v>
          </cell>
          <cell r="O144">
            <v>93194</v>
          </cell>
          <cell r="P144" t="str">
            <v/>
          </cell>
        </row>
        <row r="145">
          <cell r="D145" t="str">
            <v>14-05-080</v>
          </cell>
          <cell r="E145" t="str">
            <v>SUMINISTRO, TRANSPORTE E INSTALACIÓN DE VÁLVULA COMPUERTA MARCA RW 1" O EQUIVALENTE. SE ENTREGARÁ DEBIDAMENTE INSTALADA SIN PRESENCIA DE FUGAS NI FISURAS, SOMETIDA AL SISTEMA YA PRESURIZADO. INCLUYE TODOS LOS ELEMENTOS REQUERIDOS PARA SU CORRECTA INSTALACIÓN Y FUNCIONAMIENTO.</v>
          </cell>
          <cell r="F145" t="str">
            <v>UN</v>
          </cell>
          <cell r="G145">
            <v>76684</v>
          </cell>
          <cell r="H145">
            <v>1</v>
          </cell>
          <cell r="I145">
            <v>76684</v>
          </cell>
          <cell r="J145">
            <v>0</v>
          </cell>
          <cell r="K145">
            <v>0</v>
          </cell>
          <cell r="L145">
            <v>0</v>
          </cell>
          <cell r="M145">
            <v>0</v>
          </cell>
          <cell r="N145">
            <v>1</v>
          </cell>
          <cell r="O145">
            <v>76684</v>
          </cell>
          <cell r="P145" t="str">
            <v/>
          </cell>
        </row>
        <row r="146">
          <cell r="D146" t="str">
            <v>14-05-090</v>
          </cell>
          <cell r="E146" t="str">
            <v>SUMINISTRO E INSTALACION DE TANQUE PLASTICO PAR ALMACENAMIENTO DE AGUA CON CAPACIDAD DE 1000 L.</v>
          </cell>
          <cell r="F146" t="str">
            <v>UN</v>
          </cell>
          <cell r="G146">
            <v>962886</v>
          </cell>
          <cell r="H146">
            <v>2</v>
          </cell>
          <cell r="I146">
            <v>1925772</v>
          </cell>
          <cell r="J146">
            <v>0</v>
          </cell>
          <cell r="K146">
            <v>0</v>
          </cell>
          <cell r="L146">
            <v>0</v>
          </cell>
          <cell r="M146">
            <v>0</v>
          </cell>
          <cell r="N146">
            <v>2</v>
          </cell>
          <cell r="O146">
            <v>1925772</v>
          </cell>
          <cell r="P146" t="str">
            <v/>
          </cell>
        </row>
        <row r="147">
          <cell r="D147" t="str">
            <v>14-05-100</v>
          </cell>
          <cell r="E147" t="str">
            <v xml:space="preserve">SUMINISTRO, TRANSPORTE E INSTALACIÓN DE MEDIDOR EN 3/4" CON ACOMETIDA DE 1" (INCLUYE TUBERIA DE ACOMETIDA HASTA 6 M) INCLUYE CAJA DE ANDÉN, TEE PARTIDA O COLLAR DE DERIVACIÓN SEGÚN COMO SE REQUIERA, VÁLVULA DE INCORPORACIÓN, CODOS O MEDIOS CODOS DE COBRE, LLAVE DE CORTE UNIVERSAL, UNIVERSAL, MACHOS COBRE, FILTRO DE 1",VÁLVULA DE PASO, CHEQUE Y ACCESORIOS NECESARIOS PARA SU ADECUADA INSTALACIÓN DE ACUERDO A LAS NORMAS DE EE.PP.M. TODOS LOS ACCESORIOS SERÁN EN 1". </v>
          </cell>
          <cell r="F147" t="str">
            <v>M</v>
          </cell>
          <cell r="G147">
            <v>1572114</v>
          </cell>
          <cell r="H147">
            <v>1</v>
          </cell>
          <cell r="I147">
            <v>1572114</v>
          </cell>
          <cell r="J147">
            <v>0</v>
          </cell>
          <cell r="K147">
            <v>0</v>
          </cell>
          <cell r="L147">
            <v>0</v>
          </cell>
          <cell r="M147">
            <v>0</v>
          </cell>
          <cell r="N147">
            <v>1</v>
          </cell>
          <cell r="O147">
            <v>1572114</v>
          </cell>
          <cell r="P147" t="str">
            <v/>
          </cell>
        </row>
        <row r="148">
          <cell r="D148" t="str">
            <v>14-10</v>
          </cell>
          <cell r="E148" t="str">
            <v>INSTALACIONES SANITARIAS Y STAR</v>
          </cell>
          <cell r="F148" t="str">
            <v/>
          </cell>
          <cell r="G148">
            <v>0</v>
          </cell>
          <cell r="H148">
            <v>0</v>
          </cell>
          <cell r="I148">
            <v>27744510.733906861</v>
          </cell>
          <cell r="J148">
            <v>0</v>
          </cell>
          <cell r="K148">
            <v>0</v>
          </cell>
          <cell r="L148">
            <v>0</v>
          </cell>
          <cell r="M148">
            <v>0</v>
          </cell>
          <cell r="N148">
            <v>0</v>
          </cell>
          <cell r="O148">
            <v>27744510.733906861</v>
          </cell>
          <cell r="P148" t="str">
            <v/>
          </cell>
        </row>
        <row r="149">
          <cell r="D149" t="str">
            <v>14-10-010</v>
          </cell>
          <cell r="E149" t="str">
            <v>SUMINISTRO, TRANSPORTE E INSTALACIÓN DE TUBERÍA PVC-SANITARIA, CON UN DIÁMETRO DE 2", PARA AGUAS RESIDUALES ENTERRADA Y/O EMPOTRADA POR LOSAS. INCLUYE SUMINISTRO Y TRANSPORTE DE LOS MATERIALES, ACCESORIOS, PEGANTE, LIMPIADOR Y TODOS LOS ELEMENTOS NECESARIOS PARA SU CORRECTA INSTALACIÓN Y FUNCIONAMIENTO. LA EXCAVACIÓN Y LOS LLENOS SE PAGARAN EN SU ÍTEM RESPECTIVO.</v>
          </cell>
          <cell r="F149" t="str">
            <v>M</v>
          </cell>
          <cell r="G149">
            <v>20918</v>
          </cell>
          <cell r="H149">
            <v>34.769999999999989</v>
          </cell>
          <cell r="I149">
            <v>727318.85999999975</v>
          </cell>
          <cell r="J149">
            <v>0</v>
          </cell>
          <cell r="K149">
            <v>0</v>
          </cell>
          <cell r="L149">
            <v>0</v>
          </cell>
          <cell r="M149">
            <v>0</v>
          </cell>
          <cell r="N149">
            <v>34.769999999999989</v>
          </cell>
          <cell r="O149">
            <v>727318.85999999975</v>
          </cell>
          <cell r="P149" t="str">
            <v/>
          </cell>
        </row>
        <row r="150">
          <cell r="D150" t="str">
            <v>14-10-020</v>
          </cell>
          <cell r="E150"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0" t="str">
            <v>M</v>
          </cell>
          <cell r="G150">
            <v>36566</v>
          </cell>
          <cell r="H150">
            <v>4.6000000000000005</v>
          </cell>
          <cell r="I150">
            <v>168203.6</v>
          </cell>
          <cell r="J150">
            <v>0</v>
          </cell>
          <cell r="K150">
            <v>0</v>
          </cell>
          <cell r="L150">
            <v>0</v>
          </cell>
          <cell r="M150">
            <v>0</v>
          </cell>
          <cell r="N150">
            <v>4.6000000000000005</v>
          </cell>
          <cell r="O150">
            <v>168203.6</v>
          </cell>
          <cell r="P150" t="str">
            <v/>
          </cell>
        </row>
        <row r="151">
          <cell r="D151" t="str">
            <v>14-10-030</v>
          </cell>
          <cell r="E151" t="str">
            <v>SUMINISTRO, TRANSPORTE E INSTALACIÓN DE TUBERÍA PVC-SANITARIA,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1" t="str">
            <v>M</v>
          </cell>
          <cell r="G151">
            <v>51672</v>
          </cell>
          <cell r="H151">
            <v>11.7</v>
          </cell>
          <cell r="I151">
            <v>604562.39999999991</v>
          </cell>
          <cell r="J151">
            <v>0</v>
          </cell>
          <cell r="K151">
            <v>0</v>
          </cell>
          <cell r="L151">
            <v>0</v>
          </cell>
          <cell r="M151">
            <v>0</v>
          </cell>
          <cell r="N151">
            <v>11.7</v>
          </cell>
          <cell r="O151">
            <v>604562.39999999991</v>
          </cell>
          <cell r="P151" t="str">
            <v/>
          </cell>
        </row>
        <row r="152">
          <cell r="D152" t="str">
            <v>14-10-040</v>
          </cell>
          <cell r="E152"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2" t="str">
            <v>M</v>
          </cell>
          <cell r="G152">
            <v>207031</v>
          </cell>
          <cell r="H152">
            <v>95.259999999999991</v>
          </cell>
          <cell r="I152">
            <v>19721773.059999999</v>
          </cell>
          <cell r="J152">
            <v>0</v>
          </cell>
          <cell r="K152">
            <v>0</v>
          </cell>
          <cell r="L152">
            <v>0</v>
          </cell>
          <cell r="M152">
            <v>0</v>
          </cell>
          <cell r="N152">
            <v>95.259999999999991</v>
          </cell>
          <cell r="O152">
            <v>19721773.059999999</v>
          </cell>
          <cell r="P152" t="str">
            <v/>
          </cell>
        </row>
        <row r="153">
          <cell r="D153" t="str">
            <v>14-10-050</v>
          </cell>
          <cell r="E153" t="str">
            <v>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3" t="str">
            <v>UN</v>
          </cell>
          <cell r="G153">
            <v>59295</v>
          </cell>
          <cell r="H153">
            <v>20</v>
          </cell>
          <cell r="I153">
            <v>1185900</v>
          </cell>
          <cell r="J153">
            <v>0</v>
          </cell>
          <cell r="K153">
            <v>0</v>
          </cell>
          <cell r="L153">
            <v>0</v>
          </cell>
          <cell r="M153">
            <v>0</v>
          </cell>
          <cell r="N153">
            <v>20</v>
          </cell>
          <cell r="O153">
            <v>1185900</v>
          </cell>
          <cell r="P153" t="str">
            <v/>
          </cell>
        </row>
        <row r="154">
          <cell r="D154" t="str">
            <v>14-10-060</v>
          </cell>
          <cell r="E154"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4" t="str">
            <v>UN</v>
          </cell>
          <cell r="G154">
            <v>105619</v>
          </cell>
          <cell r="H154">
            <v>8</v>
          </cell>
          <cell r="I154">
            <v>844952</v>
          </cell>
          <cell r="J154">
            <v>0</v>
          </cell>
          <cell r="K154">
            <v>0</v>
          </cell>
          <cell r="L154">
            <v>0</v>
          </cell>
          <cell r="M154">
            <v>0</v>
          </cell>
          <cell r="N154">
            <v>8</v>
          </cell>
          <cell r="O154">
            <v>844952</v>
          </cell>
          <cell r="P154" t="str">
            <v/>
          </cell>
        </row>
        <row r="155">
          <cell r="D155" t="str">
            <v>14-10-070</v>
          </cell>
          <cell r="E155"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55" t="str">
            <v>UN</v>
          </cell>
          <cell r="G155">
            <v>470527</v>
          </cell>
          <cell r="H155">
            <v>2</v>
          </cell>
          <cell r="I155">
            <v>941054</v>
          </cell>
          <cell r="J155">
            <v>0</v>
          </cell>
          <cell r="K155">
            <v>0</v>
          </cell>
          <cell r="L155">
            <v>0</v>
          </cell>
          <cell r="M155">
            <v>0</v>
          </cell>
          <cell r="N155">
            <v>2</v>
          </cell>
          <cell r="O155">
            <v>941054</v>
          </cell>
          <cell r="P155" t="str">
            <v/>
          </cell>
        </row>
        <row r="156">
          <cell r="D156" t="str">
            <v>14-10-080</v>
          </cell>
          <cell r="E156" t="str">
            <v>CONSTRUCCION DE CAÑUELA B: 0,3 M. INCLUYE EXCAVACION MANUAL Y ACABADOS EN CONCRETO DE 17 MPA</v>
          </cell>
          <cell r="F156" t="str">
            <v>M</v>
          </cell>
          <cell r="G156">
            <v>63626</v>
          </cell>
          <cell r="H156">
            <v>1.3</v>
          </cell>
          <cell r="I156">
            <v>82713.8</v>
          </cell>
          <cell r="J156">
            <v>0</v>
          </cell>
          <cell r="K156">
            <v>0</v>
          </cell>
          <cell r="L156">
            <v>0</v>
          </cell>
          <cell r="M156">
            <v>0</v>
          </cell>
          <cell r="N156">
            <v>1.3</v>
          </cell>
          <cell r="O156">
            <v>82713.8</v>
          </cell>
          <cell r="P156" t="str">
            <v/>
          </cell>
        </row>
        <row r="157">
          <cell r="D157" t="str">
            <v>14-10-090</v>
          </cell>
          <cell r="E157"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57" t="str">
            <v>M3</v>
          </cell>
          <cell r="G157">
            <v>55926</v>
          </cell>
          <cell r="H157">
            <v>27.697199999999995</v>
          </cell>
          <cell r="I157">
            <v>1548993.6071999997</v>
          </cell>
          <cell r="J157">
            <v>0</v>
          </cell>
          <cell r="K157">
            <v>0</v>
          </cell>
          <cell r="L157">
            <v>0</v>
          </cell>
          <cell r="M157">
            <v>0</v>
          </cell>
          <cell r="N157">
            <v>27.697199999999995</v>
          </cell>
          <cell r="O157">
            <v>1548993.6071999997</v>
          </cell>
          <cell r="P157" t="str">
            <v/>
          </cell>
        </row>
        <row r="158">
          <cell r="D158" t="str">
            <v>14-10-100</v>
          </cell>
          <cell r="E158" t="str">
            <v>SUMINISTRO, TRANSPORTE Y COLOCACIÓN DE BASE GRANULAR DE MÁXIMO Ø 1½", REACOMODADO CON MEDIOS MECÁNICOS Y COMPACTADO AL 100% MÍNIMO DEL ENSAYO DEL PROCTOR MODIFICADO, SEGÚN NORMAS PARA LA CONSTRUCCIÓN DE PAVIMENTOS DEL INVIAS, Y TODO LO NECESARIO PARA SU CORRECTA CONSTRUCCIÓN Y FUNCIONAMIENTO. SU MEDIDA SERÁ TOMADA EN SITIO YA COMPACTADO.</v>
          </cell>
          <cell r="F158" t="str">
            <v>M3</v>
          </cell>
          <cell r="G158">
            <v>100354</v>
          </cell>
          <cell r="H158">
            <v>7.1191638839156512</v>
          </cell>
          <cell r="I158">
            <v>714436.57240647124</v>
          </cell>
          <cell r="J158">
            <v>0</v>
          </cell>
          <cell r="K158">
            <v>0</v>
          </cell>
          <cell r="L158">
            <v>0</v>
          </cell>
          <cell r="M158">
            <v>0</v>
          </cell>
          <cell r="N158">
            <v>7.1191638839156512</v>
          </cell>
          <cell r="O158">
            <v>714436.57240647124</v>
          </cell>
          <cell r="P158" t="str">
            <v/>
          </cell>
        </row>
        <row r="159">
          <cell r="D159" t="str">
            <v>14-10-110</v>
          </cell>
          <cell r="E159" t="str">
            <v xml:space="preserve">LLENOS EN ARENILLA, COMPACTADOS MECÁNICAMENTE HASTA OBTENER UNA DENSIDAD DEL 98% DE LA MÁXIMA OBTENIDA EN EL ENSAYO DEL PRÓCTOR MODIFICADO. INCLUYE EL SUMINISTRO, TRANSPORTE, COLOCACIÓN DE LA ARENILLA, LA COMPACTACIÓN </v>
          </cell>
          <cell r="F159" t="str">
            <v>M3</v>
          </cell>
          <cell r="G159">
            <v>42898</v>
          </cell>
          <cell r="H159">
            <v>4.7461092559437672</v>
          </cell>
          <cell r="I159">
            <v>203598.59486147572</v>
          </cell>
          <cell r="J159">
            <v>0</v>
          </cell>
          <cell r="K159">
            <v>0</v>
          </cell>
          <cell r="L159">
            <v>0</v>
          </cell>
          <cell r="M159">
            <v>0</v>
          </cell>
          <cell r="N159">
            <v>4.7461092559437672</v>
          </cell>
          <cell r="O159">
            <v>203598.59486147572</v>
          </cell>
          <cell r="P159" t="str">
            <v/>
          </cell>
        </row>
        <row r="160">
          <cell r="D160" t="str">
            <v>14-10-120</v>
          </cell>
          <cell r="E160" t="str">
            <v>LLENOS EN MATERIAL PROVENIENTES DE LA EXCAVACIÓN, COMPACTADOS MECÁNICAMENTE HASTA OBTENER UNA DENSIDAD DEL 95% DE LA MÁXIMA OBTENIDA EN EL ENSAYO DEL PRÓCTOR MODIFICADO. INCLUYE TRANSPORTE INTERNO. SU MEDIDA SERÁ EN SITIO YA COMPACTADO.</v>
          </cell>
          <cell r="F160" t="str">
            <v>M3</v>
          </cell>
          <cell r="G160">
            <v>17806</v>
          </cell>
          <cell r="H160">
            <v>14.911926860140579</v>
          </cell>
          <cell r="I160">
            <v>265521.76967166312</v>
          </cell>
          <cell r="J160">
            <v>0</v>
          </cell>
          <cell r="K160">
            <v>0</v>
          </cell>
          <cell r="L160">
            <v>0</v>
          </cell>
          <cell r="M160">
            <v>0</v>
          </cell>
          <cell r="N160">
            <v>14.911926860140579</v>
          </cell>
          <cell r="O160">
            <v>265521.76967166312</v>
          </cell>
          <cell r="P160" t="str">
            <v/>
          </cell>
        </row>
        <row r="161">
          <cell r="D161" t="str">
            <v>14-10-130</v>
          </cell>
          <cell r="E161"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61" t="str">
            <v>M3</v>
          </cell>
          <cell r="G161">
            <v>26000</v>
          </cell>
          <cell r="H161">
            <v>13.80809499104817</v>
          </cell>
          <cell r="I161">
            <v>359010.46976725245</v>
          </cell>
          <cell r="J161">
            <v>0</v>
          </cell>
          <cell r="K161">
            <v>0</v>
          </cell>
          <cell r="L161">
            <v>0</v>
          </cell>
          <cell r="M161">
            <v>0</v>
          </cell>
          <cell r="N161">
            <v>13.80809499104817</v>
          </cell>
          <cell r="O161">
            <v>359010.46976725245</v>
          </cell>
          <cell r="P161" t="str">
            <v/>
          </cell>
        </row>
        <row r="162">
          <cell r="D162" t="str">
            <v>14-10-140</v>
          </cell>
          <cell r="E162" t="str">
            <v xml:space="preserve">S.T.C DE  DE TRAMPA GRASA DE 205 L. INCLUYE SOPORTES, ACCESORIOS, TUBERIAS Y TODOS LOS ELEMENTOS NECESARIOS PARA SU CORRECTO FUNCIONAMIENTO. </v>
          </cell>
          <cell r="F162" t="str">
            <v>UN</v>
          </cell>
          <cell r="G162">
            <v>376472</v>
          </cell>
          <cell r="H162">
            <v>1</v>
          </cell>
          <cell r="I162">
            <v>376472</v>
          </cell>
          <cell r="J162">
            <v>0</v>
          </cell>
          <cell r="K162">
            <v>0</v>
          </cell>
          <cell r="L162">
            <v>0</v>
          </cell>
          <cell r="M162">
            <v>0</v>
          </cell>
          <cell r="N162">
            <v>1</v>
          </cell>
          <cell r="O162">
            <v>376472</v>
          </cell>
          <cell r="P162" t="str">
            <v/>
          </cell>
        </row>
        <row r="163">
          <cell r="D163" t="str">
            <v>14-15</v>
          </cell>
          <cell r="E163" t="str">
            <v>INSTALACIONES DE AGUAS LLUVIAS</v>
          </cell>
          <cell r="F163" t="str">
            <v/>
          </cell>
          <cell r="G163">
            <v>0</v>
          </cell>
          <cell r="H163">
            <v>0</v>
          </cell>
          <cell r="I163">
            <v>0</v>
          </cell>
          <cell r="J163">
            <v>0</v>
          </cell>
          <cell r="K163">
            <v>0</v>
          </cell>
          <cell r="L163">
            <v>0</v>
          </cell>
          <cell r="M163">
            <v>42945353.040056393</v>
          </cell>
          <cell r="N163">
            <v>0</v>
          </cell>
          <cell r="O163">
            <v>42945353.040056393</v>
          </cell>
          <cell r="P163" t="str">
            <v/>
          </cell>
        </row>
        <row r="164">
          <cell r="D164" t="str">
            <v>14-15-010</v>
          </cell>
          <cell r="E164" t="str">
            <v>SUMINISTRO, TRANSPORTE E INSTALACIÓN DE TUBERÍA PVC-SANITARIA, COLGADA O EN BAJANTE CON UN DIÁMETRO DE 3",  DE AGUAS RESIDUALES. INCLUYE SUMINISTRO Y TRANSPORTE DE LOS MATERIALES, BOCAS, ACCESORIOS, PEGANTE, LIMPIADOR, WASH PRIMER, ACABADO EN ESMALTE MATE, COLOR A DEFINIR POR PARTE DE INTERVENTORÍA, ANDAMIOS, ABRAZADERAS Y TODOS LOS ELEMENTOS NECESARIOS PARA SU CORRECTA INSTALACIÓN Y FUNCIONAMIENTO.</v>
          </cell>
          <cell r="F164" t="str">
            <v>M</v>
          </cell>
          <cell r="G164">
            <v>27622</v>
          </cell>
          <cell r="H164">
            <v>0</v>
          </cell>
          <cell r="I164">
            <v>0</v>
          </cell>
          <cell r="J164">
            <v>0</v>
          </cell>
          <cell r="K164">
            <v>0</v>
          </cell>
          <cell r="L164">
            <v>39.599999999999994</v>
          </cell>
          <cell r="M164">
            <v>1093831.2</v>
          </cell>
          <cell r="N164">
            <v>39.599999999999994</v>
          </cell>
          <cell r="O164">
            <v>1093831.2</v>
          </cell>
          <cell r="P164" t="str">
            <v/>
          </cell>
        </row>
        <row r="165">
          <cell r="D165" t="str">
            <v>14-15-020</v>
          </cell>
          <cell r="E165"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5" t="str">
            <v>M</v>
          </cell>
          <cell r="G165">
            <v>27403</v>
          </cell>
          <cell r="H165">
            <v>0</v>
          </cell>
          <cell r="I165">
            <v>0</v>
          </cell>
          <cell r="J165">
            <v>0</v>
          </cell>
          <cell r="K165">
            <v>0</v>
          </cell>
          <cell r="L165">
            <v>14.600000000000001</v>
          </cell>
          <cell r="M165">
            <v>400083.80000000005</v>
          </cell>
          <cell r="N165">
            <v>14.600000000000001</v>
          </cell>
          <cell r="O165">
            <v>400083.80000000005</v>
          </cell>
          <cell r="P165" t="str">
            <v/>
          </cell>
        </row>
        <row r="166">
          <cell r="D166" t="str">
            <v>14-15-030</v>
          </cell>
          <cell r="E166"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6" t="str">
            <v>M</v>
          </cell>
          <cell r="G166">
            <v>101377</v>
          </cell>
          <cell r="H166">
            <v>0</v>
          </cell>
          <cell r="I166">
            <v>0</v>
          </cell>
          <cell r="J166">
            <v>0</v>
          </cell>
          <cell r="K166">
            <v>0</v>
          </cell>
          <cell r="L166">
            <v>162.55000000000001</v>
          </cell>
          <cell r="M166">
            <v>16478831.350000001</v>
          </cell>
          <cell r="N166">
            <v>162.55000000000001</v>
          </cell>
          <cell r="O166">
            <v>16478831.350000001</v>
          </cell>
          <cell r="P166" t="str">
            <v/>
          </cell>
        </row>
        <row r="167">
          <cell r="D167" t="str">
            <v>14-15-040</v>
          </cell>
          <cell r="E167" t="str">
            <v>SUMINISTRO, TRANSPORTE E INSTALACIÓN DE TRAGANTE DOBLE 3", INCLUYE WASH PRIMER Y ACABADO EN EL MISMO MATERIAL DE LA CANOA, LOS ACCESORIOS VERTICALES DESPUÉS DE LA TEE O CODO DE LA TUBERÍA HORIZONTAL DE AGUAS LLUVIAS HASTA LA CANOA. ESTOS DEBERÁN ESTAR CORRECTAMENTE PEGADOS USANDO LIMPIADOR Y SOLDADURA APROPIADOS Y SOLDADOS CORRECTAMENTE A LA CANOA, SIN PRESENTAR FUGAS, FISURAS O CUALQUIER OTRA CLASE DE ANOMALÍA. INCLUYE ADEMÁS LAS PERFORACIONES (CANCHAS) DE PAREDES O PISOS QUE LO REQUIERAN INCLUYENDO CARGUE, TRANSPORTE Y BOTADA DE ESCOMBROS EN BOTADEROS OFICIALES O DONDE INDIQUE LA INTERVENTORÍA.</v>
          </cell>
          <cell r="F167" t="str">
            <v>UN</v>
          </cell>
          <cell r="G167">
            <v>87643</v>
          </cell>
          <cell r="H167">
            <v>0</v>
          </cell>
          <cell r="I167">
            <v>0</v>
          </cell>
          <cell r="J167">
            <v>0</v>
          </cell>
          <cell r="K167">
            <v>0</v>
          </cell>
          <cell r="L167">
            <v>25</v>
          </cell>
          <cell r="M167">
            <v>2191075</v>
          </cell>
          <cell r="N167">
            <v>25</v>
          </cell>
          <cell r="O167">
            <v>2191075</v>
          </cell>
          <cell r="P167" t="str">
            <v/>
          </cell>
        </row>
        <row r="168">
          <cell r="D168" t="str">
            <v>14-15-050</v>
          </cell>
          <cell r="E168" t="str">
            <v>SUMINISTRO, TRANSPORTE E INSTALACIÓN DE (CANOA) CANAL EN LAMINA CALIBRE 18 DE 6", PARA AGUAS LLUVIAS. INCLUYE SUMINISTRO Y TRANSPORTE DE LOS MATERIALES, ACCESORIOS, LIMPIADOR Y TODOS LOS ELEMENTOS NECESARIOS PARA SU CORRECTA INSTALACIÓN Y FUNCIONAMIENTO.</v>
          </cell>
          <cell r="F168" t="str">
            <v>ML</v>
          </cell>
          <cell r="G168">
            <v>54433</v>
          </cell>
          <cell r="H168">
            <v>0</v>
          </cell>
          <cell r="I168">
            <v>0</v>
          </cell>
          <cell r="J168">
            <v>0</v>
          </cell>
          <cell r="K168">
            <v>0</v>
          </cell>
          <cell r="L168">
            <v>64.239999999999995</v>
          </cell>
          <cell r="M168">
            <v>3496775.92</v>
          </cell>
          <cell r="N168">
            <v>64.239999999999995</v>
          </cell>
          <cell r="O168">
            <v>3496775.92</v>
          </cell>
          <cell r="P168" t="str">
            <v/>
          </cell>
        </row>
        <row r="169">
          <cell r="D169" t="str">
            <v>14-15-060</v>
          </cell>
          <cell r="E169" t="str">
            <v>SUMINISTRO, TRANSPORTE E INSTALACIÓN DE (CANOA) CANAL EN LAMINA CALIBRE 18 DE 3", PARA AGUAS LLUVIAS. INCLUYE SUMINISTRO Y TRANSPORTE DE LOS MATERIALES, ACCESORIOS, LIMPIADOR Y TODOS LOS ELEMENTOS NECESARIOS PARA SU CORRECTA INSTALACIÓN Y FUNCIONAMIENTO.</v>
          </cell>
          <cell r="F169" t="str">
            <v>ML</v>
          </cell>
          <cell r="G169">
            <v>47534</v>
          </cell>
          <cell r="H169">
            <v>0</v>
          </cell>
          <cell r="I169">
            <v>0</v>
          </cell>
          <cell r="J169">
            <v>0</v>
          </cell>
          <cell r="K169">
            <v>0</v>
          </cell>
          <cell r="L169">
            <v>53.13</v>
          </cell>
          <cell r="M169">
            <v>2525481.42</v>
          </cell>
          <cell r="N169">
            <v>53.13</v>
          </cell>
          <cell r="O169">
            <v>2525481.42</v>
          </cell>
          <cell r="P169" t="str">
            <v/>
          </cell>
        </row>
        <row r="170">
          <cell r="D170" t="str">
            <v>14-15-070</v>
          </cell>
          <cell r="E170"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70" t="str">
            <v>UN</v>
          </cell>
          <cell r="G170">
            <v>105619</v>
          </cell>
          <cell r="H170">
            <v>0</v>
          </cell>
          <cell r="I170">
            <v>0</v>
          </cell>
          <cell r="J170">
            <v>0</v>
          </cell>
          <cell r="K170">
            <v>0</v>
          </cell>
          <cell r="L170">
            <v>1</v>
          </cell>
          <cell r="M170">
            <v>105619</v>
          </cell>
          <cell r="N170">
            <v>1</v>
          </cell>
          <cell r="O170">
            <v>105619</v>
          </cell>
          <cell r="P170" t="str">
            <v/>
          </cell>
        </row>
        <row r="171">
          <cell r="D171" t="str">
            <v>14-15-080</v>
          </cell>
          <cell r="E171"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71" t="str">
            <v>UN</v>
          </cell>
          <cell r="G171">
            <v>470527</v>
          </cell>
          <cell r="H171">
            <v>0</v>
          </cell>
          <cell r="I171">
            <v>0</v>
          </cell>
          <cell r="J171">
            <v>0</v>
          </cell>
          <cell r="K171">
            <v>0</v>
          </cell>
          <cell r="L171">
            <v>7</v>
          </cell>
          <cell r="M171">
            <v>3293689</v>
          </cell>
          <cell r="N171">
            <v>7</v>
          </cell>
          <cell r="O171">
            <v>3293689</v>
          </cell>
          <cell r="P171" t="str">
            <v/>
          </cell>
        </row>
        <row r="172">
          <cell r="D172" t="str">
            <v>14-15-090</v>
          </cell>
          <cell r="E172" t="str">
            <v xml:space="preserve">CONSTRUCCIÓN DE CÁRCAMO LINEAL DE 40X40 (MEDIDAS EXTERNAS) CM  EN CONCRETO DE 21 MPA., CON UN ESPESOR DE 8 CM.  INCLUYE SUMINISTRO, TRANSPORTE Y COLOCACIÓN DEL CONCRETO, </v>
          </cell>
          <cell r="F172" t="str">
            <v>ML</v>
          </cell>
          <cell r="G172">
            <v>91178</v>
          </cell>
          <cell r="H172">
            <v>0</v>
          </cell>
          <cell r="I172">
            <v>0</v>
          </cell>
          <cell r="J172">
            <v>0</v>
          </cell>
          <cell r="K172">
            <v>0</v>
          </cell>
          <cell r="L172">
            <v>65.37</v>
          </cell>
          <cell r="M172">
            <v>5960305.8600000003</v>
          </cell>
          <cell r="N172">
            <v>65.37</v>
          </cell>
          <cell r="O172">
            <v>5960305.8600000003</v>
          </cell>
          <cell r="P172" t="str">
            <v/>
          </cell>
        </row>
        <row r="173">
          <cell r="D173" t="str">
            <v>14-15-100</v>
          </cell>
          <cell r="E173" t="str">
            <v xml:space="preserve">SUMINISTRO, TRANSPORTE Y COLOCACIÓN DE TAPA DE CÁRCAMO DE 30*50 CM. PREFABRICADA EN CONCRETO DE 21MPA. INCLUYE ACERO DE REFUERZO Y TODO LO NECESARIO PARA SU CORRECTA CONSTRUCCIÓN Y FUNCIONAMIENTO. </v>
          </cell>
          <cell r="F173" t="str">
            <v>ML</v>
          </cell>
          <cell r="G173">
            <v>45773</v>
          </cell>
          <cell r="H173">
            <v>0</v>
          </cell>
          <cell r="I173">
            <v>0</v>
          </cell>
          <cell r="J173">
            <v>0</v>
          </cell>
          <cell r="K173">
            <v>0</v>
          </cell>
          <cell r="L173">
            <v>65.37</v>
          </cell>
          <cell r="M173">
            <v>2992181.0100000002</v>
          </cell>
          <cell r="N173">
            <v>65.37</v>
          </cell>
          <cell r="O173">
            <v>2992181.0100000002</v>
          </cell>
          <cell r="P173" t="str">
            <v/>
          </cell>
        </row>
        <row r="174">
          <cell r="D174" t="str">
            <v>14-15-110</v>
          </cell>
          <cell r="E174" t="str">
            <v>CONSTRUCCION DE CAÑUELA B: 0,3 M. INCLUYE EXCAVACION MANUAL Y ACABADOS EN CONCRETO DE 17 MPA</v>
          </cell>
          <cell r="F174" t="str">
            <v>M</v>
          </cell>
          <cell r="G174">
            <v>63626</v>
          </cell>
          <cell r="H174">
            <v>0</v>
          </cell>
          <cell r="I174">
            <v>0</v>
          </cell>
          <cell r="J174">
            <v>0</v>
          </cell>
          <cell r="K174">
            <v>0</v>
          </cell>
          <cell r="L174">
            <v>4.1999999999999993</v>
          </cell>
          <cell r="M174">
            <v>267229.19999999995</v>
          </cell>
          <cell r="N174">
            <v>4.1999999999999993</v>
          </cell>
          <cell r="O174">
            <v>267229.19999999995</v>
          </cell>
          <cell r="P174" t="str">
            <v/>
          </cell>
        </row>
        <row r="175">
          <cell r="D175" t="str">
            <v>14-15-120</v>
          </cell>
          <cell r="E175"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75" t="str">
            <v>M3</v>
          </cell>
          <cell r="G175">
            <v>55926</v>
          </cell>
          <cell r="H175">
            <v>0</v>
          </cell>
          <cell r="I175">
            <v>0</v>
          </cell>
          <cell r="J175">
            <v>0</v>
          </cell>
          <cell r="K175">
            <v>0</v>
          </cell>
          <cell r="L175">
            <v>42.116000000000007</v>
          </cell>
          <cell r="M175">
            <v>2355379.4160000002</v>
          </cell>
          <cell r="N175">
            <v>42.116000000000007</v>
          </cell>
          <cell r="O175">
            <v>2355379.4160000002</v>
          </cell>
          <cell r="P175" t="str">
            <v/>
          </cell>
        </row>
        <row r="176">
          <cell r="D176" t="str">
            <v>14-15-130</v>
          </cell>
          <cell r="E176" t="str">
            <v xml:space="preserve">LLENOS EN ARENILLA, COMPACTADOS MECÁNICAMENTE HASTA OBTENER UNA DENSIDAD DEL 98% DE LA MÁXIMA OBTENIDA EN EL ENSAYO DEL PRÓCTOR MODIFICADO. INCLUYE EL SUMINISTRO, TRANSPORTE, COLOCACIÓN DE LA ARENILLA, LA COMPACTACIÓN </v>
          </cell>
          <cell r="F176" t="str">
            <v/>
          </cell>
          <cell r="G176">
            <v>42898</v>
          </cell>
          <cell r="H176">
            <v>0</v>
          </cell>
          <cell r="I176">
            <v>0</v>
          </cell>
          <cell r="J176">
            <v>0</v>
          </cell>
          <cell r="K176">
            <v>0</v>
          </cell>
          <cell r="L176">
            <v>13.891819263278643</v>
          </cell>
          <cell r="M176">
            <v>595931.26275612728</v>
          </cell>
          <cell r="N176">
            <v>13.891819263278643</v>
          </cell>
          <cell r="O176">
            <v>595931.26275612728</v>
          </cell>
          <cell r="P176" t="str">
            <v/>
          </cell>
        </row>
        <row r="177">
          <cell r="D177" t="str">
            <v>14-15-140</v>
          </cell>
          <cell r="E177" t="str">
            <v>LLENOS EN MATERIAL PROVENIENTES DE LA EXCAVACIÓN, COMPACTADOS MECÁNICAMENTE HASTA OBTENER UNA DENSIDAD DEL 95% DE LA MÁXIMA OBTENIDA EN EL ENSAYO DEL PRÓCTOR MODIFICADO. INCLUYE TRANSPORTE INTERNO. SU MEDIDA SERÁ EN SITIO YA COMPACTADO.</v>
          </cell>
          <cell r="F177" t="str">
            <v/>
          </cell>
          <cell r="G177">
            <v>17806</v>
          </cell>
          <cell r="H177">
            <v>0</v>
          </cell>
          <cell r="I177">
            <v>0</v>
          </cell>
          <cell r="J177">
            <v>0</v>
          </cell>
          <cell r="K177">
            <v>0</v>
          </cell>
          <cell r="L177">
            <v>9.2612128421857616</v>
          </cell>
          <cell r="M177">
            <v>164905.15586795966</v>
          </cell>
          <cell r="N177">
            <v>9.2612128421857616</v>
          </cell>
          <cell r="O177">
            <v>164905.15586795966</v>
          </cell>
          <cell r="P177" t="str">
            <v/>
          </cell>
        </row>
        <row r="178">
          <cell r="D178" t="str">
            <v>14-15-150</v>
          </cell>
          <cell r="E178" t="str">
            <v>LLENOS EN MATERIAL PROVENIENTES DE LA EXCAVACIÓN, COMPACTADOS MECÁNICAMENTE HASTA OBTENER UNA DENSIDAD DEL 95% DE LA MÁXIMA OBTENIDA EN EL ENSAYO DEL PRÓCTOR MODIFICADO. INCLUYE TRANSPORTE INTERNO. SU MEDIDA SERÁ EN SITIO YA COMPACTADO.</v>
          </cell>
          <cell r="F178" t="str">
            <v>M3</v>
          </cell>
          <cell r="G178">
            <v>17806</v>
          </cell>
          <cell r="H178">
            <v>0</v>
          </cell>
          <cell r="I178">
            <v>0</v>
          </cell>
          <cell r="J178">
            <v>0</v>
          </cell>
          <cell r="K178">
            <v>0</v>
          </cell>
          <cell r="L178">
            <v>15.435354736976272</v>
          </cell>
          <cell r="M178">
            <v>274841.92644659948</v>
          </cell>
          <cell r="N178">
            <v>15.435354736976272</v>
          </cell>
          <cell r="O178">
            <v>274841.92644659948</v>
          </cell>
          <cell r="P178" t="str">
            <v/>
          </cell>
        </row>
        <row r="179">
          <cell r="D179" t="str">
            <v>14-15-160</v>
          </cell>
          <cell r="E179"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79" t="str">
            <v>M3</v>
          </cell>
          <cell r="G179">
            <v>26000</v>
          </cell>
          <cell r="H179">
            <v>0</v>
          </cell>
          <cell r="I179">
            <v>0</v>
          </cell>
          <cell r="J179">
            <v>0</v>
          </cell>
          <cell r="K179">
            <v>0</v>
          </cell>
          <cell r="L179">
            <v>28.815096884065635</v>
          </cell>
          <cell r="M179">
            <v>749192.5189857065</v>
          </cell>
          <cell r="N179">
            <v>28.815096884065635</v>
          </cell>
          <cell r="O179">
            <v>749192.5189857065</v>
          </cell>
          <cell r="P179" t="str">
            <v/>
          </cell>
        </row>
        <row r="180">
          <cell r="D180" t="str">
            <v>14-20</v>
          </cell>
          <cell r="E180" t="str">
            <v>RED  DE GAS</v>
          </cell>
          <cell r="F180" t="str">
            <v/>
          </cell>
          <cell r="G180">
            <v>0</v>
          </cell>
          <cell r="H180">
            <v>0</v>
          </cell>
          <cell r="I180">
            <v>953728.08000000007</v>
          </cell>
          <cell r="J180">
            <v>0</v>
          </cell>
          <cell r="K180">
            <v>0</v>
          </cell>
          <cell r="L180">
            <v>0</v>
          </cell>
          <cell r="M180">
            <v>0</v>
          </cell>
          <cell r="N180">
            <v>0</v>
          </cell>
          <cell r="O180">
            <v>953728.08000000007</v>
          </cell>
          <cell r="P180" t="str">
            <v/>
          </cell>
        </row>
        <row r="181">
          <cell r="D181" t="str">
            <v>14-20-010</v>
          </cell>
          <cell r="E181" t="str">
            <v>SUMINISTRO, TRANSPORTE E INSTALACIÓN DE TUBERÍA DE PE-AL-PE GAS  Ø 1/2". INCLUYE SUMINISTRO Y TRANSPORTE DE LOS MATERIALES, ACCESORIOS, TODO LO NECESARIO PARA SU CORRECTA INSTALACIÓN Y FUNCIONAMIENTO.</v>
          </cell>
          <cell r="F181" t="str">
            <v>M</v>
          </cell>
          <cell r="G181">
            <v>21364</v>
          </cell>
          <cell r="H181">
            <v>10.72</v>
          </cell>
          <cell r="I181">
            <v>229022.08000000002</v>
          </cell>
          <cell r="J181">
            <v>0</v>
          </cell>
          <cell r="K181">
            <v>0</v>
          </cell>
          <cell r="L181">
            <v>0</v>
          </cell>
          <cell r="M181">
            <v>0</v>
          </cell>
          <cell r="N181">
            <v>10.72</v>
          </cell>
          <cell r="O181">
            <v>229022.08000000002</v>
          </cell>
          <cell r="P181" t="str">
            <v/>
          </cell>
        </row>
        <row r="182">
          <cell r="D182" t="str">
            <v>14-20-020</v>
          </cell>
          <cell r="E182" t="str">
            <v>SUMINISTRO, TRANSPORTE E INSTALACIÓN DE REGULADOR ETAPA ÚNICA, TIPO HUMCAR O EQUIVALENTE MODELO R4UE, PRESIÓN DE ENTRADA ENTRE 1-4 BAR Y PRESIÓN DE SALIDA ENTRE 0.018 - 0.023 BAR, CAUDAL MÁXIMO DE 5M3/H. INCLUYE SUMINISTRO Y TRANSPORTE DE LOS MATERIALES Y TODO LO NECESARIO PARA SU CORRECTA INSTALACIÓN Y FUNCIONAMIENTO.</v>
          </cell>
          <cell r="F182" t="str">
            <v>UN</v>
          </cell>
          <cell r="G182">
            <v>90431</v>
          </cell>
          <cell r="H182">
            <v>1</v>
          </cell>
          <cell r="I182">
            <v>90431</v>
          </cell>
          <cell r="J182">
            <v>0</v>
          </cell>
          <cell r="K182">
            <v>0</v>
          </cell>
          <cell r="L182">
            <v>0</v>
          </cell>
          <cell r="M182">
            <v>0</v>
          </cell>
          <cell r="N182">
            <v>1</v>
          </cell>
          <cell r="O182">
            <v>90431</v>
          </cell>
          <cell r="P182" t="str">
            <v/>
          </cell>
        </row>
        <row r="183">
          <cell r="D183" t="str">
            <v>14-20-030</v>
          </cell>
          <cell r="E183" t="str">
            <v>SUMINISTRO, TRANSPORTE E INSTALACIÓN DE VÁLVULA ESFÉRICA DE 1/2" DE MANERAL LARGO. INCLUYE SUMINISTRO Y TRANSPORTE DE LOS MATERIALES Y TODOS LOS ACCESORIOS NECESARIOS PARA SU CORRECTA INSTALACIÓN Y FUNCIONAMIENTO.</v>
          </cell>
          <cell r="F183" t="str">
            <v>UN</v>
          </cell>
          <cell r="G183">
            <v>24447</v>
          </cell>
          <cell r="H183">
            <v>2</v>
          </cell>
          <cell r="I183">
            <v>48894</v>
          </cell>
          <cell r="J183">
            <v>0</v>
          </cell>
          <cell r="K183">
            <v>0</v>
          </cell>
          <cell r="L183">
            <v>0</v>
          </cell>
          <cell r="M183">
            <v>0</v>
          </cell>
          <cell r="N183">
            <v>2</v>
          </cell>
          <cell r="O183">
            <v>48894</v>
          </cell>
          <cell r="P183" t="str">
            <v/>
          </cell>
        </row>
        <row r="184">
          <cell r="D184" t="str">
            <v>14-20-040</v>
          </cell>
          <cell r="E184" t="str">
            <v>SUMINISTRO, TRANSPORTE E INSTALACIÓN DE AVISO ACRÍLICO PARA REGULACIÓN DE GAS. INCLUYE TODO LOS ELEMENTOS NECESARIOS PARA SU CORRECTA INSTALACIÓN Y FUNCIONAMIENTO.</v>
          </cell>
          <cell r="F184" t="str">
            <v>UN</v>
          </cell>
          <cell r="G184">
            <v>11932</v>
          </cell>
          <cell r="H184">
            <v>1</v>
          </cell>
          <cell r="I184">
            <v>11932</v>
          </cell>
          <cell r="J184">
            <v>0</v>
          </cell>
          <cell r="K184">
            <v>0</v>
          </cell>
          <cell r="L184">
            <v>0</v>
          </cell>
          <cell r="M184">
            <v>0</v>
          </cell>
          <cell r="N184">
            <v>1</v>
          </cell>
          <cell r="O184">
            <v>11932</v>
          </cell>
          <cell r="P184" t="str">
            <v/>
          </cell>
        </row>
        <row r="185">
          <cell r="D185" t="str">
            <v>14-20-050</v>
          </cell>
          <cell r="E185" t="str">
            <v>SUMINISTRO, TRANSPORTE E INSTALACIÓN DE AVISO ACRÍLICO ABIERTO-CERRADO PARA VÁLVULAS. INCLUYE TODOS LOS ELEMENTOS NECESARIOS PARA SU CORRECTA INSTALACIÓN Y FUNCIONAMIENTO.</v>
          </cell>
          <cell r="F185" t="str">
            <v>UN</v>
          </cell>
          <cell r="G185">
            <v>8932</v>
          </cell>
          <cell r="H185">
            <v>1</v>
          </cell>
          <cell r="I185">
            <v>8932</v>
          </cell>
          <cell r="J185">
            <v>0</v>
          </cell>
          <cell r="K185">
            <v>0</v>
          </cell>
          <cell r="L185">
            <v>0</v>
          </cell>
          <cell r="M185">
            <v>0</v>
          </cell>
          <cell r="N185">
            <v>1</v>
          </cell>
          <cell r="O185">
            <v>8932</v>
          </cell>
          <cell r="P185" t="str">
            <v/>
          </cell>
        </row>
        <row r="186">
          <cell r="D186" t="str">
            <v>14-20-060</v>
          </cell>
          <cell r="E186" t="str">
            <v>SUMINISTRO, TRANSPORTE E INSTALACIÓN DE CONECTOR PARA COCINA. INCLUYE TODOS LOS ELEMENTOS Y ACCESORIOS NECESARIOS PARA SU CORRECTA INSTALACIÓN Y FUNCIONAMIENTO.</v>
          </cell>
          <cell r="F186" t="str">
            <v>UN</v>
          </cell>
          <cell r="G186">
            <v>39597</v>
          </cell>
          <cell r="H186">
            <v>1</v>
          </cell>
          <cell r="I186">
            <v>39597</v>
          </cell>
          <cell r="J186">
            <v>0</v>
          </cell>
          <cell r="K186">
            <v>0</v>
          </cell>
          <cell r="L186">
            <v>0</v>
          </cell>
          <cell r="M186">
            <v>0</v>
          </cell>
          <cell r="N186">
            <v>1</v>
          </cell>
          <cell r="O186">
            <v>39597</v>
          </cell>
          <cell r="P186" t="str">
            <v/>
          </cell>
        </row>
        <row r="187">
          <cell r="D187" t="str">
            <v>14-20-070</v>
          </cell>
          <cell r="E187" t="str">
            <v>SUMINISTRO, TRANSPORTE E ISNTALACION DE CAJA PLASTICA DE 15 X 15 CM PARA VALVULA. INCLUYE TODOS LOS ELEMENTOS Y ACCESORIOS NECESARIOS PARA CORECTA INSTALACION Y FUNCIONAMIENTO.</v>
          </cell>
          <cell r="F187" t="str">
            <v>UN</v>
          </cell>
          <cell r="G187">
            <v>13014</v>
          </cell>
          <cell r="H187">
            <v>1</v>
          </cell>
          <cell r="I187">
            <v>13014</v>
          </cell>
          <cell r="J187">
            <v>0</v>
          </cell>
          <cell r="K187">
            <v>0</v>
          </cell>
          <cell r="L187">
            <v>0</v>
          </cell>
          <cell r="M187">
            <v>0</v>
          </cell>
          <cell r="N187">
            <v>1</v>
          </cell>
          <cell r="O187">
            <v>13014</v>
          </cell>
          <cell r="P187" t="str">
            <v/>
          </cell>
        </row>
        <row r="188">
          <cell r="D188" t="str">
            <v>14-20-080</v>
          </cell>
          <cell r="E188" t="str">
            <v>SUMINISTRO, TRANSPORTE E INSTALACIÓN DE PIPETAS DE GAS DE 100 LIBRAS. INCLUYE SUMINISTRO Y TRANSPORTE DE LOS MATERIALES Y TODO LO NECESARIO PARA SU CORRECTA INSTALACIÓN Y FUNCIONAMIENTO.</v>
          </cell>
          <cell r="F188" t="str">
            <v>UN</v>
          </cell>
          <cell r="G188">
            <v>255953</v>
          </cell>
          <cell r="H188">
            <v>2</v>
          </cell>
          <cell r="I188">
            <v>511906</v>
          </cell>
          <cell r="J188">
            <v>0</v>
          </cell>
          <cell r="K188">
            <v>0</v>
          </cell>
          <cell r="L188">
            <v>0</v>
          </cell>
          <cell r="M188">
            <v>0</v>
          </cell>
          <cell r="N188">
            <v>2</v>
          </cell>
          <cell r="O188">
            <v>511906</v>
          </cell>
          <cell r="P188" t="str">
            <v/>
          </cell>
        </row>
        <row r="189">
          <cell r="D189" t="str">
            <v>14-25</v>
          </cell>
          <cell r="E189" t="str">
            <v>RED CONTRA INCENDIO</v>
          </cell>
          <cell r="F189" t="str">
            <v/>
          </cell>
          <cell r="G189">
            <v>0</v>
          </cell>
          <cell r="H189">
            <v>0</v>
          </cell>
          <cell r="I189">
            <v>589140</v>
          </cell>
          <cell r="J189">
            <v>0</v>
          </cell>
          <cell r="K189">
            <v>0</v>
          </cell>
          <cell r="L189">
            <v>0</v>
          </cell>
          <cell r="M189">
            <v>0</v>
          </cell>
          <cell r="N189">
            <v>0</v>
          </cell>
          <cell r="O189">
            <v>589140</v>
          </cell>
          <cell r="P189" t="str">
            <v/>
          </cell>
        </row>
        <row r="190">
          <cell r="D190" t="str">
            <v>14-25-010</v>
          </cell>
          <cell r="E190" t="str">
            <v>SUMINISTO E INSTALACION DE EXTINTOR, COLGADO EN PARED, INCLUYE ACCESORIOS PARA SU CORRECTA INSTALACION Y DEMARCACION.</v>
          </cell>
          <cell r="F190" t="str">
            <v>UN</v>
          </cell>
          <cell r="G190">
            <v>117828</v>
          </cell>
          <cell r="H190">
            <v>5</v>
          </cell>
          <cell r="I190">
            <v>589140</v>
          </cell>
          <cell r="J190">
            <v>0</v>
          </cell>
          <cell r="K190">
            <v>0</v>
          </cell>
          <cell r="L190">
            <v>0</v>
          </cell>
          <cell r="M190">
            <v>0</v>
          </cell>
          <cell r="N190">
            <v>5</v>
          </cell>
          <cell r="O190">
            <v>589140</v>
          </cell>
          <cell r="P190" t="str">
            <v/>
          </cell>
        </row>
        <row r="191">
          <cell r="D191" t="str">
            <v>15</v>
          </cell>
          <cell r="E191" t="str">
            <v>INSTALACIONES ELECTRICAS</v>
          </cell>
          <cell r="F191">
            <v>0</v>
          </cell>
          <cell r="G191">
            <v>0</v>
          </cell>
          <cell r="H191">
            <v>0</v>
          </cell>
          <cell r="I191">
            <v>77937471.080000013</v>
          </cell>
          <cell r="J191">
            <v>0</v>
          </cell>
          <cell r="K191">
            <v>0</v>
          </cell>
          <cell r="L191">
            <v>0</v>
          </cell>
          <cell r="M191">
            <v>0</v>
          </cell>
          <cell r="N191">
            <v>0</v>
          </cell>
          <cell r="O191" t="str">
            <v/>
          </cell>
          <cell r="P191">
            <v>77937471.080000013</v>
          </cell>
        </row>
        <row r="192">
          <cell r="D192" t="str">
            <v>15-05</v>
          </cell>
          <cell r="E192" t="str">
            <v>TABLEROS DE DISTRIBUCCIÓN</v>
          </cell>
          <cell r="F192" t="str">
            <v/>
          </cell>
          <cell r="G192">
            <v>0</v>
          </cell>
          <cell r="H192">
            <v>0</v>
          </cell>
          <cell r="I192">
            <v>2115395</v>
          </cell>
          <cell r="J192">
            <v>0</v>
          </cell>
          <cell r="K192">
            <v>0</v>
          </cell>
          <cell r="L192">
            <v>0</v>
          </cell>
          <cell r="M192">
            <v>0</v>
          </cell>
          <cell r="N192">
            <v>0</v>
          </cell>
          <cell r="O192">
            <v>2115395</v>
          </cell>
          <cell r="P192" t="str">
            <v/>
          </cell>
        </row>
        <row r="193">
          <cell r="D193" t="str">
            <v/>
          </cell>
          <cell r="E193" t="str">
            <v>SUMINISTRO Y MONTAJE DE:</v>
          </cell>
          <cell r="F193" t="str">
            <v/>
          </cell>
          <cell r="G193">
            <v>0</v>
          </cell>
          <cell r="H193">
            <v>0</v>
          </cell>
          <cell r="I193" t="str">
            <v/>
          </cell>
          <cell r="J193">
            <v>0</v>
          </cell>
          <cell r="K193" t="str">
            <v/>
          </cell>
          <cell r="L193">
            <v>0</v>
          </cell>
          <cell r="M193" t="str">
            <v/>
          </cell>
          <cell r="N193">
            <v>0</v>
          </cell>
          <cell r="O193">
            <v>0</v>
          </cell>
          <cell r="P193" t="str">
            <v/>
          </cell>
        </row>
        <row r="194">
          <cell r="D194" t="str">
            <v/>
          </cell>
          <cell r="E194" t="str">
            <v>MONTAJE DE TABLERO Y/O GABINETE CON EQUIPO ELÉCTRICO SEGÚN DIAGRAMA UNIFILAR.
INCLUYE: TABLERO, SOPORTES, FIJACIONES, ANCLAJES, MARCACIÓN RETIE, PRUEBAS Y PUESTA EN SERVICIO.</v>
          </cell>
          <cell r="F194" t="str">
            <v/>
          </cell>
          <cell r="G194">
            <v>0</v>
          </cell>
          <cell r="H194">
            <v>0</v>
          </cell>
          <cell r="I194" t="str">
            <v/>
          </cell>
          <cell r="J194">
            <v>0</v>
          </cell>
          <cell r="K194" t="str">
            <v/>
          </cell>
          <cell r="L194">
            <v>0</v>
          </cell>
          <cell r="M194" t="str">
            <v/>
          </cell>
          <cell r="N194">
            <v>0</v>
          </cell>
          <cell r="O194">
            <v>0</v>
          </cell>
          <cell r="P194" t="str">
            <v/>
          </cell>
        </row>
        <row r="195">
          <cell r="D195" t="str">
            <v>15-05-010</v>
          </cell>
          <cell r="E195" t="str">
            <v xml:space="preserve">TABLERO ELECTRICO  DE 24 CIRCUITOS 3F, 5H, 208V MONTAJE DE EMPOTRAR, CON ESPACIO PARA TOTALIZADOR, CON BARRAS DE NEUTRO Y TIERRA INDEPENDIENTES, CON PUERTA Y CHAPA,BARRAS INTERNAS DE COBRE DE 30A, 208V, ICC: 10 KA. + NEUTRO AL 100% + TIERRA60%                                                                                                                                                                                                                                                                   </v>
          </cell>
          <cell r="F195" t="str">
            <v>UN</v>
          </cell>
          <cell r="G195">
            <v>488294</v>
          </cell>
          <cell r="H195">
            <v>1</v>
          </cell>
          <cell r="I195">
            <v>488294</v>
          </cell>
          <cell r="J195">
            <v>0</v>
          </cell>
          <cell r="K195">
            <v>0</v>
          </cell>
          <cell r="L195">
            <v>0</v>
          </cell>
          <cell r="M195">
            <v>0</v>
          </cell>
          <cell r="N195">
            <v>1</v>
          </cell>
          <cell r="O195">
            <v>488294</v>
          </cell>
          <cell r="P195" t="str">
            <v/>
          </cell>
        </row>
        <row r="196">
          <cell r="D196" t="str">
            <v>15-05-020</v>
          </cell>
          <cell r="E196" t="str">
            <v>SUMINISTRO E INSTALACIÓN BREAKER INDUSTRIAL 3X80A</v>
          </cell>
          <cell r="F196" t="str">
            <v>UN</v>
          </cell>
          <cell r="G196">
            <v>124989</v>
          </cell>
          <cell r="H196">
            <v>1</v>
          </cell>
          <cell r="I196">
            <v>124989</v>
          </cell>
          <cell r="J196">
            <v>0</v>
          </cell>
          <cell r="K196">
            <v>0</v>
          </cell>
          <cell r="L196">
            <v>0</v>
          </cell>
          <cell r="M196">
            <v>0</v>
          </cell>
          <cell r="N196">
            <v>1</v>
          </cell>
          <cell r="O196">
            <v>124989</v>
          </cell>
          <cell r="P196" t="str">
            <v/>
          </cell>
        </row>
        <row r="197">
          <cell r="D197" t="str">
            <v>15-05-030</v>
          </cell>
          <cell r="E197" t="str">
            <v>SUMINISTRO E INSTALACIÓN BREAKER ENCHUFABLE 1X20A</v>
          </cell>
          <cell r="F197" t="str">
            <v>UN</v>
          </cell>
          <cell r="G197">
            <v>13023</v>
          </cell>
          <cell r="H197">
            <v>19</v>
          </cell>
          <cell r="I197">
            <v>247437</v>
          </cell>
          <cell r="J197">
            <v>0</v>
          </cell>
          <cell r="K197">
            <v>0</v>
          </cell>
          <cell r="L197">
            <v>0</v>
          </cell>
          <cell r="M197">
            <v>0</v>
          </cell>
          <cell r="N197">
            <v>19</v>
          </cell>
          <cell r="O197">
            <v>247437</v>
          </cell>
          <cell r="P197" t="str">
            <v/>
          </cell>
        </row>
        <row r="198">
          <cell r="D198" t="str">
            <v>15-05-040</v>
          </cell>
          <cell r="E198" t="str">
            <v>SUMINISTRO E INSTALACIÓN BREAKER ENCHUFABLE 2X20A</v>
          </cell>
          <cell r="F198" t="str">
            <v>UN</v>
          </cell>
          <cell r="G198">
            <v>28689</v>
          </cell>
          <cell r="H198">
            <v>2</v>
          </cell>
          <cell r="I198">
            <v>57378</v>
          </cell>
          <cell r="J198">
            <v>0</v>
          </cell>
          <cell r="K198">
            <v>0</v>
          </cell>
          <cell r="L198">
            <v>0</v>
          </cell>
          <cell r="M198">
            <v>0</v>
          </cell>
          <cell r="N198">
            <v>2</v>
          </cell>
          <cell r="O198">
            <v>57378</v>
          </cell>
          <cell r="P198" t="str">
            <v/>
          </cell>
        </row>
        <row r="199">
          <cell r="D199" t="str">
            <v>15-05-050</v>
          </cell>
          <cell r="E199" t="str">
            <v>GABINETE TIPO INTEMPERIE PARA ALOJAR MEDIDOR TRIFILAR</v>
          </cell>
          <cell r="F199" t="str">
            <v>UN</v>
          </cell>
          <cell r="G199">
            <v>659953</v>
          </cell>
          <cell r="H199">
            <v>1</v>
          </cell>
          <cell r="I199">
            <v>659953</v>
          </cell>
          <cell r="J199">
            <v>0</v>
          </cell>
          <cell r="K199">
            <v>0</v>
          </cell>
          <cell r="L199">
            <v>0</v>
          </cell>
          <cell r="M199">
            <v>0</v>
          </cell>
          <cell r="N199">
            <v>1</v>
          </cell>
          <cell r="O199">
            <v>659953</v>
          </cell>
          <cell r="P199" t="str">
            <v/>
          </cell>
        </row>
        <row r="200">
          <cell r="D200" t="str">
            <v>15-05-060</v>
          </cell>
          <cell r="E200" t="str">
            <v>MEDIDOR TRIFÁSICO TETRAFILAR, CORRIENTE 20(100) A, VOLTAJE 240/120 V, CLASE 1 CON  PROTECCIÓN DE 3 X50 -10 KA MÍNIMO</v>
          </cell>
          <cell r="F200" t="str">
            <v>UN</v>
          </cell>
          <cell r="G200">
            <v>537344</v>
          </cell>
          <cell r="H200">
            <v>1</v>
          </cell>
          <cell r="I200">
            <v>537344</v>
          </cell>
          <cell r="J200">
            <v>0</v>
          </cell>
          <cell r="K200">
            <v>0</v>
          </cell>
          <cell r="L200">
            <v>0</v>
          </cell>
          <cell r="M200">
            <v>0</v>
          </cell>
          <cell r="N200">
            <v>1</v>
          </cell>
          <cell r="O200">
            <v>537344</v>
          </cell>
          <cell r="P200" t="str">
            <v/>
          </cell>
        </row>
        <row r="201">
          <cell r="D201" t="str">
            <v/>
          </cell>
          <cell r="E201" t="str">
            <v/>
          </cell>
          <cell r="F201" t="str">
            <v/>
          </cell>
          <cell r="G201">
            <v>0</v>
          </cell>
          <cell r="H201">
            <v>0</v>
          </cell>
          <cell r="I201" t="str">
            <v/>
          </cell>
          <cell r="J201">
            <v>0</v>
          </cell>
          <cell r="K201" t="str">
            <v/>
          </cell>
          <cell r="L201">
            <v>0</v>
          </cell>
          <cell r="M201" t="str">
            <v/>
          </cell>
          <cell r="N201">
            <v>0</v>
          </cell>
          <cell r="O201">
            <v>0</v>
          </cell>
          <cell r="P201" t="str">
            <v/>
          </cell>
        </row>
        <row r="202">
          <cell r="D202" t="str">
            <v>15-10</v>
          </cell>
          <cell r="E202" t="str">
            <v>ACOMETIDA ELECTRICA</v>
          </cell>
          <cell r="F202" t="str">
            <v/>
          </cell>
          <cell r="G202">
            <v>0</v>
          </cell>
          <cell r="H202">
            <v>0</v>
          </cell>
          <cell r="I202">
            <v>5098405</v>
          </cell>
          <cell r="J202">
            <v>0</v>
          </cell>
          <cell r="K202">
            <v>0</v>
          </cell>
          <cell r="L202">
            <v>0</v>
          </cell>
          <cell r="M202">
            <v>0</v>
          </cell>
          <cell r="N202">
            <v>0</v>
          </cell>
          <cell r="O202">
            <v>5098405</v>
          </cell>
          <cell r="P202" t="str">
            <v/>
          </cell>
        </row>
        <row r="203">
          <cell r="D203" t="str">
            <v>15-10-010</v>
          </cell>
          <cell r="E203" t="str">
            <v>SUMINISTRO E INSTALACIÓN DE CABLE CU CALIBRE 3X N° 1/0-AWG DESDE POSTE HASTA EL GABINETE CON MEDIDOR. (SUJETO A CAMBIO SEGÚN OPERADOR DE RED)ESTIMADA</v>
          </cell>
          <cell r="F203" t="str">
            <v>ML</v>
          </cell>
          <cell r="G203">
            <v>76488</v>
          </cell>
          <cell r="H203">
            <v>45</v>
          </cell>
          <cell r="I203">
            <v>3441960</v>
          </cell>
          <cell r="J203">
            <v>0</v>
          </cell>
          <cell r="K203">
            <v>0</v>
          </cell>
          <cell r="L203">
            <v>0</v>
          </cell>
          <cell r="M203">
            <v>0</v>
          </cell>
          <cell r="N203">
            <v>45</v>
          </cell>
          <cell r="O203">
            <v>3441960</v>
          </cell>
          <cell r="P203" t="str">
            <v/>
          </cell>
        </row>
        <row r="204">
          <cell r="D204" t="str">
            <v>15-10-020</v>
          </cell>
          <cell r="E204" t="str">
            <v>SUMINISTRO E INSTALACIÓN DE CABLE 3N°2+1N°2+1N°8 THHN-AWG. CANTIDAD ESTIMADA</v>
          </cell>
          <cell r="F204" t="str">
            <v>ML</v>
          </cell>
          <cell r="G204">
            <v>47327</v>
          </cell>
          <cell r="H204">
            <v>35</v>
          </cell>
          <cell r="I204">
            <v>1656445</v>
          </cell>
          <cell r="J204">
            <v>0</v>
          </cell>
          <cell r="K204">
            <v>0</v>
          </cell>
          <cell r="L204">
            <v>0</v>
          </cell>
          <cell r="M204">
            <v>0</v>
          </cell>
          <cell r="N204">
            <v>35</v>
          </cell>
          <cell r="O204">
            <v>1656445</v>
          </cell>
          <cell r="P204" t="str">
            <v/>
          </cell>
        </row>
        <row r="205">
          <cell r="D205" t="str">
            <v/>
          </cell>
          <cell r="E205" t="str">
            <v/>
          </cell>
          <cell r="F205" t="str">
            <v/>
          </cell>
          <cell r="G205">
            <v>0</v>
          </cell>
          <cell r="H205">
            <v>0</v>
          </cell>
          <cell r="I205" t="str">
            <v/>
          </cell>
          <cell r="J205">
            <v>0</v>
          </cell>
          <cell r="K205" t="str">
            <v/>
          </cell>
          <cell r="L205">
            <v>0</v>
          </cell>
          <cell r="M205" t="str">
            <v/>
          </cell>
          <cell r="N205">
            <v>0</v>
          </cell>
          <cell r="O205">
            <v>0</v>
          </cell>
          <cell r="P205" t="str">
            <v/>
          </cell>
        </row>
        <row r="206">
          <cell r="D206" t="str">
            <v>15-15</v>
          </cell>
          <cell r="E206" t="str">
            <v>TUBERIA</v>
          </cell>
          <cell r="F206" t="str">
            <v/>
          </cell>
          <cell r="G206">
            <v>0</v>
          </cell>
          <cell r="H206">
            <v>0</v>
          </cell>
          <cell r="I206">
            <v>10385292</v>
          </cell>
          <cell r="J206">
            <v>0</v>
          </cell>
          <cell r="K206">
            <v>0</v>
          </cell>
          <cell r="L206">
            <v>0</v>
          </cell>
          <cell r="M206">
            <v>0</v>
          </cell>
          <cell r="N206">
            <v>0</v>
          </cell>
          <cell r="O206">
            <v>10385292</v>
          </cell>
          <cell r="P206" t="str">
            <v/>
          </cell>
        </row>
        <row r="207">
          <cell r="D207" t="str">
            <v/>
          </cell>
          <cell r="E207" t="str">
            <v>TUBERÍA</v>
          </cell>
          <cell r="F207" t="str">
            <v/>
          </cell>
          <cell r="G207">
            <v>0</v>
          </cell>
          <cell r="H207">
            <v>0</v>
          </cell>
          <cell r="I207" t="str">
            <v/>
          </cell>
          <cell r="J207">
            <v>0</v>
          </cell>
          <cell r="K207" t="str">
            <v/>
          </cell>
          <cell r="L207">
            <v>0</v>
          </cell>
          <cell r="M207" t="str">
            <v/>
          </cell>
          <cell r="N207">
            <v>0</v>
          </cell>
          <cell r="O207">
            <v>0</v>
          </cell>
          <cell r="P207" t="str">
            <v/>
          </cell>
        </row>
        <row r="208">
          <cell r="D208" t="str">
            <v/>
          </cell>
          <cell r="E208" t="str">
            <v>INSTALACIÓN DE TUBERÍA METÁLICA TIPO EMT SOBREPUESTA EN SUPERFICIE.
INCLUYE: TUBO, CURVAS, UNIONES, ENTRADAS Y SOPORTE CADA 1,2 MTS,  MARCACIÓN RETIE , ALAMBRE DULCE PARA GUÍA DE CABLES, GRAPAS, ANCLAJES, NIVELACIÓN Y PUESTA EN SERVICIO.</v>
          </cell>
          <cell r="F208" t="str">
            <v/>
          </cell>
          <cell r="G208">
            <v>0</v>
          </cell>
          <cell r="H208">
            <v>0</v>
          </cell>
          <cell r="I208" t="str">
            <v/>
          </cell>
          <cell r="J208">
            <v>0</v>
          </cell>
          <cell r="K208" t="str">
            <v/>
          </cell>
          <cell r="L208">
            <v>0</v>
          </cell>
          <cell r="M208" t="str">
            <v/>
          </cell>
          <cell r="N208">
            <v>0</v>
          </cell>
          <cell r="O208">
            <v>0</v>
          </cell>
          <cell r="P208" t="str">
            <v/>
          </cell>
        </row>
        <row r="209">
          <cell r="D209" t="str">
            <v>15-15-010</v>
          </cell>
          <cell r="E209" t="str">
            <v>TUBERÍA METÁLICA TIPO EMT DE 3/4"</v>
          </cell>
          <cell r="F209" t="str">
            <v>ML</v>
          </cell>
          <cell r="G209">
            <v>10479</v>
          </cell>
          <cell r="H209">
            <v>676</v>
          </cell>
          <cell r="I209">
            <v>7083804</v>
          </cell>
          <cell r="J209">
            <v>0</v>
          </cell>
          <cell r="K209">
            <v>0</v>
          </cell>
          <cell r="L209">
            <v>0</v>
          </cell>
          <cell r="M209">
            <v>0</v>
          </cell>
          <cell r="N209">
            <v>676</v>
          </cell>
          <cell r="O209">
            <v>7083804</v>
          </cell>
          <cell r="P209" t="str">
            <v/>
          </cell>
        </row>
        <row r="210">
          <cell r="D210" t="str">
            <v>15-15-020</v>
          </cell>
          <cell r="E210" t="str">
            <v>TUBERÍA METÁLICA TIPO EMT DE 1 1/2"</v>
          </cell>
          <cell r="F210" t="str">
            <v>ML</v>
          </cell>
          <cell r="G210">
            <v>24843</v>
          </cell>
          <cell r="H210">
            <v>35</v>
          </cell>
          <cell r="I210">
            <v>869505</v>
          </cell>
          <cell r="J210">
            <v>0</v>
          </cell>
          <cell r="K210">
            <v>0</v>
          </cell>
          <cell r="L210">
            <v>0</v>
          </cell>
          <cell r="M210">
            <v>0</v>
          </cell>
          <cell r="N210">
            <v>35</v>
          </cell>
          <cell r="O210">
            <v>869505</v>
          </cell>
          <cell r="P210" t="str">
            <v/>
          </cell>
        </row>
        <row r="211">
          <cell r="D211" t="str">
            <v>15-15-030</v>
          </cell>
          <cell r="E211" t="str">
            <v>TUBERÍA METÁLICA TIPO IMC DE 2"</v>
          </cell>
          <cell r="F211" t="str">
            <v>ML</v>
          </cell>
          <cell r="G211">
            <v>54016</v>
          </cell>
          <cell r="H211">
            <v>6</v>
          </cell>
          <cell r="I211">
            <v>324096</v>
          </cell>
          <cell r="J211">
            <v>0</v>
          </cell>
          <cell r="K211">
            <v>0</v>
          </cell>
          <cell r="L211">
            <v>0</v>
          </cell>
          <cell r="M211">
            <v>0</v>
          </cell>
          <cell r="N211">
            <v>6</v>
          </cell>
          <cell r="O211">
            <v>324096</v>
          </cell>
          <cell r="P211" t="str">
            <v/>
          </cell>
        </row>
        <row r="212">
          <cell r="D212" t="str">
            <v/>
          </cell>
          <cell r="E212" t="str">
            <v>SUMINISTRO E INSTALACIÓN DE TUBERÍA CONDUIT PVC EMBEBIDA U OCULTA. INCLUYE OBRA CIVIL, BOTADA DE MATERIAL, RESANE, PEGA PVC, CURVAS, ADAPTADORES,  Y DEMÁS ELEMENTOS NECESARIOS PARA SU CORRECTA INSTALACIÓN, ALAMBRE DULCE PARA GUÍA DE CABLES, CERTIFICACIÓN DE PRODUCTO RETIE.</v>
          </cell>
          <cell r="F212" t="str">
            <v/>
          </cell>
          <cell r="G212">
            <v>0</v>
          </cell>
          <cell r="H212">
            <v>0</v>
          </cell>
          <cell r="I212" t="str">
            <v/>
          </cell>
          <cell r="J212">
            <v>0</v>
          </cell>
          <cell r="K212" t="str">
            <v/>
          </cell>
          <cell r="L212">
            <v>0</v>
          </cell>
          <cell r="M212" t="str">
            <v/>
          </cell>
          <cell r="N212">
            <v>0</v>
          </cell>
          <cell r="O212">
            <v>0</v>
          </cell>
          <cell r="P212" t="str">
            <v/>
          </cell>
        </row>
        <row r="213">
          <cell r="D213" t="str">
            <v>15-15-040</v>
          </cell>
          <cell r="E213" t="str">
            <v>TUBERÍA CONDUIT PVC DE 2"</v>
          </cell>
          <cell r="F213" t="str">
            <v>ML</v>
          </cell>
          <cell r="G213">
            <v>16313</v>
          </cell>
          <cell r="H213">
            <v>39</v>
          </cell>
          <cell r="I213">
            <v>636207</v>
          </cell>
          <cell r="J213">
            <v>0</v>
          </cell>
          <cell r="K213">
            <v>0</v>
          </cell>
          <cell r="L213">
            <v>0</v>
          </cell>
          <cell r="M213">
            <v>0</v>
          </cell>
          <cell r="N213">
            <v>39</v>
          </cell>
          <cell r="O213">
            <v>636207</v>
          </cell>
          <cell r="P213" t="str">
            <v/>
          </cell>
        </row>
        <row r="214">
          <cell r="D214" t="str">
            <v>15-15-050</v>
          </cell>
          <cell r="E214" t="str">
            <v>TUBERÍA CONDUIT PVC 1"</v>
          </cell>
          <cell r="F214" t="str">
            <v>ML</v>
          </cell>
          <cell r="G214">
            <v>7665</v>
          </cell>
          <cell r="H214">
            <v>192</v>
          </cell>
          <cell r="I214">
            <v>1471680</v>
          </cell>
          <cell r="J214">
            <v>0</v>
          </cell>
          <cell r="K214">
            <v>0</v>
          </cell>
          <cell r="L214">
            <v>0</v>
          </cell>
          <cell r="M214">
            <v>0</v>
          </cell>
          <cell r="N214">
            <v>192</v>
          </cell>
          <cell r="O214">
            <v>1471680</v>
          </cell>
          <cell r="P214" t="str">
            <v/>
          </cell>
        </row>
        <row r="215">
          <cell r="D215" t="str">
            <v/>
          </cell>
          <cell r="E215" t="str">
            <v/>
          </cell>
          <cell r="F215" t="str">
            <v/>
          </cell>
          <cell r="G215">
            <v>0</v>
          </cell>
          <cell r="H215">
            <v>0</v>
          </cell>
          <cell r="I215" t="str">
            <v/>
          </cell>
          <cell r="J215">
            <v>0</v>
          </cell>
          <cell r="K215" t="str">
            <v/>
          </cell>
          <cell r="L215">
            <v>0</v>
          </cell>
          <cell r="M215" t="str">
            <v/>
          </cell>
          <cell r="N215">
            <v>0</v>
          </cell>
          <cell r="O215">
            <v>0</v>
          </cell>
          <cell r="P215" t="str">
            <v/>
          </cell>
        </row>
        <row r="216">
          <cell r="D216" t="str">
            <v>15-20</v>
          </cell>
          <cell r="E216" t="str">
            <v>CIRCUITOS RAMALES EN BAJA TENSIÓN</v>
          </cell>
          <cell r="F216" t="str">
            <v/>
          </cell>
          <cell r="G216">
            <v>0</v>
          </cell>
          <cell r="H216">
            <v>0</v>
          </cell>
          <cell r="I216">
            <v>3295832</v>
          </cell>
          <cell r="J216">
            <v>0</v>
          </cell>
          <cell r="K216">
            <v>0</v>
          </cell>
          <cell r="L216">
            <v>0</v>
          </cell>
          <cell r="M216">
            <v>0</v>
          </cell>
          <cell r="N216">
            <v>0</v>
          </cell>
          <cell r="O216">
            <v>3295832</v>
          </cell>
          <cell r="P216" t="str">
            <v/>
          </cell>
        </row>
        <row r="217">
          <cell r="D217" t="str">
            <v/>
          </cell>
          <cell r="E217" t="str">
            <v>INSTALACIÓN DE CONDUCTORES PARA ALIMENTADORES Y CIRCUITOS RAMALES, SEGÚN DISEÑOS Y CUADROS DE CARGA. EN CABLE DE COBRE 
INCLUYE: CONDUCTOR, TERMINALES, MARCACIÓN, AMARRES, CONEXIÓN, PRUEBAS Y PUESTA EN SERVICIO.
NOTA: PRUEBAS O CHEQUEOS DE AISLAMIENTO EXIGIDAS POR LA EMPRESA DE ENERGÍA SERAN FACTURADAS POR APARTE.</v>
          </cell>
          <cell r="F217" t="str">
            <v/>
          </cell>
          <cell r="G217">
            <v>0</v>
          </cell>
          <cell r="H217">
            <v>0</v>
          </cell>
          <cell r="I217" t="str">
            <v/>
          </cell>
          <cell r="J217">
            <v>0</v>
          </cell>
          <cell r="K217" t="str">
            <v/>
          </cell>
          <cell r="L217">
            <v>0</v>
          </cell>
          <cell r="M217" t="str">
            <v/>
          </cell>
          <cell r="N217">
            <v>0</v>
          </cell>
          <cell r="O217">
            <v>0</v>
          </cell>
          <cell r="P217" t="str">
            <v/>
          </cell>
        </row>
        <row r="218">
          <cell r="D218" t="str">
            <v/>
          </cell>
          <cell r="E218" t="str">
            <v>DE TABLEROS A SALIDAS</v>
          </cell>
          <cell r="F218" t="str">
            <v/>
          </cell>
          <cell r="G218">
            <v>0</v>
          </cell>
          <cell r="H218">
            <v>0</v>
          </cell>
          <cell r="I218" t="str">
            <v/>
          </cell>
          <cell r="J218">
            <v>0</v>
          </cell>
          <cell r="K218" t="str">
            <v/>
          </cell>
          <cell r="L218">
            <v>0</v>
          </cell>
          <cell r="M218" t="str">
            <v/>
          </cell>
          <cell r="N218">
            <v>0</v>
          </cell>
          <cell r="O218">
            <v>0</v>
          </cell>
          <cell r="P218" t="str">
            <v/>
          </cell>
        </row>
        <row r="219">
          <cell r="D219" t="str">
            <v>15-20-010</v>
          </cell>
          <cell r="E219" t="str">
            <v xml:space="preserve">CIRCUITOS RAMALES EN BAJA TENSIÓN, 120V EN 1NO12 +1NO.12  +1NO.12 ALAMBRE DE COBRE AWG THHN/THWN-90ºC </v>
          </cell>
          <cell r="F219" t="str">
            <v>ML</v>
          </cell>
          <cell r="G219">
            <v>4079</v>
          </cell>
          <cell r="H219">
            <v>808</v>
          </cell>
          <cell r="I219">
            <v>3295832</v>
          </cell>
          <cell r="J219">
            <v>0</v>
          </cell>
          <cell r="K219">
            <v>0</v>
          </cell>
          <cell r="L219">
            <v>0</v>
          </cell>
          <cell r="M219">
            <v>0</v>
          </cell>
          <cell r="N219">
            <v>808</v>
          </cell>
          <cell r="O219">
            <v>3295832</v>
          </cell>
          <cell r="P219" t="str">
            <v/>
          </cell>
        </row>
        <row r="220">
          <cell r="D220" t="str">
            <v/>
          </cell>
          <cell r="E220" t="str">
            <v/>
          </cell>
          <cell r="F220" t="str">
            <v/>
          </cell>
          <cell r="G220">
            <v>0</v>
          </cell>
          <cell r="H220">
            <v>0</v>
          </cell>
          <cell r="I220" t="str">
            <v/>
          </cell>
          <cell r="J220">
            <v>0</v>
          </cell>
          <cell r="K220" t="str">
            <v/>
          </cell>
          <cell r="L220">
            <v>0</v>
          </cell>
          <cell r="M220" t="str">
            <v/>
          </cell>
          <cell r="N220">
            <v>0</v>
          </cell>
          <cell r="O220">
            <v>0</v>
          </cell>
          <cell r="P220" t="str">
            <v/>
          </cell>
        </row>
        <row r="221">
          <cell r="D221" t="str">
            <v>15-25</v>
          </cell>
          <cell r="E221" t="str">
            <v>SALIDAS ELÉCTRICAS</v>
          </cell>
          <cell r="F221" t="str">
            <v/>
          </cell>
          <cell r="G221">
            <v>0</v>
          </cell>
          <cell r="H221">
            <v>0</v>
          </cell>
          <cell r="I221">
            <v>14257264</v>
          </cell>
          <cell r="J221">
            <v>0</v>
          </cell>
          <cell r="K221">
            <v>0</v>
          </cell>
          <cell r="L221">
            <v>0</v>
          </cell>
          <cell r="M221">
            <v>0</v>
          </cell>
          <cell r="N221">
            <v>0</v>
          </cell>
          <cell r="O221">
            <v>14257264</v>
          </cell>
          <cell r="P221" t="str">
            <v/>
          </cell>
        </row>
        <row r="222">
          <cell r="D222" t="str">
            <v/>
          </cell>
          <cell r="E222" t="str">
            <v>SUMINISTRO Y MONTAJE DE:</v>
          </cell>
          <cell r="F222" t="str">
            <v/>
          </cell>
          <cell r="G222">
            <v>0</v>
          </cell>
          <cell r="H222">
            <v>0</v>
          </cell>
          <cell r="I222" t="str">
            <v/>
          </cell>
          <cell r="J222">
            <v>0</v>
          </cell>
          <cell r="K222" t="str">
            <v/>
          </cell>
          <cell r="L222">
            <v>0</v>
          </cell>
          <cell r="M222" t="str">
            <v/>
          </cell>
          <cell r="N222">
            <v>0</v>
          </cell>
          <cell r="O222">
            <v>0</v>
          </cell>
          <cell r="P222" t="str">
            <v/>
          </cell>
        </row>
        <row r="223">
          <cell r="D223" t="str">
            <v/>
          </cell>
          <cell r="E223" t="str">
            <v>SALIDAS ELÉCTRICAS PARA ILUMINACIÓN</v>
          </cell>
          <cell r="F223" t="str">
            <v/>
          </cell>
          <cell r="G223">
            <v>0</v>
          </cell>
          <cell r="H223">
            <v>0</v>
          </cell>
          <cell r="I223" t="str">
            <v/>
          </cell>
          <cell r="J223">
            <v>0</v>
          </cell>
          <cell r="K223" t="str">
            <v/>
          </cell>
          <cell r="L223">
            <v>0</v>
          </cell>
          <cell r="M223" t="str">
            <v/>
          </cell>
          <cell r="N223">
            <v>0</v>
          </cell>
          <cell r="O223">
            <v>0</v>
          </cell>
          <cell r="P223" t="str">
            <v/>
          </cell>
        </row>
        <row r="224">
          <cell r="D224" t="str">
            <v/>
          </cell>
          <cell r="E224" t="str">
            <v>CONSTRUCCION DE SALIDAS ELÉCTRICAS PARA ILUMINACIÓN.
INCLUYE: TUBERÍA EMT 3/4", ALAMBRES Y/O CABLES, CAJA METÁLICA, CONECTORES DE EMPALME, MARCACIÓN  RETIE, PRUEBAS Y PUESTA EN SERVICIO.
NOTA: SE CONSIDERA UNA DISTANCIA MÁXIMA DE 5 METROS POR SALIDA, CUANDO LAS DISTANCIAS SON MAYORES A 5M, SE LIQUIDA POR CANTIDADES Y VALORES UNITARIOS LA TUBERÍA Y EL CABLEADO: LONGITUDES LINEALES.
NOTA: EL MONTAJE DE LAS LUMINARIAS SE LIQUIDARA POR APARTE.</v>
          </cell>
          <cell r="F224" t="str">
            <v/>
          </cell>
          <cell r="G224">
            <v>0</v>
          </cell>
          <cell r="H224">
            <v>0</v>
          </cell>
          <cell r="I224" t="str">
            <v/>
          </cell>
          <cell r="J224">
            <v>0</v>
          </cell>
          <cell r="K224" t="str">
            <v/>
          </cell>
          <cell r="L224">
            <v>0</v>
          </cell>
          <cell r="M224" t="str">
            <v/>
          </cell>
          <cell r="N224">
            <v>0</v>
          </cell>
          <cell r="O224">
            <v>0</v>
          </cell>
          <cell r="P224" t="str">
            <v/>
          </cell>
        </row>
        <row r="225">
          <cell r="D225" t="str">
            <v>15-25-010</v>
          </cell>
          <cell r="E225" t="str">
            <v>SALIDA ALUMBRADO DE EMERGENCIA TIPO LED 2W.</v>
          </cell>
          <cell r="F225" t="str">
            <v>UN</v>
          </cell>
          <cell r="G225">
            <v>74281</v>
          </cell>
          <cell r="H225">
            <v>9</v>
          </cell>
          <cell r="I225">
            <v>668529</v>
          </cell>
          <cell r="J225">
            <v>0</v>
          </cell>
          <cell r="K225">
            <v>0</v>
          </cell>
          <cell r="L225">
            <v>0</v>
          </cell>
          <cell r="M225">
            <v>0</v>
          </cell>
          <cell r="N225">
            <v>9</v>
          </cell>
          <cell r="O225">
            <v>668529</v>
          </cell>
          <cell r="P225" t="str">
            <v/>
          </cell>
        </row>
        <row r="226">
          <cell r="D226" t="str">
            <v>15-25-020</v>
          </cell>
          <cell r="E226" t="str">
            <v>SALIDA AVISO LUMINOSO.</v>
          </cell>
          <cell r="F226" t="str">
            <v>UN</v>
          </cell>
          <cell r="G226">
            <v>73233</v>
          </cell>
          <cell r="H226">
            <v>2</v>
          </cell>
          <cell r="I226">
            <v>146466</v>
          </cell>
          <cell r="J226">
            <v>0</v>
          </cell>
          <cell r="K226">
            <v>0</v>
          </cell>
          <cell r="L226">
            <v>0</v>
          </cell>
          <cell r="M226">
            <v>0</v>
          </cell>
          <cell r="N226">
            <v>2</v>
          </cell>
          <cell r="O226">
            <v>146466</v>
          </cell>
          <cell r="P226" t="str">
            <v/>
          </cell>
        </row>
        <row r="227">
          <cell r="D227" t="str">
            <v>15-25-030</v>
          </cell>
          <cell r="E227" t="str">
            <v>SALIDA LUMINARIA FLUORESCENTE 60X60 4X24W DE DESCOLGAR.</v>
          </cell>
          <cell r="F227" t="str">
            <v>UN</v>
          </cell>
          <cell r="G227">
            <v>72186</v>
          </cell>
          <cell r="H227">
            <v>48</v>
          </cell>
          <cell r="I227">
            <v>3464928</v>
          </cell>
          <cell r="J227">
            <v>0</v>
          </cell>
          <cell r="K227">
            <v>0</v>
          </cell>
          <cell r="L227">
            <v>0</v>
          </cell>
          <cell r="M227">
            <v>0</v>
          </cell>
          <cell r="N227">
            <v>48</v>
          </cell>
          <cell r="O227">
            <v>3464928</v>
          </cell>
          <cell r="P227" t="str">
            <v/>
          </cell>
        </row>
        <row r="228">
          <cell r="D228" t="str">
            <v>15-25-040</v>
          </cell>
          <cell r="E228" t="str">
            <v>SALIDA LUMINARIA FLUORESCENTE HERMÉTICA 1X54W DE DESCOLGAR</v>
          </cell>
          <cell r="F228" t="str">
            <v>UN</v>
          </cell>
          <cell r="G228">
            <v>72186</v>
          </cell>
          <cell r="H228">
            <v>2</v>
          </cell>
          <cell r="I228">
            <v>144372</v>
          </cell>
          <cell r="J228">
            <v>0</v>
          </cell>
          <cell r="K228">
            <v>0</v>
          </cell>
          <cell r="L228">
            <v>0</v>
          </cell>
          <cell r="M228">
            <v>0</v>
          </cell>
          <cell r="N228">
            <v>2</v>
          </cell>
          <cell r="O228">
            <v>144372</v>
          </cell>
          <cell r="P228" t="str">
            <v/>
          </cell>
        </row>
        <row r="229">
          <cell r="D229" t="str">
            <v>15-25-050</v>
          </cell>
          <cell r="E229" t="str">
            <v>SALIDA LUMINARIA FLUORESCENTE HERMÉTICA 2X54W DE DESCOLGAR.</v>
          </cell>
          <cell r="F229" t="str">
            <v>UN</v>
          </cell>
          <cell r="G229">
            <v>72186</v>
          </cell>
          <cell r="H229">
            <v>5</v>
          </cell>
          <cell r="I229">
            <v>360930</v>
          </cell>
          <cell r="J229">
            <v>0</v>
          </cell>
          <cell r="K229">
            <v>0</v>
          </cell>
          <cell r="L229">
            <v>0</v>
          </cell>
          <cell r="M229">
            <v>0</v>
          </cell>
          <cell r="N229">
            <v>5</v>
          </cell>
          <cell r="O229">
            <v>360930</v>
          </cell>
          <cell r="P229" t="str">
            <v/>
          </cell>
        </row>
        <row r="230">
          <cell r="D230" t="str">
            <v>15-25-060</v>
          </cell>
          <cell r="E230" t="str">
            <v>SALIDA PARA BALA CILINDRO CIRCULAR DE 1X26W DE DESCOLGAR.</v>
          </cell>
          <cell r="F230" t="str">
            <v>UN</v>
          </cell>
          <cell r="G230">
            <v>72186</v>
          </cell>
          <cell r="H230">
            <v>14</v>
          </cell>
          <cell r="I230">
            <v>1010604</v>
          </cell>
          <cell r="J230">
            <v>0</v>
          </cell>
          <cell r="K230">
            <v>0</v>
          </cell>
          <cell r="L230">
            <v>0</v>
          </cell>
          <cell r="M230">
            <v>0</v>
          </cell>
          <cell r="N230">
            <v>14</v>
          </cell>
          <cell r="O230">
            <v>1010604</v>
          </cell>
          <cell r="P230" t="str">
            <v/>
          </cell>
        </row>
        <row r="231">
          <cell r="D231" t="str">
            <v>15-25-070</v>
          </cell>
          <cell r="E231" t="str">
            <v>SALIDA PARA BALA CILINDRO CIRCULAR DE 1X32W DE DESCOLGAR.</v>
          </cell>
          <cell r="F231" t="str">
            <v>UN</v>
          </cell>
          <cell r="G231">
            <v>72186</v>
          </cell>
          <cell r="H231">
            <v>2</v>
          </cell>
          <cell r="I231">
            <v>144372</v>
          </cell>
          <cell r="J231">
            <v>0</v>
          </cell>
          <cell r="K231">
            <v>0</v>
          </cell>
          <cell r="L231">
            <v>0</v>
          </cell>
          <cell r="M231">
            <v>0</v>
          </cell>
          <cell r="N231">
            <v>2</v>
          </cell>
          <cell r="O231">
            <v>144372</v>
          </cell>
          <cell r="P231" t="str">
            <v/>
          </cell>
        </row>
        <row r="232">
          <cell r="D232" t="str">
            <v>15-25-080</v>
          </cell>
          <cell r="E232" t="str">
            <v>SALIDA PARA BALA CILINDRO CIRCULAR CAPELA DE 2X26W DE DESCOLGAR.</v>
          </cell>
          <cell r="F232" t="str">
            <v>UN</v>
          </cell>
          <cell r="G232">
            <v>72186</v>
          </cell>
          <cell r="H232">
            <v>22</v>
          </cell>
          <cell r="I232">
            <v>1588092</v>
          </cell>
          <cell r="J232">
            <v>0</v>
          </cell>
          <cell r="K232">
            <v>0</v>
          </cell>
          <cell r="L232">
            <v>0</v>
          </cell>
          <cell r="M232">
            <v>0</v>
          </cell>
          <cell r="N232">
            <v>22</v>
          </cell>
          <cell r="O232">
            <v>1588092</v>
          </cell>
          <cell r="P232" t="str">
            <v/>
          </cell>
        </row>
        <row r="233">
          <cell r="D233" t="str">
            <v>15-25-090</v>
          </cell>
          <cell r="E233" t="str">
            <v>SALIDA PARA BAÑADORA DE DESCOLGAR 2X28W.</v>
          </cell>
          <cell r="F233" t="str">
            <v>UN</v>
          </cell>
          <cell r="G233">
            <v>72186</v>
          </cell>
          <cell r="H233">
            <v>6</v>
          </cell>
          <cell r="I233">
            <v>433116</v>
          </cell>
          <cell r="J233">
            <v>0</v>
          </cell>
          <cell r="K233">
            <v>0</v>
          </cell>
          <cell r="L233">
            <v>0</v>
          </cell>
          <cell r="M233">
            <v>0</v>
          </cell>
          <cell r="N233">
            <v>6</v>
          </cell>
          <cell r="O233">
            <v>433116</v>
          </cell>
          <cell r="P233" t="str">
            <v/>
          </cell>
        </row>
        <row r="234">
          <cell r="D234" t="str">
            <v>15-25-100</v>
          </cell>
          <cell r="E234" t="str">
            <v>SALIDA EXTERIOR LUMINARIA 70W  AP</v>
          </cell>
          <cell r="F234" t="str">
            <v>UN</v>
          </cell>
          <cell r="G234">
            <v>90403</v>
          </cell>
          <cell r="H234">
            <v>6</v>
          </cell>
          <cell r="I234">
            <v>542418</v>
          </cell>
          <cell r="J234">
            <v>0</v>
          </cell>
          <cell r="K234">
            <v>0</v>
          </cell>
          <cell r="L234">
            <v>0</v>
          </cell>
          <cell r="M234">
            <v>0</v>
          </cell>
          <cell r="N234">
            <v>6</v>
          </cell>
          <cell r="O234">
            <v>542418</v>
          </cell>
          <cell r="P234" t="str">
            <v/>
          </cell>
        </row>
        <row r="235">
          <cell r="D235" t="str">
            <v>15-25-110</v>
          </cell>
          <cell r="E235" t="str">
            <v>SALIDAS PARA INTERRUPTORES SENCILLOS 120V, 15 A</v>
          </cell>
          <cell r="F235" t="str">
            <v>UN</v>
          </cell>
          <cell r="G235">
            <v>79785</v>
          </cell>
          <cell r="H235">
            <v>5</v>
          </cell>
          <cell r="I235">
            <v>398925</v>
          </cell>
          <cell r="J235">
            <v>0</v>
          </cell>
          <cell r="K235">
            <v>0</v>
          </cell>
          <cell r="L235">
            <v>0</v>
          </cell>
          <cell r="M235">
            <v>0</v>
          </cell>
          <cell r="N235">
            <v>5</v>
          </cell>
          <cell r="O235">
            <v>398925</v>
          </cell>
          <cell r="P235" t="str">
            <v/>
          </cell>
        </row>
        <row r="236">
          <cell r="D236" t="str">
            <v>15-25-120</v>
          </cell>
          <cell r="E236" t="str">
            <v>SALIDAS PARA INTERRUPTORES DOBLES 120V, 20 A</v>
          </cell>
          <cell r="F236" t="str">
            <v>UN</v>
          </cell>
          <cell r="G236">
            <v>82928</v>
          </cell>
          <cell r="H236">
            <v>10</v>
          </cell>
          <cell r="I236">
            <v>829280</v>
          </cell>
          <cell r="J236">
            <v>0</v>
          </cell>
          <cell r="K236">
            <v>0</v>
          </cell>
          <cell r="L236">
            <v>0</v>
          </cell>
          <cell r="M236">
            <v>0</v>
          </cell>
          <cell r="N236">
            <v>10</v>
          </cell>
          <cell r="O236">
            <v>829280</v>
          </cell>
          <cell r="P236" t="str">
            <v/>
          </cell>
        </row>
        <row r="237">
          <cell r="D237" t="str">
            <v>15-25-130</v>
          </cell>
          <cell r="E237" t="str">
            <v>SALIDAS PARA INTERRUPTORES TRIPLES 120V, 20 A</v>
          </cell>
          <cell r="F237" t="str">
            <v>UN</v>
          </cell>
          <cell r="G237">
            <v>87244</v>
          </cell>
          <cell r="H237">
            <v>2</v>
          </cell>
          <cell r="I237">
            <v>174488</v>
          </cell>
          <cell r="J237">
            <v>0</v>
          </cell>
          <cell r="K237">
            <v>0</v>
          </cell>
          <cell r="L237">
            <v>0</v>
          </cell>
          <cell r="M237">
            <v>0</v>
          </cell>
          <cell r="N237">
            <v>2</v>
          </cell>
          <cell r="O237">
            <v>174488</v>
          </cell>
          <cell r="P237" t="str">
            <v/>
          </cell>
        </row>
        <row r="238">
          <cell r="D238" t="str">
            <v/>
          </cell>
          <cell r="E238" t="str">
            <v>SALIDAS ELÉCTRICAS PARA TOMACORRIENTES</v>
          </cell>
          <cell r="F238" t="str">
            <v/>
          </cell>
          <cell r="G238">
            <v>0</v>
          </cell>
          <cell r="H238">
            <v>0</v>
          </cell>
          <cell r="I238" t="str">
            <v/>
          </cell>
          <cell r="J238">
            <v>0</v>
          </cell>
          <cell r="K238" t="str">
            <v/>
          </cell>
          <cell r="L238">
            <v>0</v>
          </cell>
          <cell r="M238" t="str">
            <v/>
          </cell>
          <cell r="N238">
            <v>0</v>
          </cell>
          <cell r="O238">
            <v>0</v>
          </cell>
          <cell r="P238" t="str">
            <v/>
          </cell>
        </row>
        <row r="239">
          <cell r="D239" t="str">
            <v/>
          </cell>
          <cell r="E239" t="str">
            <v>CONSTRUCCION DE SALIDAS ELÉCTRICAS PARA TOMACORRIENTES HASTA UNA LONGITUD MAXIMA ENTRE SALIDAS DE 5 MTS.
INCLUYE: TUBERÍA EMT, CAJA, CONECTORES DE EMPALME, ALAMBRES Y/O CABLES, APARATO ELÉCTRICO, MARCACIÓN Y SEÑALIZACIÓN RETIE, CONEXIÓN, PRUEBAS Y PUESTA EN SERVICIO.</v>
          </cell>
          <cell r="F239" t="str">
            <v/>
          </cell>
          <cell r="G239">
            <v>0</v>
          </cell>
          <cell r="H239">
            <v>0</v>
          </cell>
          <cell r="I239" t="str">
            <v/>
          </cell>
          <cell r="J239">
            <v>0</v>
          </cell>
          <cell r="K239" t="str">
            <v/>
          </cell>
          <cell r="L239">
            <v>0</v>
          </cell>
          <cell r="M239" t="str">
            <v/>
          </cell>
          <cell r="N239">
            <v>0</v>
          </cell>
          <cell r="O239">
            <v>0</v>
          </cell>
          <cell r="P239" t="str">
            <v/>
          </cell>
        </row>
        <row r="240">
          <cell r="D240" t="str">
            <v>15-25-150</v>
          </cell>
          <cell r="E240" t="str">
            <v>SALIDAS PARA TOMACORRIENTE DOBLE CON POLO A TIERRA, NORMAL, 20A, 120 V.</v>
          </cell>
          <cell r="F240" t="str">
            <v>UN</v>
          </cell>
          <cell r="G240">
            <v>86462</v>
          </cell>
          <cell r="H240">
            <v>48</v>
          </cell>
          <cell r="I240">
            <v>4150176</v>
          </cell>
          <cell r="J240">
            <v>0</v>
          </cell>
          <cell r="K240">
            <v>0</v>
          </cell>
          <cell r="L240">
            <v>0</v>
          </cell>
          <cell r="M240">
            <v>0</v>
          </cell>
          <cell r="N240">
            <v>48</v>
          </cell>
          <cell r="O240">
            <v>4150176</v>
          </cell>
          <cell r="P240" t="str">
            <v/>
          </cell>
        </row>
        <row r="241">
          <cell r="D241" t="str">
            <v>15-25-160</v>
          </cell>
          <cell r="E241" t="str">
            <v>SALIDA TIPO GFCI</v>
          </cell>
          <cell r="F241" t="str">
            <v>UN</v>
          </cell>
          <cell r="G241">
            <v>100284</v>
          </cell>
          <cell r="H241">
            <v>2</v>
          </cell>
          <cell r="I241">
            <v>200568</v>
          </cell>
          <cell r="J241">
            <v>0</v>
          </cell>
          <cell r="K241">
            <v>0</v>
          </cell>
          <cell r="L241">
            <v>0</v>
          </cell>
          <cell r="M241">
            <v>0</v>
          </cell>
          <cell r="N241">
            <v>2</v>
          </cell>
          <cell r="O241">
            <v>200568</v>
          </cell>
          <cell r="P241" t="str">
            <v/>
          </cell>
        </row>
        <row r="242">
          <cell r="D242" t="str">
            <v/>
          </cell>
          <cell r="E242" t="str">
            <v/>
          </cell>
          <cell r="F242" t="str">
            <v/>
          </cell>
          <cell r="G242">
            <v>0</v>
          </cell>
          <cell r="H242">
            <v>0</v>
          </cell>
          <cell r="I242" t="str">
            <v/>
          </cell>
          <cell r="J242">
            <v>0</v>
          </cell>
          <cell r="K242" t="str">
            <v/>
          </cell>
          <cell r="L242">
            <v>0</v>
          </cell>
          <cell r="M242" t="str">
            <v/>
          </cell>
          <cell r="N242">
            <v>0</v>
          </cell>
          <cell r="O242">
            <v>0</v>
          </cell>
          <cell r="P242" t="str">
            <v/>
          </cell>
        </row>
        <row r="243">
          <cell r="D243" t="str">
            <v>15-30</v>
          </cell>
          <cell r="E243" t="str">
            <v>LUMINARIAS</v>
          </cell>
          <cell r="F243" t="str">
            <v/>
          </cell>
          <cell r="G243">
            <v>0</v>
          </cell>
          <cell r="H243">
            <v>0</v>
          </cell>
          <cell r="I243">
            <v>21971726</v>
          </cell>
          <cell r="J243">
            <v>0</v>
          </cell>
          <cell r="K243">
            <v>0</v>
          </cell>
          <cell r="L243">
            <v>0</v>
          </cell>
          <cell r="M243">
            <v>0</v>
          </cell>
          <cell r="N243">
            <v>0</v>
          </cell>
          <cell r="O243">
            <v>21971726</v>
          </cell>
          <cell r="P243" t="str">
            <v/>
          </cell>
        </row>
        <row r="244">
          <cell r="D244" t="str">
            <v/>
          </cell>
          <cell r="E244" t="str">
            <v>SUMINISTRO Y MONTAJE DE LUMINARIAS.
INCLUYE: LUMINARIA CON TUBOS FLUORESCENTES O BOMBILLA, CABLE ENCAUCHETADO CALIBRE 3X16AWG, CLAVIJA TIPO 515 LEVITON, MARCACIÓN, SOPORTE, FIJACIÓN, CONEXIÓN, PRUEBAS Y PUESTA EN SERVICIO.</v>
          </cell>
          <cell r="F244" t="str">
            <v/>
          </cell>
          <cell r="G244">
            <v>0</v>
          </cell>
          <cell r="H244">
            <v>0</v>
          </cell>
          <cell r="I244" t="str">
            <v/>
          </cell>
          <cell r="J244">
            <v>0</v>
          </cell>
          <cell r="K244" t="str">
            <v/>
          </cell>
          <cell r="L244">
            <v>0</v>
          </cell>
          <cell r="M244" t="str">
            <v/>
          </cell>
          <cell r="N244">
            <v>0</v>
          </cell>
          <cell r="O244">
            <v>0</v>
          </cell>
          <cell r="P244" t="str">
            <v/>
          </cell>
        </row>
        <row r="245">
          <cell r="D245" t="str">
            <v>15-30-010</v>
          </cell>
          <cell r="E245" t="str">
            <v>LUMINARIA DE EMERGENCIA TIPO LED 2W.</v>
          </cell>
          <cell r="F245" t="str">
            <v>UN</v>
          </cell>
          <cell r="G245">
            <v>136092</v>
          </cell>
          <cell r="H245">
            <v>9</v>
          </cell>
          <cell r="I245">
            <v>1224828</v>
          </cell>
          <cell r="J245">
            <v>0</v>
          </cell>
          <cell r="K245">
            <v>0</v>
          </cell>
          <cell r="L245">
            <v>0</v>
          </cell>
          <cell r="M245">
            <v>0</v>
          </cell>
          <cell r="N245">
            <v>9</v>
          </cell>
          <cell r="O245">
            <v>1224828</v>
          </cell>
          <cell r="P245" t="str">
            <v/>
          </cell>
        </row>
        <row r="246">
          <cell r="D246" t="str">
            <v>15-30-020</v>
          </cell>
          <cell r="E246" t="str">
            <v>AVISO LUMINOSO</v>
          </cell>
          <cell r="F246" t="str">
            <v>UN</v>
          </cell>
          <cell r="G246">
            <v>151695</v>
          </cell>
          <cell r="H246">
            <v>2</v>
          </cell>
          <cell r="I246">
            <v>303390</v>
          </cell>
          <cell r="J246">
            <v>0</v>
          </cell>
          <cell r="K246">
            <v>0</v>
          </cell>
          <cell r="L246">
            <v>0</v>
          </cell>
          <cell r="M246">
            <v>0</v>
          </cell>
          <cell r="N246">
            <v>2</v>
          </cell>
          <cell r="O246">
            <v>303390</v>
          </cell>
          <cell r="P246" t="str">
            <v/>
          </cell>
        </row>
        <row r="247">
          <cell r="D247" t="str">
            <v>15-30-030</v>
          </cell>
          <cell r="E247" t="str">
            <v>LUMINARIA FLUORESCENTE 60X60 4X24W DE DESCOLGAR.</v>
          </cell>
          <cell r="F247" t="str">
            <v>UN</v>
          </cell>
          <cell r="G247">
            <v>263398</v>
          </cell>
          <cell r="H247">
            <v>48</v>
          </cell>
          <cell r="I247">
            <v>12643104</v>
          </cell>
          <cell r="J247">
            <v>0</v>
          </cell>
          <cell r="K247">
            <v>0</v>
          </cell>
          <cell r="L247">
            <v>0</v>
          </cell>
          <cell r="M247">
            <v>0</v>
          </cell>
          <cell r="N247">
            <v>48</v>
          </cell>
          <cell r="O247">
            <v>12643104</v>
          </cell>
          <cell r="P247" t="str">
            <v/>
          </cell>
        </row>
        <row r="248">
          <cell r="D248" t="str">
            <v>15-30-040</v>
          </cell>
          <cell r="E248" t="str">
            <v>LUMINARIA FLUORESCENTE HERMÉTICA 1X54W DE DESCOLGAR</v>
          </cell>
          <cell r="F248" t="str">
            <v>UN</v>
          </cell>
          <cell r="G248">
            <v>118593</v>
          </cell>
          <cell r="H248">
            <v>2</v>
          </cell>
          <cell r="I248">
            <v>237186</v>
          </cell>
          <cell r="J248">
            <v>0</v>
          </cell>
          <cell r="K248">
            <v>0</v>
          </cell>
          <cell r="L248">
            <v>0</v>
          </cell>
          <cell r="M248">
            <v>0</v>
          </cell>
          <cell r="N248">
            <v>2</v>
          </cell>
          <cell r="O248">
            <v>237186</v>
          </cell>
          <cell r="P248" t="str">
            <v/>
          </cell>
        </row>
        <row r="249">
          <cell r="D249" t="str">
            <v>15-30-050</v>
          </cell>
          <cell r="E249" t="str">
            <v>LUMINARIA FLUORESCENTE HERMÉTICA 2X54W DE DESCOLGAR</v>
          </cell>
          <cell r="F249" t="str">
            <v>UN</v>
          </cell>
          <cell r="G249">
            <v>162340</v>
          </cell>
          <cell r="H249">
            <v>5</v>
          </cell>
          <cell r="I249">
            <v>811700</v>
          </cell>
          <cell r="J249">
            <v>0</v>
          </cell>
          <cell r="K249">
            <v>0</v>
          </cell>
          <cell r="L249">
            <v>0</v>
          </cell>
          <cell r="M249">
            <v>0</v>
          </cell>
          <cell r="N249">
            <v>5</v>
          </cell>
          <cell r="O249">
            <v>811700</v>
          </cell>
          <cell r="P249" t="str">
            <v/>
          </cell>
        </row>
        <row r="250">
          <cell r="D250" t="str">
            <v>15-30-060</v>
          </cell>
          <cell r="E250" t="str">
            <v>BALA CILINDRO CIRCULAR DE 1X26W DE DESCOLGAR.</v>
          </cell>
          <cell r="F250" t="str">
            <v>UN</v>
          </cell>
          <cell r="G250">
            <v>94167</v>
          </cell>
          <cell r="H250">
            <v>14</v>
          </cell>
          <cell r="I250">
            <v>1318338</v>
          </cell>
          <cell r="J250">
            <v>0</v>
          </cell>
          <cell r="K250">
            <v>0</v>
          </cell>
          <cell r="L250">
            <v>0</v>
          </cell>
          <cell r="M250">
            <v>0</v>
          </cell>
          <cell r="N250">
            <v>14</v>
          </cell>
          <cell r="O250">
            <v>1318338</v>
          </cell>
          <cell r="P250" t="str">
            <v/>
          </cell>
        </row>
        <row r="251">
          <cell r="D251" t="str">
            <v>15-30-070</v>
          </cell>
          <cell r="E251" t="str">
            <v>BALA CILINDRO CIRCULAR DE 1X32W DE DESCOLGAR.</v>
          </cell>
          <cell r="F251" t="str">
            <v>UN</v>
          </cell>
          <cell r="G251">
            <v>94969</v>
          </cell>
          <cell r="H251">
            <v>2</v>
          </cell>
          <cell r="I251">
            <v>189938</v>
          </cell>
          <cell r="J251">
            <v>0</v>
          </cell>
          <cell r="K251">
            <v>0</v>
          </cell>
          <cell r="L251">
            <v>0</v>
          </cell>
          <cell r="M251">
            <v>0</v>
          </cell>
          <cell r="N251">
            <v>2</v>
          </cell>
          <cell r="O251">
            <v>189938</v>
          </cell>
          <cell r="P251" t="str">
            <v/>
          </cell>
        </row>
        <row r="252">
          <cell r="D252" t="str">
            <v>15-30-080</v>
          </cell>
          <cell r="E252" t="str">
            <v>BALA CILINDRO  CIRCULAR CAPELA DE 2X26W DE DESCOLGAR.</v>
          </cell>
          <cell r="F252" t="str">
            <v>UN</v>
          </cell>
          <cell r="G252">
            <v>103135</v>
          </cell>
          <cell r="H252">
            <v>22</v>
          </cell>
          <cell r="I252">
            <v>2268970</v>
          </cell>
          <cell r="J252">
            <v>0</v>
          </cell>
          <cell r="K252">
            <v>0</v>
          </cell>
          <cell r="L252">
            <v>0</v>
          </cell>
          <cell r="M252">
            <v>0</v>
          </cell>
          <cell r="N252">
            <v>22</v>
          </cell>
          <cell r="O252">
            <v>2268970</v>
          </cell>
          <cell r="P252" t="str">
            <v/>
          </cell>
        </row>
        <row r="253">
          <cell r="D253" t="str">
            <v>15-30-090</v>
          </cell>
          <cell r="E253" t="str">
            <v>BAÑADORA DE DESCOLGAR 2X28W.</v>
          </cell>
          <cell r="F253" t="str">
            <v>UN</v>
          </cell>
          <cell r="G253">
            <v>163484</v>
          </cell>
          <cell r="H253">
            <v>6</v>
          </cell>
          <cell r="I253">
            <v>980904</v>
          </cell>
          <cell r="J253">
            <v>0</v>
          </cell>
          <cell r="K253">
            <v>0</v>
          </cell>
          <cell r="L253">
            <v>0</v>
          </cell>
          <cell r="M253">
            <v>0</v>
          </cell>
          <cell r="N253">
            <v>6</v>
          </cell>
          <cell r="O253">
            <v>980904</v>
          </cell>
          <cell r="P253" t="str">
            <v/>
          </cell>
        </row>
        <row r="254">
          <cell r="D254" t="str">
            <v>15-30-100</v>
          </cell>
          <cell r="E254" t="str">
            <v>LUMINARIA 70W  AP.INCLUYE BRAZO Y FOTOCELDA.</v>
          </cell>
          <cell r="F254" t="str">
            <v>UN</v>
          </cell>
          <cell r="G254">
            <v>332228</v>
          </cell>
          <cell r="H254">
            <v>6</v>
          </cell>
          <cell r="I254">
            <v>1993368</v>
          </cell>
          <cell r="J254">
            <v>0</v>
          </cell>
          <cell r="K254">
            <v>0</v>
          </cell>
          <cell r="L254">
            <v>0</v>
          </cell>
          <cell r="M254">
            <v>0</v>
          </cell>
          <cell r="N254">
            <v>6</v>
          </cell>
          <cell r="O254">
            <v>1993368</v>
          </cell>
          <cell r="P254" t="str">
            <v/>
          </cell>
        </row>
        <row r="255">
          <cell r="D255" t="str">
            <v/>
          </cell>
          <cell r="E255" t="str">
            <v/>
          </cell>
          <cell r="F255" t="str">
            <v/>
          </cell>
          <cell r="G255">
            <v>0</v>
          </cell>
          <cell r="H255">
            <v>0</v>
          </cell>
          <cell r="I255" t="str">
            <v/>
          </cell>
          <cell r="J255">
            <v>0</v>
          </cell>
          <cell r="K255" t="str">
            <v/>
          </cell>
          <cell r="L255">
            <v>0</v>
          </cell>
          <cell r="M255" t="str">
            <v/>
          </cell>
          <cell r="N255">
            <v>0</v>
          </cell>
          <cell r="O255">
            <v>0</v>
          </cell>
          <cell r="P255" t="str">
            <v/>
          </cell>
        </row>
        <row r="256">
          <cell r="D256" t="str">
            <v>15-35</v>
          </cell>
          <cell r="E256" t="str">
            <v>CAJAS</v>
          </cell>
          <cell r="F256" t="str">
            <v/>
          </cell>
          <cell r="G256">
            <v>0</v>
          </cell>
          <cell r="H256">
            <v>0</v>
          </cell>
          <cell r="I256">
            <v>2037803</v>
          </cell>
          <cell r="J256">
            <v>0</v>
          </cell>
          <cell r="K256">
            <v>0</v>
          </cell>
          <cell r="L256">
            <v>0</v>
          </cell>
          <cell r="M256">
            <v>0</v>
          </cell>
          <cell r="N256">
            <v>0</v>
          </cell>
          <cell r="O256">
            <v>2037803</v>
          </cell>
          <cell r="P256" t="str">
            <v/>
          </cell>
        </row>
        <row r="257">
          <cell r="D257" t="str">
            <v/>
          </cell>
          <cell r="E257" t="str">
            <v>SUMINISTRO Y MONTAJE DE:</v>
          </cell>
          <cell r="F257" t="str">
            <v/>
          </cell>
          <cell r="G257">
            <v>0</v>
          </cell>
          <cell r="H257">
            <v>0</v>
          </cell>
          <cell r="I257" t="str">
            <v/>
          </cell>
          <cell r="J257">
            <v>0</v>
          </cell>
          <cell r="K257" t="str">
            <v/>
          </cell>
          <cell r="L257">
            <v>0</v>
          </cell>
          <cell r="M257" t="str">
            <v/>
          </cell>
          <cell r="N257">
            <v>0</v>
          </cell>
          <cell r="O257">
            <v>0</v>
          </cell>
          <cell r="P257" t="str">
            <v/>
          </cell>
        </row>
        <row r="258">
          <cell r="D258" t="str">
            <v>15-35-010</v>
          </cell>
          <cell r="E258" t="str">
            <v>CAJA DE INSPECCIÓN DE 60X60</v>
          </cell>
          <cell r="F258" t="str">
            <v>UN</v>
          </cell>
          <cell r="G258">
            <v>385883</v>
          </cell>
          <cell r="H258">
            <v>1</v>
          </cell>
          <cell r="I258">
            <v>385883</v>
          </cell>
          <cell r="J258">
            <v>0</v>
          </cell>
          <cell r="K258">
            <v>0</v>
          </cell>
          <cell r="L258">
            <v>0</v>
          </cell>
          <cell r="M258">
            <v>0</v>
          </cell>
          <cell r="N258">
            <v>1</v>
          </cell>
          <cell r="O258">
            <v>385883</v>
          </cell>
          <cell r="P258" t="str">
            <v/>
          </cell>
        </row>
        <row r="259">
          <cell r="D259" t="str">
            <v>15-35-020</v>
          </cell>
          <cell r="E259" t="str">
            <v>CAJA DE INSPECCIÓN DE 50X50</v>
          </cell>
          <cell r="F259" t="str">
            <v>UN</v>
          </cell>
          <cell r="G259">
            <v>307313</v>
          </cell>
          <cell r="H259">
            <v>2</v>
          </cell>
          <cell r="I259">
            <v>614626</v>
          </cell>
          <cell r="J259">
            <v>0</v>
          </cell>
          <cell r="K259">
            <v>0</v>
          </cell>
          <cell r="L259">
            <v>0</v>
          </cell>
          <cell r="M259">
            <v>0</v>
          </cell>
          <cell r="N259">
            <v>2</v>
          </cell>
          <cell r="O259">
            <v>614626</v>
          </cell>
          <cell r="P259" t="str">
            <v/>
          </cell>
        </row>
        <row r="260">
          <cell r="D260" t="str">
            <v>15-35-030</v>
          </cell>
          <cell r="E260" t="str">
            <v>CAJA DE INSPECCIÓN DE 30X30</v>
          </cell>
          <cell r="F260" t="str">
            <v>UN</v>
          </cell>
          <cell r="G260">
            <v>161420</v>
          </cell>
          <cell r="H260">
            <v>6</v>
          </cell>
          <cell r="I260">
            <v>968520</v>
          </cell>
          <cell r="J260">
            <v>0</v>
          </cell>
          <cell r="K260">
            <v>0</v>
          </cell>
          <cell r="L260">
            <v>0</v>
          </cell>
          <cell r="M260">
            <v>0</v>
          </cell>
          <cell r="N260">
            <v>6</v>
          </cell>
          <cell r="O260">
            <v>968520</v>
          </cell>
          <cell r="P260" t="str">
            <v/>
          </cell>
        </row>
        <row r="261">
          <cell r="D261" t="str">
            <v>15-35-040</v>
          </cell>
          <cell r="E261" t="str">
            <v>CAJA DE PASO DE 20X20</v>
          </cell>
          <cell r="F261" t="str">
            <v>UN</v>
          </cell>
          <cell r="G261">
            <v>34387</v>
          </cell>
          <cell r="H261">
            <v>2</v>
          </cell>
          <cell r="I261">
            <v>68774</v>
          </cell>
          <cell r="J261">
            <v>0</v>
          </cell>
          <cell r="K261">
            <v>0</v>
          </cell>
          <cell r="L261">
            <v>0</v>
          </cell>
          <cell r="M261">
            <v>0</v>
          </cell>
          <cell r="N261">
            <v>2</v>
          </cell>
          <cell r="O261">
            <v>68774</v>
          </cell>
          <cell r="P261" t="str">
            <v/>
          </cell>
        </row>
        <row r="262">
          <cell r="D262" t="str">
            <v/>
          </cell>
          <cell r="E262" t="str">
            <v/>
          </cell>
          <cell r="F262" t="str">
            <v/>
          </cell>
          <cell r="G262">
            <v>0</v>
          </cell>
          <cell r="H262">
            <v>0</v>
          </cell>
          <cell r="I262" t="str">
            <v/>
          </cell>
          <cell r="J262">
            <v>0</v>
          </cell>
          <cell r="K262" t="str">
            <v/>
          </cell>
          <cell r="L262">
            <v>0</v>
          </cell>
          <cell r="M262" t="str">
            <v/>
          </cell>
          <cell r="N262">
            <v>0</v>
          </cell>
          <cell r="O262">
            <v>0</v>
          </cell>
          <cell r="P262" t="str">
            <v/>
          </cell>
        </row>
        <row r="263">
          <cell r="D263" t="str">
            <v>15-40</v>
          </cell>
          <cell r="E263" t="str">
            <v>POSTES</v>
          </cell>
          <cell r="F263" t="str">
            <v/>
          </cell>
          <cell r="G263">
            <v>0</v>
          </cell>
          <cell r="H263">
            <v>0</v>
          </cell>
          <cell r="I263">
            <v>4200792</v>
          </cell>
          <cell r="J263">
            <v>0</v>
          </cell>
          <cell r="K263">
            <v>0</v>
          </cell>
          <cell r="L263">
            <v>0</v>
          </cell>
          <cell r="M263">
            <v>0</v>
          </cell>
          <cell r="N263">
            <v>0</v>
          </cell>
          <cell r="O263">
            <v>4200792</v>
          </cell>
          <cell r="P263" t="str">
            <v/>
          </cell>
        </row>
        <row r="264">
          <cell r="D264" t="str">
            <v/>
          </cell>
          <cell r="E264" t="str">
            <v>SUMINISTRO Y MONTAJE DE:</v>
          </cell>
          <cell r="F264" t="str">
            <v/>
          </cell>
          <cell r="G264">
            <v>0</v>
          </cell>
          <cell r="H264">
            <v>0</v>
          </cell>
          <cell r="I264" t="str">
            <v/>
          </cell>
          <cell r="J264">
            <v>0</v>
          </cell>
          <cell r="K264" t="str">
            <v/>
          </cell>
          <cell r="L264">
            <v>0</v>
          </cell>
          <cell r="M264" t="str">
            <v/>
          </cell>
          <cell r="N264">
            <v>0</v>
          </cell>
          <cell r="O264">
            <v>0</v>
          </cell>
          <cell r="P264" t="str">
            <v/>
          </cell>
        </row>
        <row r="265">
          <cell r="D265" t="str">
            <v>15-40-010</v>
          </cell>
          <cell r="E265" t="str">
            <v>POSTE METÁLICO DE 6 METROS PARA LUMINARIA DE 70W.</v>
          </cell>
          <cell r="F265" t="str">
            <v>UN</v>
          </cell>
          <cell r="G265">
            <v>700132</v>
          </cell>
          <cell r="H265">
            <v>6</v>
          </cell>
          <cell r="I265">
            <v>4200792</v>
          </cell>
          <cell r="J265">
            <v>0</v>
          </cell>
          <cell r="K265">
            <v>0</v>
          </cell>
          <cell r="L265">
            <v>0</v>
          </cell>
          <cell r="M265">
            <v>0</v>
          </cell>
          <cell r="N265">
            <v>6</v>
          </cell>
          <cell r="O265">
            <v>4200792</v>
          </cell>
          <cell r="P265" t="str">
            <v/>
          </cell>
        </row>
        <row r="266">
          <cell r="D266" t="str">
            <v/>
          </cell>
          <cell r="E266" t="str">
            <v/>
          </cell>
          <cell r="F266" t="str">
            <v/>
          </cell>
          <cell r="G266">
            <v>0</v>
          </cell>
          <cell r="H266">
            <v>0</v>
          </cell>
          <cell r="I266" t="str">
            <v/>
          </cell>
          <cell r="J266">
            <v>0</v>
          </cell>
          <cell r="K266" t="str">
            <v/>
          </cell>
          <cell r="L266">
            <v>0</v>
          </cell>
          <cell r="M266" t="str">
            <v/>
          </cell>
          <cell r="N266">
            <v>0</v>
          </cell>
          <cell r="O266">
            <v>0</v>
          </cell>
          <cell r="P266" t="str">
            <v/>
          </cell>
        </row>
        <row r="267">
          <cell r="D267" t="str">
            <v>15-45</v>
          </cell>
          <cell r="E267" t="str">
            <v>COMUNICACIONES (SISTEMAS)</v>
          </cell>
          <cell r="F267" t="str">
            <v/>
          </cell>
          <cell r="G267">
            <v>0</v>
          </cell>
          <cell r="H267">
            <v>0</v>
          </cell>
          <cell r="I267">
            <v>2113490</v>
          </cell>
          <cell r="J267">
            <v>0</v>
          </cell>
          <cell r="K267">
            <v>0</v>
          </cell>
          <cell r="L267">
            <v>0</v>
          </cell>
          <cell r="M267">
            <v>0</v>
          </cell>
          <cell r="N267">
            <v>0</v>
          </cell>
          <cell r="O267">
            <v>2113490</v>
          </cell>
          <cell r="P267" t="str">
            <v/>
          </cell>
        </row>
        <row r="268">
          <cell r="D268" t="str">
            <v/>
          </cell>
          <cell r="E268" t="str">
            <v>SUMINISTRO Y MONTAJE DE:</v>
          </cell>
          <cell r="F268" t="str">
            <v/>
          </cell>
          <cell r="G268">
            <v>0</v>
          </cell>
          <cell r="H268">
            <v>0</v>
          </cell>
          <cell r="I268" t="str">
            <v/>
          </cell>
          <cell r="J268">
            <v>0</v>
          </cell>
          <cell r="K268" t="str">
            <v/>
          </cell>
          <cell r="L268">
            <v>0</v>
          </cell>
          <cell r="M268" t="str">
            <v/>
          </cell>
          <cell r="N268">
            <v>0</v>
          </cell>
          <cell r="O268">
            <v>0</v>
          </cell>
          <cell r="P268" t="str">
            <v/>
          </cell>
        </row>
        <row r="269">
          <cell r="D269" t="str">
            <v>15-45-010</v>
          </cell>
          <cell r="E269" t="str">
            <v xml:space="preserve">PATCH CORD CAT6  1,5M AZUL </v>
          </cell>
          <cell r="F269" t="str">
            <v>UN</v>
          </cell>
          <cell r="G269">
            <v>23332</v>
          </cell>
          <cell r="H269">
            <v>1</v>
          </cell>
          <cell r="I269">
            <v>23332</v>
          </cell>
          <cell r="J269">
            <v>0</v>
          </cell>
          <cell r="K269">
            <v>0</v>
          </cell>
          <cell r="L269">
            <v>0</v>
          </cell>
          <cell r="M269">
            <v>0</v>
          </cell>
          <cell r="N269">
            <v>1</v>
          </cell>
          <cell r="O269">
            <v>23332</v>
          </cell>
          <cell r="P269" t="str">
            <v/>
          </cell>
        </row>
        <row r="270">
          <cell r="D270" t="str">
            <v>15-45-020</v>
          </cell>
          <cell r="E270" t="str">
            <v>TOMA DOBLE DE DATOS.INCLUYE: FACE PLATE DOBLE, 2 JACK SENCILLO CAT 6, MARCACIÓN, PRUEBAS, CONEXIÓN Y PUESTA EN SERVICIO.</v>
          </cell>
          <cell r="F270" t="str">
            <v>UN</v>
          </cell>
          <cell r="G270">
            <v>74258</v>
          </cell>
          <cell r="H270">
            <v>1</v>
          </cell>
          <cell r="I270">
            <v>74258</v>
          </cell>
          <cell r="J270">
            <v>0</v>
          </cell>
          <cell r="K270">
            <v>0</v>
          </cell>
          <cell r="L270">
            <v>0</v>
          </cell>
          <cell r="M270">
            <v>0</v>
          </cell>
          <cell r="N270">
            <v>1</v>
          </cell>
          <cell r="O270">
            <v>74258</v>
          </cell>
          <cell r="P270" t="str">
            <v/>
          </cell>
        </row>
        <row r="271">
          <cell r="D271" t="str">
            <v>15-45-030</v>
          </cell>
          <cell r="E271" t="str">
            <v>ACCESS POINT INDOOR 802.11N POWER OVER ETHERNET (POE) STANDARD</v>
          </cell>
          <cell r="F271" t="str">
            <v>UN</v>
          </cell>
          <cell r="G271">
            <v>739689</v>
          </cell>
          <cell r="H271">
            <v>1</v>
          </cell>
          <cell r="I271">
            <v>739689</v>
          </cell>
          <cell r="J271">
            <v>0</v>
          </cell>
          <cell r="K271">
            <v>0</v>
          </cell>
          <cell r="L271">
            <v>0</v>
          </cell>
          <cell r="M271">
            <v>0</v>
          </cell>
          <cell r="N271">
            <v>1</v>
          </cell>
          <cell r="O271">
            <v>739689</v>
          </cell>
          <cell r="P271" t="str">
            <v/>
          </cell>
        </row>
        <row r="272">
          <cell r="D272" t="str">
            <v>15-45-040</v>
          </cell>
          <cell r="E272" t="str">
            <v>CABLE 4 PARES UTP CAT. 6</v>
          </cell>
          <cell r="F272" t="str">
            <v>ML</v>
          </cell>
          <cell r="G272">
            <v>2561</v>
          </cell>
          <cell r="H272">
            <v>75</v>
          </cell>
          <cell r="I272">
            <v>192075</v>
          </cell>
          <cell r="J272">
            <v>0</v>
          </cell>
          <cell r="K272">
            <v>0</v>
          </cell>
          <cell r="L272">
            <v>0</v>
          </cell>
          <cell r="M272">
            <v>0</v>
          </cell>
          <cell r="N272">
            <v>75</v>
          </cell>
          <cell r="O272">
            <v>192075</v>
          </cell>
          <cell r="P272" t="str">
            <v/>
          </cell>
        </row>
        <row r="273">
          <cell r="D273" t="str">
            <v>15-45-050</v>
          </cell>
          <cell r="E273" t="str">
            <v>MINIRACK 30X55X40 COLOR NEGRO CON REJILLAS.</v>
          </cell>
          <cell r="F273" t="str">
            <v>UN</v>
          </cell>
          <cell r="G273">
            <v>285108</v>
          </cell>
          <cell r="H273">
            <v>1</v>
          </cell>
          <cell r="I273">
            <v>285108</v>
          </cell>
          <cell r="J273">
            <v>0</v>
          </cell>
          <cell r="K273">
            <v>0</v>
          </cell>
          <cell r="L273">
            <v>0</v>
          </cell>
          <cell r="M273">
            <v>0</v>
          </cell>
          <cell r="N273">
            <v>1</v>
          </cell>
          <cell r="O273">
            <v>285108</v>
          </cell>
          <cell r="P273" t="str">
            <v/>
          </cell>
        </row>
        <row r="274">
          <cell r="D274" t="str">
            <v>15-45-060</v>
          </cell>
          <cell r="E274" t="str">
            <v>INSTALACIÓN DE CAJAS DE PASO 12X12 INCLUYE: CAJAS DE PASO, SOPORTE, FIJACIÓN, NIVELACIÓN, MARCACIÓN RETIE.</v>
          </cell>
          <cell r="F274" t="str">
            <v>UN</v>
          </cell>
          <cell r="G274">
            <v>13103</v>
          </cell>
          <cell r="H274">
            <v>1</v>
          </cell>
          <cell r="I274">
            <v>13103</v>
          </cell>
          <cell r="J274">
            <v>0</v>
          </cell>
          <cell r="K274">
            <v>0</v>
          </cell>
          <cell r="L274">
            <v>0</v>
          </cell>
          <cell r="M274">
            <v>0</v>
          </cell>
          <cell r="N274">
            <v>1</v>
          </cell>
          <cell r="O274">
            <v>13103</v>
          </cell>
          <cell r="P274" t="str">
            <v/>
          </cell>
        </row>
        <row r="275">
          <cell r="D275" t="str">
            <v>15-45-070</v>
          </cell>
          <cell r="E275" t="str">
            <v>TUBERÍA METÁLICA TIPO EMT DE 3/4"</v>
          </cell>
          <cell r="F275" t="str">
            <v>ML</v>
          </cell>
          <cell r="G275">
            <v>10479</v>
          </cell>
          <cell r="H275">
            <v>75</v>
          </cell>
          <cell r="I275">
            <v>785925</v>
          </cell>
          <cell r="J275">
            <v>0</v>
          </cell>
          <cell r="K275">
            <v>0</v>
          </cell>
          <cell r="L275">
            <v>0</v>
          </cell>
          <cell r="M275">
            <v>0</v>
          </cell>
          <cell r="N275">
            <v>75</v>
          </cell>
          <cell r="O275">
            <v>785925</v>
          </cell>
          <cell r="P275" t="str">
            <v/>
          </cell>
        </row>
        <row r="276">
          <cell r="D276" t="str">
            <v/>
          </cell>
          <cell r="E276" t="str">
            <v/>
          </cell>
          <cell r="F276" t="str">
            <v/>
          </cell>
          <cell r="G276">
            <v>0</v>
          </cell>
          <cell r="H276">
            <v>0</v>
          </cell>
          <cell r="I276" t="str">
            <v/>
          </cell>
          <cell r="J276">
            <v>0</v>
          </cell>
          <cell r="K276" t="str">
            <v/>
          </cell>
          <cell r="L276">
            <v>0</v>
          </cell>
          <cell r="M276" t="str">
            <v/>
          </cell>
          <cell r="N276">
            <v>0</v>
          </cell>
          <cell r="O276">
            <v>0</v>
          </cell>
          <cell r="P276" t="str">
            <v/>
          </cell>
        </row>
        <row r="277">
          <cell r="D277" t="str">
            <v>15-50</v>
          </cell>
          <cell r="E277" t="str">
            <v>TELÉFONOS</v>
          </cell>
          <cell r="F277" t="str">
            <v/>
          </cell>
          <cell r="G277">
            <v>0</v>
          </cell>
          <cell r="H277">
            <v>0</v>
          </cell>
          <cell r="I277">
            <v>77306</v>
          </cell>
          <cell r="J277">
            <v>0</v>
          </cell>
          <cell r="K277">
            <v>0</v>
          </cell>
          <cell r="L277">
            <v>0</v>
          </cell>
          <cell r="M277">
            <v>0</v>
          </cell>
          <cell r="N277">
            <v>0</v>
          </cell>
          <cell r="O277">
            <v>77306</v>
          </cell>
          <cell r="P277" t="str">
            <v/>
          </cell>
        </row>
        <row r="278">
          <cell r="D278" t="str">
            <v/>
          </cell>
          <cell r="E278" t="str">
            <v>SUMINISTRO Y MONTAJE DE:</v>
          </cell>
          <cell r="F278" t="str">
            <v/>
          </cell>
          <cell r="G278">
            <v>0</v>
          </cell>
          <cell r="H278">
            <v>0</v>
          </cell>
          <cell r="I278" t="str">
            <v/>
          </cell>
          <cell r="J278">
            <v>0</v>
          </cell>
          <cell r="K278" t="str">
            <v/>
          </cell>
          <cell r="L278">
            <v>0</v>
          </cell>
          <cell r="M278" t="str">
            <v/>
          </cell>
          <cell r="N278">
            <v>0</v>
          </cell>
          <cell r="O278">
            <v>0</v>
          </cell>
          <cell r="P278" t="str">
            <v/>
          </cell>
        </row>
        <row r="279">
          <cell r="D279" t="str">
            <v/>
          </cell>
          <cell r="E279" t="str">
            <v>REDES INTERNAS DE TELÉFONOS</v>
          </cell>
          <cell r="F279" t="str">
            <v/>
          </cell>
          <cell r="G279">
            <v>0</v>
          </cell>
          <cell r="H279">
            <v>0</v>
          </cell>
          <cell r="I279" t="str">
            <v/>
          </cell>
          <cell r="J279">
            <v>0</v>
          </cell>
          <cell r="K279" t="str">
            <v/>
          </cell>
          <cell r="L279">
            <v>0</v>
          </cell>
          <cell r="M279" t="str">
            <v/>
          </cell>
          <cell r="N279">
            <v>0</v>
          </cell>
          <cell r="O279">
            <v>0</v>
          </cell>
          <cell r="P279" t="str">
            <v/>
          </cell>
        </row>
        <row r="280">
          <cell r="D280" t="str">
            <v>15-50-010</v>
          </cell>
          <cell r="E280" t="str">
            <v xml:space="preserve">SALIDAS TELÉFONOS </v>
          </cell>
          <cell r="F280" t="str">
            <v>UN</v>
          </cell>
          <cell r="G280">
            <v>68696</v>
          </cell>
          <cell r="H280">
            <v>1</v>
          </cell>
          <cell r="I280">
            <v>68696</v>
          </cell>
          <cell r="J280">
            <v>0</v>
          </cell>
          <cell r="K280">
            <v>0</v>
          </cell>
          <cell r="L280">
            <v>0</v>
          </cell>
          <cell r="M280">
            <v>0</v>
          </cell>
          <cell r="N280">
            <v>1</v>
          </cell>
          <cell r="O280">
            <v>68696</v>
          </cell>
          <cell r="P280" t="str">
            <v/>
          </cell>
        </row>
        <row r="281">
          <cell r="D281" t="str">
            <v>15-50-020</v>
          </cell>
          <cell r="E281" t="str">
            <v>CABLE MULTIPAR DE 2 PARES, USO INTERIOR</v>
          </cell>
          <cell r="F281" t="str">
            <v>ML</v>
          </cell>
          <cell r="G281">
            <v>1722</v>
          </cell>
          <cell r="H281">
            <v>5</v>
          </cell>
          <cell r="I281">
            <v>8610</v>
          </cell>
          <cell r="J281">
            <v>0</v>
          </cell>
          <cell r="K281">
            <v>0</v>
          </cell>
          <cell r="L281">
            <v>0</v>
          </cell>
          <cell r="M281">
            <v>0</v>
          </cell>
          <cell r="N281">
            <v>5</v>
          </cell>
          <cell r="O281">
            <v>8610</v>
          </cell>
          <cell r="P281" t="str">
            <v/>
          </cell>
        </row>
        <row r="282">
          <cell r="D282" t="str">
            <v/>
          </cell>
          <cell r="E282" t="str">
            <v/>
          </cell>
          <cell r="F282" t="str">
            <v/>
          </cell>
          <cell r="G282">
            <v>0</v>
          </cell>
          <cell r="H282">
            <v>0</v>
          </cell>
          <cell r="I282" t="str">
            <v/>
          </cell>
          <cell r="J282">
            <v>0</v>
          </cell>
          <cell r="K282" t="str">
            <v/>
          </cell>
          <cell r="L282">
            <v>0</v>
          </cell>
          <cell r="M282" t="str">
            <v/>
          </cell>
          <cell r="N282">
            <v>0</v>
          </cell>
          <cell r="O282">
            <v>0</v>
          </cell>
          <cell r="P282" t="str">
            <v/>
          </cell>
        </row>
        <row r="283">
          <cell r="D283" t="str">
            <v>15-55</v>
          </cell>
          <cell r="E283" t="str">
            <v>MALLA DE PUESTA A TIERRA</v>
          </cell>
          <cell r="F283" t="str">
            <v/>
          </cell>
          <cell r="G283">
            <v>0</v>
          </cell>
          <cell r="H283">
            <v>0</v>
          </cell>
          <cell r="I283">
            <v>1609517</v>
          </cell>
          <cell r="J283">
            <v>0</v>
          </cell>
          <cell r="K283">
            <v>0</v>
          </cell>
          <cell r="L283">
            <v>0</v>
          </cell>
          <cell r="M283">
            <v>0</v>
          </cell>
          <cell r="N283">
            <v>0</v>
          </cell>
          <cell r="O283">
            <v>1609517</v>
          </cell>
          <cell r="P283" t="str">
            <v/>
          </cell>
        </row>
        <row r="284">
          <cell r="D284" t="str">
            <v/>
          </cell>
          <cell r="E284" t="str">
            <v>SUMINISTRO Y MONTAJE DE:</v>
          </cell>
          <cell r="F284" t="str">
            <v/>
          </cell>
          <cell r="G284">
            <v>0</v>
          </cell>
          <cell r="H284">
            <v>0</v>
          </cell>
          <cell r="I284" t="str">
            <v/>
          </cell>
          <cell r="J284">
            <v>0</v>
          </cell>
          <cell r="K284" t="str">
            <v/>
          </cell>
          <cell r="L284">
            <v>0</v>
          </cell>
          <cell r="M284" t="str">
            <v/>
          </cell>
          <cell r="N284">
            <v>0</v>
          </cell>
          <cell r="O284">
            <v>0</v>
          </cell>
          <cell r="P284" t="str">
            <v/>
          </cell>
        </row>
        <row r="285">
          <cell r="D285" t="str">
            <v>15-55-010</v>
          </cell>
          <cell r="E285" t="str">
            <v>CABLE DE COBRE DESNUDO 1/0 THHN AWG</v>
          </cell>
          <cell r="F285" t="str">
            <v>ML</v>
          </cell>
          <cell r="G285">
            <v>17992</v>
          </cell>
          <cell r="H285">
            <v>32</v>
          </cell>
          <cell r="I285">
            <v>575744</v>
          </cell>
          <cell r="J285">
            <v>0</v>
          </cell>
          <cell r="K285">
            <v>0</v>
          </cell>
          <cell r="L285">
            <v>0</v>
          </cell>
          <cell r="M285">
            <v>0</v>
          </cell>
          <cell r="N285">
            <v>32</v>
          </cell>
          <cell r="O285">
            <v>575744</v>
          </cell>
          <cell r="P285" t="str">
            <v/>
          </cell>
        </row>
        <row r="286">
          <cell r="D286" t="str">
            <v>15-55-020</v>
          </cell>
          <cell r="E286" t="str">
            <v>SOLDADURA EXOTERMICA DE 115GR</v>
          </cell>
          <cell r="F286" t="str">
            <v>UN</v>
          </cell>
          <cell r="G286">
            <v>33721</v>
          </cell>
          <cell r="H286">
            <v>11</v>
          </cell>
          <cell r="I286">
            <v>370931</v>
          </cell>
          <cell r="J286">
            <v>0</v>
          </cell>
          <cell r="K286">
            <v>0</v>
          </cell>
          <cell r="L286">
            <v>0</v>
          </cell>
          <cell r="M286">
            <v>0</v>
          </cell>
          <cell r="N286">
            <v>11</v>
          </cell>
          <cell r="O286">
            <v>370931</v>
          </cell>
          <cell r="P286" t="str">
            <v/>
          </cell>
        </row>
        <row r="287">
          <cell r="D287" t="str">
            <v>15-55-030</v>
          </cell>
          <cell r="E287" t="str">
            <v>VARILLA COOPERWELD 2400MM</v>
          </cell>
          <cell r="F287" t="str">
            <v>UN</v>
          </cell>
          <cell r="G287">
            <v>49517</v>
          </cell>
          <cell r="H287">
            <v>6</v>
          </cell>
          <cell r="I287">
            <v>297102</v>
          </cell>
          <cell r="J287">
            <v>0</v>
          </cell>
          <cell r="K287">
            <v>0</v>
          </cell>
          <cell r="L287">
            <v>0</v>
          </cell>
          <cell r="M287">
            <v>0</v>
          </cell>
          <cell r="N287">
            <v>6</v>
          </cell>
          <cell r="O287">
            <v>297102</v>
          </cell>
          <cell r="P287" t="str">
            <v/>
          </cell>
        </row>
        <row r="288">
          <cell r="D288" t="str">
            <v>15-55-040</v>
          </cell>
          <cell r="E288" t="str">
            <v>EXCAVACIÓN EN PISO BLANDO PROFUNDIDAD DE 50CM</v>
          </cell>
          <cell r="F288" t="str">
            <v>ML</v>
          </cell>
          <cell r="G288">
            <v>6385</v>
          </cell>
          <cell r="H288">
            <v>32</v>
          </cell>
          <cell r="I288">
            <v>204320</v>
          </cell>
          <cell r="J288">
            <v>0</v>
          </cell>
          <cell r="K288">
            <v>0</v>
          </cell>
          <cell r="L288">
            <v>0</v>
          </cell>
          <cell r="M288">
            <v>0</v>
          </cell>
          <cell r="N288">
            <v>32</v>
          </cell>
          <cell r="O288">
            <v>204320</v>
          </cell>
          <cell r="P288" t="str">
            <v/>
          </cell>
        </row>
        <row r="289">
          <cell r="D289" t="str">
            <v>15-55-050</v>
          </cell>
          <cell r="E289" t="str">
            <v>CAJA DE INSPECCIÓN DE 30X30</v>
          </cell>
          <cell r="F289" t="str">
            <v>UN</v>
          </cell>
          <cell r="G289">
            <v>161420</v>
          </cell>
          <cell r="H289">
            <v>1</v>
          </cell>
          <cell r="I289">
            <v>161420</v>
          </cell>
          <cell r="J289">
            <v>0</v>
          </cell>
          <cell r="K289">
            <v>0</v>
          </cell>
          <cell r="L289">
            <v>0</v>
          </cell>
          <cell r="M289">
            <v>0</v>
          </cell>
          <cell r="N289">
            <v>1</v>
          </cell>
          <cell r="O289">
            <v>161420</v>
          </cell>
          <cell r="P289" t="str">
            <v/>
          </cell>
        </row>
        <row r="290">
          <cell r="D290" t="str">
            <v/>
          </cell>
          <cell r="E290" t="str">
            <v/>
          </cell>
          <cell r="F290" t="str">
            <v/>
          </cell>
          <cell r="G290">
            <v>0</v>
          </cell>
          <cell r="H290">
            <v>0</v>
          </cell>
          <cell r="I290" t="str">
            <v/>
          </cell>
          <cell r="J290">
            <v>0</v>
          </cell>
          <cell r="K290" t="str">
            <v/>
          </cell>
          <cell r="L290">
            <v>0</v>
          </cell>
          <cell r="M290" t="str">
            <v/>
          </cell>
          <cell r="N290">
            <v>0</v>
          </cell>
          <cell r="O290">
            <v>0</v>
          </cell>
          <cell r="P290" t="str">
            <v/>
          </cell>
        </row>
        <row r="291">
          <cell r="D291" t="str">
            <v/>
          </cell>
          <cell r="E291" t="str">
            <v/>
          </cell>
          <cell r="F291" t="str">
            <v/>
          </cell>
          <cell r="G291">
            <v>0</v>
          </cell>
          <cell r="H291">
            <v>0</v>
          </cell>
          <cell r="I291" t="str">
            <v/>
          </cell>
          <cell r="J291">
            <v>0</v>
          </cell>
          <cell r="K291" t="str">
            <v/>
          </cell>
          <cell r="L291">
            <v>0</v>
          </cell>
          <cell r="M291" t="str">
            <v/>
          </cell>
          <cell r="N291">
            <v>0</v>
          </cell>
          <cell r="O291">
            <v>0</v>
          </cell>
          <cell r="P291" t="str">
            <v/>
          </cell>
        </row>
        <row r="292">
          <cell r="D292" t="str">
            <v>15-60</v>
          </cell>
          <cell r="E292" t="str">
            <v>SISTEMA DE APANTALLAMIENTO</v>
          </cell>
          <cell r="F292" t="str">
            <v/>
          </cell>
          <cell r="G292">
            <v>0</v>
          </cell>
          <cell r="H292">
            <v>0</v>
          </cell>
          <cell r="I292">
            <v>5209309</v>
          </cell>
          <cell r="J292">
            <v>0</v>
          </cell>
          <cell r="K292">
            <v>0</v>
          </cell>
          <cell r="L292">
            <v>0</v>
          </cell>
          <cell r="M292">
            <v>0</v>
          </cell>
          <cell r="N292">
            <v>0</v>
          </cell>
          <cell r="O292">
            <v>5209309</v>
          </cell>
          <cell r="P292" t="str">
            <v/>
          </cell>
        </row>
        <row r="293">
          <cell r="D293" t="str">
            <v/>
          </cell>
          <cell r="E293" t="str">
            <v>SUMINISTRO Y MONTAJE DE:</v>
          </cell>
          <cell r="F293" t="str">
            <v/>
          </cell>
          <cell r="G293">
            <v>0</v>
          </cell>
          <cell r="H293">
            <v>0</v>
          </cell>
          <cell r="I293" t="str">
            <v/>
          </cell>
          <cell r="J293">
            <v>0</v>
          </cell>
          <cell r="K293" t="str">
            <v/>
          </cell>
          <cell r="L293">
            <v>0</v>
          </cell>
          <cell r="M293" t="str">
            <v/>
          </cell>
          <cell r="N293">
            <v>0</v>
          </cell>
          <cell r="O293">
            <v>0</v>
          </cell>
          <cell r="P293" t="str">
            <v/>
          </cell>
        </row>
        <row r="294">
          <cell r="D294" t="str">
            <v>15-60-010</v>
          </cell>
          <cell r="E294" t="str">
            <v>CABLE EN ALUMINIO DESNUDO 1/0 AWG</v>
          </cell>
          <cell r="F294" t="str">
            <v>ML</v>
          </cell>
          <cell r="G294">
            <v>7035</v>
          </cell>
          <cell r="H294">
            <v>165</v>
          </cell>
          <cell r="I294">
            <v>1160775</v>
          </cell>
          <cell r="J294">
            <v>0</v>
          </cell>
          <cell r="K294">
            <v>0</v>
          </cell>
          <cell r="L294">
            <v>0</v>
          </cell>
          <cell r="M294">
            <v>0</v>
          </cell>
          <cell r="N294">
            <v>165</v>
          </cell>
          <cell r="O294">
            <v>1160775</v>
          </cell>
          <cell r="P294" t="str">
            <v/>
          </cell>
        </row>
        <row r="295">
          <cell r="D295" t="str">
            <v>15-60-020</v>
          </cell>
          <cell r="E295" t="str">
            <v xml:space="preserve">PUNTA FRANKLIN </v>
          </cell>
          <cell r="F295" t="str">
            <v>UN</v>
          </cell>
          <cell r="G295">
            <v>114516</v>
          </cell>
          <cell r="H295">
            <v>16</v>
          </cell>
          <cell r="I295">
            <v>1832256</v>
          </cell>
          <cell r="J295">
            <v>0</v>
          </cell>
          <cell r="K295">
            <v>0</v>
          </cell>
          <cell r="L295">
            <v>0</v>
          </cell>
          <cell r="M295">
            <v>0</v>
          </cell>
          <cell r="N295">
            <v>16</v>
          </cell>
          <cell r="O295">
            <v>1832256</v>
          </cell>
          <cell r="P295" t="str">
            <v/>
          </cell>
        </row>
        <row r="296">
          <cell r="D296" t="str">
            <v>15-60-030</v>
          </cell>
          <cell r="E296" t="str">
            <v>CAJA PLASTICA 30X30X15</v>
          </cell>
          <cell r="F296" t="str">
            <v>UN</v>
          </cell>
          <cell r="G296">
            <v>49703</v>
          </cell>
          <cell r="H296">
            <v>4</v>
          </cell>
          <cell r="I296">
            <v>198812</v>
          </cell>
          <cell r="J296">
            <v>0</v>
          </cell>
          <cell r="K296">
            <v>0</v>
          </cell>
          <cell r="L296">
            <v>0</v>
          </cell>
          <cell r="M296">
            <v>0</v>
          </cell>
          <cell r="N296">
            <v>4</v>
          </cell>
          <cell r="O296">
            <v>198812</v>
          </cell>
          <cell r="P296" t="str">
            <v/>
          </cell>
        </row>
        <row r="297">
          <cell r="D297" t="str">
            <v>15-60-040</v>
          </cell>
          <cell r="E297" t="str">
            <v>CONECTOR BIMETALICO</v>
          </cell>
          <cell r="F297" t="str">
            <v>UN</v>
          </cell>
          <cell r="G297">
            <v>5853</v>
          </cell>
          <cell r="H297">
            <v>16</v>
          </cell>
          <cell r="I297">
            <v>93648</v>
          </cell>
          <cell r="J297">
            <v>0</v>
          </cell>
          <cell r="K297">
            <v>0</v>
          </cell>
          <cell r="L297">
            <v>0</v>
          </cell>
          <cell r="M297">
            <v>0</v>
          </cell>
          <cell r="N297">
            <v>16</v>
          </cell>
          <cell r="O297">
            <v>93648</v>
          </cell>
          <cell r="P297" t="str">
            <v/>
          </cell>
        </row>
        <row r="298">
          <cell r="D298" t="str">
            <v>15-60-050</v>
          </cell>
          <cell r="E298" t="str">
            <v>TUBERÍA METÁLICA TIPO IMC DE 3/4"</v>
          </cell>
          <cell r="F298" t="str">
            <v>ML</v>
          </cell>
          <cell r="G298">
            <v>22307</v>
          </cell>
          <cell r="H298">
            <v>66</v>
          </cell>
          <cell r="I298">
            <v>1472262</v>
          </cell>
          <cell r="J298">
            <v>0</v>
          </cell>
          <cell r="K298">
            <v>0</v>
          </cell>
          <cell r="L298">
            <v>0</v>
          </cell>
          <cell r="M298">
            <v>0</v>
          </cell>
          <cell r="N298">
            <v>66</v>
          </cell>
          <cell r="O298">
            <v>1472262</v>
          </cell>
          <cell r="P298" t="str">
            <v/>
          </cell>
        </row>
        <row r="299">
          <cell r="D299" t="str">
            <v>15-60-060</v>
          </cell>
          <cell r="E299" t="str">
            <v xml:space="preserve">UNIÓN GALVANIZADA ¾” </v>
          </cell>
          <cell r="F299" t="str">
            <v>UN</v>
          </cell>
          <cell r="G299">
            <v>4516</v>
          </cell>
          <cell r="H299">
            <v>16</v>
          </cell>
          <cell r="I299">
            <v>72256</v>
          </cell>
          <cell r="J299">
            <v>0</v>
          </cell>
          <cell r="K299">
            <v>0</v>
          </cell>
          <cell r="L299">
            <v>0</v>
          </cell>
          <cell r="M299">
            <v>0</v>
          </cell>
          <cell r="N299">
            <v>16</v>
          </cell>
          <cell r="O299">
            <v>72256</v>
          </cell>
          <cell r="P299" t="str">
            <v/>
          </cell>
        </row>
        <row r="300">
          <cell r="D300" t="str">
            <v>15-60-070</v>
          </cell>
          <cell r="E300" t="str">
            <v>SOLDADURA EXOTERMICA DE 115GR</v>
          </cell>
          <cell r="F300" t="str">
            <v>UN</v>
          </cell>
          <cell r="G300">
            <v>33721</v>
          </cell>
          <cell r="H300">
            <v>4</v>
          </cell>
          <cell r="I300">
            <v>134884</v>
          </cell>
          <cell r="J300">
            <v>0</v>
          </cell>
          <cell r="K300">
            <v>0</v>
          </cell>
          <cell r="L300">
            <v>0</v>
          </cell>
          <cell r="M300">
            <v>0</v>
          </cell>
          <cell r="N300">
            <v>4</v>
          </cell>
          <cell r="O300">
            <v>134884</v>
          </cell>
          <cell r="P300" t="str">
            <v/>
          </cell>
        </row>
        <row r="301">
          <cell r="D301" t="str">
            <v>15-60-080</v>
          </cell>
          <cell r="E301" t="str">
            <v>CABLE EN ALUMINIO CUBIERTO 1/0 AWG</v>
          </cell>
          <cell r="F301" t="str">
            <v>ML</v>
          </cell>
          <cell r="G301">
            <v>7879</v>
          </cell>
          <cell r="H301">
            <v>16</v>
          </cell>
          <cell r="I301">
            <v>126064</v>
          </cell>
          <cell r="J301">
            <v>0</v>
          </cell>
          <cell r="K301">
            <v>0</v>
          </cell>
          <cell r="L301">
            <v>0</v>
          </cell>
          <cell r="M301">
            <v>0</v>
          </cell>
          <cell r="N301">
            <v>16</v>
          </cell>
          <cell r="O301">
            <v>126064</v>
          </cell>
          <cell r="P301" t="str">
            <v/>
          </cell>
        </row>
        <row r="302">
          <cell r="D302" t="str">
            <v>15-60-090</v>
          </cell>
          <cell r="E302" t="str">
            <v>KIT DE SEÑALIZACIÓN DE RIESGO ELECTRICO. INCLUYE: 2 AVISOS EN ACRILICO.</v>
          </cell>
          <cell r="F302" t="str">
            <v>UN</v>
          </cell>
          <cell r="G302">
            <v>118352</v>
          </cell>
          <cell r="H302">
            <v>1</v>
          </cell>
          <cell r="I302">
            <v>118352</v>
          </cell>
          <cell r="J302">
            <v>0</v>
          </cell>
          <cell r="K302">
            <v>0</v>
          </cell>
          <cell r="L302">
            <v>0</v>
          </cell>
          <cell r="M302">
            <v>0</v>
          </cell>
          <cell r="N302">
            <v>1</v>
          </cell>
          <cell r="O302">
            <v>118352</v>
          </cell>
          <cell r="P302" t="str">
            <v/>
          </cell>
        </row>
        <row r="303">
          <cell r="D303" t="str">
            <v/>
          </cell>
          <cell r="E303" t="str">
            <v/>
          </cell>
          <cell r="F303" t="str">
            <v/>
          </cell>
          <cell r="G303">
            <v>0</v>
          </cell>
          <cell r="H303">
            <v>0</v>
          </cell>
          <cell r="I303" t="str">
            <v/>
          </cell>
          <cell r="J303">
            <v>0</v>
          </cell>
          <cell r="K303" t="str">
            <v/>
          </cell>
          <cell r="L303">
            <v>0</v>
          </cell>
          <cell r="M303" t="str">
            <v/>
          </cell>
          <cell r="N303">
            <v>0</v>
          </cell>
          <cell r="O303">
            <v>0</v>
          </cell>
          <cell r="P303" t="str">
            <v/>
          </cell>
        </row>
        <row r="304">
          <cell r="D304" t="str">
            <v>15-65</v>
          </cell>
          <cell r="E304" t="str">
            <v>TRAMITES</v>
          </cell>
          <cell r="F304" t="str">
            <v/>
          </cell>
          <cell r="G304">
            <v>0</v>
          </cell>
          <cell r="H304">
            <v>0</v>
          </cell>
          <cell r="I304">
            <v>5565340.0800000001</v>
          </cell>
          <cell r="J304">
            <v>0</v>
          </cell>
          <cell r="K304">
            <v>0</v>
          </cell>
          <cell r="L304">
            <v>0</v>
          </cell>
          <cell r="M304">
            <v>0</v>
          </cell>
          <cell r="N304">
            <v>0</v>
          </cell>
          <cell r="O304">
            <v>5565340.0800000001</v>
          </cell>
          <cell r="P304" t="str">
            <v/>
          </cell>
        </row>
        <row r="305">
          <cell r="D305" t="str">
            <v>15-65-010</v>
          </cell>
          <cell r="E305" t="str">
            <v>PAGOS POR INSPECTORÍA RETIE ANTE UN ORGANISMO DE INSPECCIÓN DEBIDAMENTE ACREDITADO</v>
          </cell>
          <cell r="F305" t="str">
            <v>SG</v>
          </cell>
          <cell r="G305">
            <v>1514492.04</v>
          </cell>
          <cell r="H305">
            <v>1</v>
          </cell>
          <cell r="I305">
            <v>1514492.04</v>
          </cell>
          <cell r="J305">
            <v>0</v>
          </cell>
          <cell r="K305">
            <v>0</v>
          </cell>
          <cell r="L305">
            <v>0</v>
          </cell>
          <cell r="M305">
            <v>0</v>
          </cell>
          <cell r="N305">
            <v>1</v>
          </cell>
          <cell r="O305">
            <v>1514492.04</v>
          </cell>
          <cell r="P305" t="str">
            <v/>
          </cell>
        </row>
        <row r="306">
          <cell r="D306" t="str">
            <v>15-65-020</v>
          </cell>
          <cell r="E306" t="str">
            <v>PAGOS POR INSPECTORÍA RETILAP ANTE UN ORGANISMO DE INSPECCIÓN DEBIDAMENTE ACREDITADO</v>
          </cell>
          <cell r="F306" t="str">
            <v>SG</v>
          </cell>
          <cell r="G306">
            <v>1850888.04</v>
          </cell>
          <cell r="H306">
            <v>1</v>
          </cell>
          <cell r="I306">
            <v>1850888.04</v>
          </cell>
          <cell r="J306">
            <v>0</v>
          </cell>
          <cell r="K306">
            <v>0</v>
          </cell>
          <cell r="L306">
            <v>0</v>
          </cell>
          <cell r="M306">
            <v>0</v>
          </cell>
          <cell r="N306">
            <v>1</v>
          </cell>
          <cell r="O306">
            <v>1850888.04</v>
          </cell>
          <cell r="P306" t="str">
            <v/>
          </cell>
        </row>
        <row r="307">
          <cell r="D307" t="str">
            <v>15-65-030</v>
          </cell>
          <cell r="E307" t="str">
            <v>TRAMITES ANTE EL OPERADOR DE RED PARA LA LEGALIZACION DEL SERVICIO DE ENERGIA.</v>
          </cell>
          <cell r="F307" t="str">
            <v>SG</v>
          </cell>
          <cell r="G307">
            <v>1519020</v>
          </cell>
          <cell r="H307">
            <v>1</v>
          </cell>
          <cell r="I307">
            <v>1519020</v>
          </cell>
          <cell r="J307">
            <v>0</v>
          </cell>
          <cell r="K307">
            <v>0</v>
          </cell>
          <cell r="L307">
            <v>0</v>
          </cell>
          <cell r="M307">
            <v>0</v>
          </cell>
          <cell r="N307">
            <v>1</v>
          </cell>
          <cell r="O307">
            <v>1519020</v>
          </cell>
          <cell r="P307" t="str">
            <v/>
          </cell>
        </row>
        <row r="308">
          <cell r="D308" t="str">
            <v>15-65-040</v>
          </cell>
          <cell r="E308" t="str">
            <v>TRAMITES ANTE EL OPERADOR DE TELECOMUNICACIONES.</v>
          </cell>
          <cell r="F308" t="str">
            <v>SG</v>
          </cell>
          <cell r="G308">
            <v>680940</v>
          </cell>
          <cell r="H308">
            <v>1</v>
          </cell>
          <cell r="I308">
            <v>680940</v>
          </cell>
          <cell r="J308">
            <v>0</v>
          </cell>
          <cell r="K308">
            <v>0</v>
          </cell>
          <cell r="L308">
            <v>0</v>
          </cell>
          <cell r="M308">
            <v>0</v>
          </cell>
          <cell r="N308">
            <v>1</v>
          </cell>
          <cell r="O308">
            <v>680940</v>
          </cell>
          <cell r="P308" t="str">
            <v/>
          </cell>
        </row>
        <row r="309">
          <cell r="D309" t="str">
            <v>16</v>
          </cell>
          <cell r="E309" t="str">
            <v>AIRE ACONDICIONADO</v>
          </cell>
          <cell r="F309">
            <v>0</v>
          </cell>
          <cell r="G309">
            <v>0</v>
          </cell>
          <cell r="H309">
            <v>0</v>
          </cell>
          <cell r="I309">
            <v>0</v>
          </cell>
          <cell r="J309">
            <v>0</v>
          </cell>
          <cell r="K309">
            <v>0</v>
          </cell>
          <cell r="L309">
            <v>0</v>
          </cell>
          <cell r="M309">
            <v>0</v>
          </cell>
          <cell r="N309">
            <v>0</v>
          </cell>
          <cell r="O309" t="str">
            <v/>
          </cell>
          <cell r="P309">
            <v>0</v>
          </cell>
        </row>
        <row r="310">
          <cell r="D310" t="str">
            <v>16-01</v>
          </cell>
          <cell r="E310" t="str">
            <v>SISTEMA DE AIRE ACONDICIONADO</v>
          </cell>
          <cell r="F310">
            <v>0</v>
          </cell>
          <cell r="G310">
            <v>0</v>
          </cell>
          <cell r="H310">
            <v>0</v>
          </cell>
          <cell r="I310">
            <v>0</v>
          </cell>
          <cell r="J310">
            <v>0</v>
          </cell>
          <cell r="K310">
            <v>0</v>
          </cell>
          <cell r="L310">
            <v>0</v>
          </cell>
          <cell r="M310">
            <v>0</v>
          </cell>
          <cell r="N310">
            <v>0</v>
          </cell>
          <cell r="O310">
            <v>0</v>
          </cell>
          <cell r="P310" t="str">
            <v/>
          </cell>
        </row>
        <row r="311">
          <cell r="D311" t="str">
            <v>17</v>
          </cell>
          <cell r="E311" t="str">
            <v>EQUIPOS Y REDES ESPECIALES</v>
          </cell>
          <cell r="F311">
            <v>0</v>
          </cell>
          <cell r="G311">
            <v>0</v>
          </cell>
          <cell r="H311">
            <v>0</v>
          </cell>
          <cell r="I311">
            <v>0</v>
          </cell>
          <cell r="J311">
            <v>0</v>
          </cell>
          <cell r="K311">
            <v>0</v>
          </cell>
          <cell r="L311">
            <v>0</v>
          </cell>
          <cell r="M311">
            <v>0</v>
          </cell>
          <cell r="N311">
            <v>0</v>
          </cell>
          <cell r="O311" t="str">
            <v/>
          </cell>
          <cell r="P311">
            <v>0</v>
          </cell>
        </row>
        <row r="312">
          <cell r="D312" t="str">
            <v>17-01</v>
          </cell>
          <cell r="E312" t="str">
            <v>ASCENSORES, MONTACARGAS Y ESCALERAS ELECTRICAS</v>
          </cell>
          <cell r="F312">
            <v>0</v>
          </cell>
          <cell r="G312">
            <v>0</v>
          </cell>
          <cell r="H312">
            <v>0</v>
          </cell>
          <cell r="I312">
            <v>0</v>
          </cell>
          <cell r="J312">
            <v>0</v>
          </cell>
          <cell r="K312">
            <v>0</v>
          </cell>
          <cell r="L312">
            <v>0</v>
          </cell>
          <cell r="M312">
            <v>0</v>
          </cell>
          <cell r="N312">
            <v>0</v>
          </cell>
          <cell r="O312">
            <v>0</v>
          </cell>
          <cell r="P312" t="str">
            <v/>
          </cell>
        </row>
        <row r="313">
          <cell r="D313" t="str">
            <v>18</v>
          </cell>
          <cell r="E313" t="str">
            <v>URBANISMO</v>
          </cell>
          <cell r="F313">
            <v>0</v>
          </cell>
          <cell r="G313">
            <v>0</v>
          </cell>
          <cell r="H313">
            <v>0</v>
          </cell>
          <cell r="I313">
            <v>0</v>
          </cell>
          <cell r="J313">
            <v>0</v>
          </cell>
          <cell r="K313">
            <v>33671612.298847273</v>
          </cell>
          <cell r="L313">
            <v>0</v>
          </cell>
          <cell r="M313">
            <v>2356221.0472601494</v>
          </cell>
          <cell r="N313">
            <v>0</v>
          </cell>
          <cell r="O313" t="str">
            <v/>
          </cell>
          <cell r="P313">
            <v>36027833.346107423</v>
          </cell>
        </row>
        <row r="314">
          <cell r="D314" t="str">
            <v>18-02</v>
          </cell>
          <cell r="E314" t="str">
            <v>PISOS</v>
          </cell>
          <cell r="F314">
            <v>0</v>
          </cell>
          <cell r="G314">
            <v>0</v>
          </cell>
          <cell r="H314">
            <v>0</v>
          </cell>
          <cell r="I314">
            <v>0</v>
          </cell>
          <cell r="J314">
            <v>0</v>
          </cell>
          <cell r="K314">
            <v>33671612.298847273</v>
          </cell>
          <cell r="L314">
            <v>0</v>
          </cell>
          <cell r="M314">
            <v>2356221.0472601494</v>
          </cell>
          <cell r="N314">
            <v>0</v>
          </cell>
          <cell r="O314">
            <v>36027833.346107423</v>
          </cell>
          <cell r="P314" t="str">
            <v/>
          </cell>
        </row>
        <row r="315">
          <cell r="D315" t="str">
            <v>18-02-010</v>
          </cell>
          <cell r="E315" t="str">
            <v>SENDEROS PEATONALES, RAMPAS EXTERIORES Y PLAZOLETAS EN CONCRETO F'C 21 MPA E: 0.10 M. INCLUYE DILATACIONES EN MADERA</v>
          </cell>
          <cell r="F315" t="str">
            <v>M2</v>
          </cell>
          <cell r="G315">
            <v>72735.891258806078</v>
          </cell>
          <cell r="H315">
            <v>0</v>
          </cell>
          <cell r="I315">
            <v>0</v>
          </cell>
          <cell r="J315">
            <v>24.49</v>
          </cell>
          <cell r="K315">
            <v>1781301.9769281608</v>
          </cell>
          <cell r="L315">
            <v>0</v>
          </cell>
          <cell r="M315">
            <v>0</v>
          </cell>
          <cell r="N315">
            <v>24.49</v>
          </cell>
          <cell r="O315">
            <v>1781301.9769281608</v>
          </cell>
          <cell r="P315" t="str">
            <v/>
          </cell>
        </row>
        <row r="316">
          <cell r="D316" t="str">
            <v>18-02-020</v>
          </cell>
          <cell r="E316" t="str">
            <v>PLACA POLIDEPORTIVA EN CONCRETO F'C 21 MPA E: 0.10 M. INCLUYE JUNTAS ACORDE CON EL DISEÑO ESTRUCTURAL</v>
          </cell>
          <cell r="F316" t="str">
            <v>M2</v>
          </cell>
          <cell r="G316">
            <v>72213.837969309767</v>
          </cell>
          <cell r="H316">
            <v>0</v>
          </cell>
          <cell r="I316">
            <v>0</v>
          </cell>
          <cell r="J316">
            <v>0</v>
          </cell>
          <cell r="K316">
            <v>0</v>
          </cell>
          <cell r="L316">
            <v>0</v>
          </cell>
          <cell r="M316">
            <v>0</v>
          </cell>
          <cell r="N316">
            <v>0</v>
          </cell>
          <cell r="O316">
            <v>0</v>
          </cell>
          <cell r="P316" t="str">
            <v/>
          </cell>
        </row>
        <row r="317">
          <cell r="D317" t="str">
            <v>18-02-030</v>
          </cell>
          <cell r="E317" t="str">
            <v>PASOS PREFABRICADOS EN LOSETA NATURA GRAN FORMATO DE ADOQUINAR O EQUIVALENTE. INCLUYE BASE EN ARENA</v>
          </cell>
          <cell r="F317" t="str">
            <v>M</v>
          </cell>
          <cell r="G317">
            <v>38284.859917500988</v>
          </cell>
          <cell r="H317">
            <v>0</v>
          </cell>
          <cell r="I317">
            <v>0</v>
          </cell>
          <cell r="J317">
            <v>79.2</v>
          </cell>
          <cell r="K317">
            <v>3032160.9054660783</v>
          </cell>
          <cell r="L317">
            <v>0</v>
          </cell>
          <cell r="M317">
            <v>0</v>
          </cell>
          <cell r="N317">
            <v>79.2</v>
          </cell>
          <cell r="O317">
            <v>3032160.9054660783</v>
          </cell>
          <cell r="P317" t="str">
            <v/>
          </cell>
        </row>
        <row r="318">
          <cell r="D318" t="str">
            <v>18-02-040</v>
          </cell>
          <cell r="E318" t="str">
            <v>PISOS EN NATURA GRAN FORMATO 0.60x0.30 M. DE ADOQUINAR O EQUIVALENTE. INCLUYE MORTERO DE BASE.</v>
          </cell>
          <cell r="F318" t="str">
            <v>M2</v>
          </cell>
          <cell r="G318">
            <v>120367.61736385549</v>
          </cell>
          <cell r="H318">
            <v>0</v>
          </cell>
          <cell r="I318">
            <v>0</v>
          </cell>
          <cell r="J318">
            <v>189.21</v>
          </cell>
          <cell r="K318">
            <v>22774756.881415099</v>
          </cell>
          <cell r="L318">
            <v>0</v>
          </cell>
          <cell r="M318">
            <v>0</v>
          </cell>
          <cell r="N318">
            <v>189.21</v>
          </cell>
          <cell r="O318">
            <v>22774756.881415099</v>
          </cell>
          <cell r="P318" t="str">
            <v/>
          </cell>
        </row>
        <row r="319">
          <cell r="D319" t="str">
            <v>18-02-050</v>
          </cell>
          <cell r="E319" t="str">
            <v>PISOS PATIOS DE JUEGOS EN CANTO RODADO E: 0.15 M.</v>
          </cell>
          <cell r="F319" t="str">
            <v>M2</v>
          </cell>
          <cell r="G319">
            <v>16549.944230769233</v>
          </cell>
          <cell r="H319">
            <v>0</v>
          </cell>
          <cell r="I319">
            <v>0</v>
          </cell>
          <cell r="J319">
            <v>18.100000000000001</v>
          </cell>
          <cell r="K319">
            <v>299553.99057692313</v>
          </cell>
          <cell r="L319">
            <v>0</v>
          </cell>
          <cell r="M319">
            <v>0</v>
          </cell>
          <cell r="N319">
            <v>18.100000000000001</v>
          </cell>
          <cell r="O319">
            <v>299553.99057692313</v>
          </cell>
          <cell r="P319" t="str">
            <v/>
          </cell>
        </row>
        <row r="320">
          <cell r="D320" t="str">
            <v>18-02-210</v>
          </cell>
          <cell r="E320" t="str">
            <v>BORDILLO PREFABRICADO EN CONCRETO PARA ANDENES Y ZONAS VERDES - E: 0.15 M. x H: 0.35 M. INCLUYE SELLADO DE JUNTAS</v>
          </cell>
          <cell r="F320" t="str">
            <v>M</v>
          </cell>
          <cell r="G320">
            <v>69226.07473921022</v>
          </cell>
          <cell r="H320">
            <v>0</v>
          </cell>
          <cell r="I320">
            <v>0</v>
          </cell>
          <cell r="J320">
            <v>83.55</v>
          </cell>
          <cell r="K320">
            <v>5783838.5444610137</v>
          </cell>
          <cell r="L320">
            <v>0</v>
          </cell>
          <cell r="M320">
            <v>0</v>
          </cell>
          <cell r="N320">
            <v>83.55</v>
          </cell>
          <cell r="O320">
            <v>5783838.5444610137</v>
          </cell>
          <cell r="P320" t="str">
            <v/>
          </cell>
        </row>
        <row r="321">
          <cell r="D321" t="str">
            <v>18-02-410</v>
          </cell>
          <cell r="E321" t="str">
            <v>CAÑUELA EN CONCRETO ESMALTADO F'C 21 MPA A: 0.40 M. x E: 0.10 M. INCLUYE REEMPLAZO EN MATERIAL DE PRESTAMO E: 0.10 M.</v>
          </cell>
          <cell r="F321" t="str">
            <v>M</v>
          </cell>
          <cell r="G321">
            <v>35711.140455594868</v>
          </cell>
          <cell r="H321">
            <v>0</v>
          </cell>
          <cell r="I321">
            <v>0</v>
          </cell>
          <cell r="J321">
            <v>0</v>
          </cell>
          <cell r="K321">
            <v>0</v>
          </cell>
          <cell r="L321">
            <v>65.98</v>
          </cell>
          <cell r="M321">
            <v>2356221.0472601494</v>
          </cell>
          <cell r="N321">
            <v>65.98</v>
          </cell>
          <cell r="O321">
            <v>2356221.0472601494</v>
          </cell>
          <cell r="P321" t="str">
            <v/>
          </cell>
        </row>
        <row r="322">
          <cell r="D322" t="str">
            <v>18-04</v>
          </cell>
          <cell r="E322" t="str">
            <v>PAISAJISMO</v>
          </cell>
          <cell r="F322">
            <v>0</v>
          </cell>
          <cell r="G322">
            <v>0</v>
          </cell>
          <cell r="H322">
            <v>0</v>
          </cell>
          <cell r="I322">
            <v>0</v>
          </cell>
          <cell r="J322">
            <v>0</v>
          </cell>
          <cell r="K322">
            <v>0</v>
          </cell>
          <cell r="L322">
            <v>0</v>
          </cell>
          <cell r="M322">
            <v>0</v>
          </cell>
          <cell r="N322">
            <v>0</v>
          </cell>
          <cell r="O322">
            <v>0</v>
          </cell>
          <cell r="P322" t="str">
            <v/>
          </cell>
        </row>
        <row r="323">
          <cell r="D323" t="str">
            <v>18-04-010</v>
          </cell>
          <cell r="E323" t="str">
            <v>SUBCONTRATO ENGRAMADO - INCLUYE MANTENIMIENTO POR 3 MESES</v>
          </cell>
          <cell r="F323" t="str">
            <v>M2</v>
          </cell>
          <cell r="G323">
            <v>7766.1999999999989</v>
          </cell>
          <cell r="H323">
            <v>0</v>
          </cell>
          <cell r="I323">
            <v>0</v>
          </cell>
          <cell r="J323">
            <v>0</v>
          </cell>
          <cell r="K323">
            <v>0</v>
          </cell>
          <cell r="L323">
            <v>0</v>
          </cell>
          <cell r="M323">
            <v>0</v>
          </cell>
          <cell r="N323">
            <v>0</v>
          </cell>
          <cell r="O323">
            <v>0</v>
          </cell>
          <cell r="P323" t="str">
            <v/>
          </cell>
        </row>
        <row r="324">
          <cell r="D324">
            <v>0</v>
          </cell>
          <cell r="E324">
            <v>0</v>
          </cell>
          <cell r="F324">
            <v>0</v>
          </cell>
          <cell r="G324">
            <v>0</v>
          </cell>
          <cell r="H324">
            <v>0</v>
          </cell>
          <cell r="I324">
            <v>0</v>
          </cell>
          <cell r="J324">
            <v>0</v>
          </cell>
          <cell r="K324">
            <v>0</v>
          </cell>
          <cell r="L324">
            <v>0</v>
          </cell>
          <cell r="M324">
            <v>0</v>
          </cell>
          <cell r="N324">
            <v>0</v>
          </cell>
          <cell r="O324">
            <v>0</v>
          </cell>
          <cell r="P324">
            <v>0</v>
          </cell>
        </row>
        <row r="325">
          <cell r="D325" t="str">
            <v>90</v>
          </cell>
          <cell r="E325" t="str">
            <v>TOTAL COSTO DIRECTO</v>
          </cell>
          <cell r="F325">
            <v>0</v>
          </cell>
          <cell r="G325">
            <v>0</v>
          </cell>
          <cell r="H325">
            <v>0</v>
          </cell>
          <cell r="I325">
            <v>695033038.87902915</v>
          </cell>
          <cell r="J325">
            <v>0</v>
          </cell>
          <cell r="K325">
            <v>38750917.112500928</v>
          </cell>
          <cell r="L325">
            <v>0</v>
          </cell>
          <cell r="M325">
            <v>132346135.94256544</v>
          </cell>
          <cell r="N325">
            <v>0</v>
          </cell>
          <cell r="O325">
            <v>0</v>
          </cell>
          <cell r="P325">
            <v>866130091.93409562</v>
          </cell>
        </row>
        <row r="326">
          <cell r="D326" t="str">
            <v>91</v>
          </cell>
          <cell r="E326" t="str">
            <v>AIU</v>
          </cell>
          <cell r="F326" t="str">
            <v>%</v>
          </cell>
          <cell r="G326">
            <v>0.3528</v>
          </cell>
          <cell r="H326">
            <v>695033038.87902915</v>
          </cell>
          <cell r="I326">
            <v>245207656.11652148</v>
          </cell>
          <cell r="J326">
            <v>38750917.112500928</v>
          </cell>
          <cell r="K326">
            <v>13671323.557290327</v>
          </cell>
          <cell r="L326">
            <v>132346135.94256544</v>
          </cell>
          <cell r="M326">
            <v>46691716.760537088</v>
          </cell>
          <cell r="N326">
            <v>866130091.9340955</v>
          </cell>
          <cell r="O326">
            <v>305570696.43434888</v>
          </cell>
          <cell r="P326">
            <v>305570696.43434888</v>
          </cell>
        </row>
        <row r="327">
          <cell r="D327" t="str">
            <v>92</v>
          </cell>
          <cell r="E327" t="str">
            <v>TOTAL COSTO DIRECTO + AIU</v>
          </cell>
          <cell r="F327">
            <v>0</v>
          </cell>
          <cell r="G327">
            <v>0</v>
          </cell>
          <cell r="H327">
            <v>0</v>
          </cell>
          <cell r="I327">
            <v>940240694.99555063</v>
          </cell>
          <cell r="J327">
            <v>0</v>
          </cell>
          <cell r="K327">
            <v>52422240.669791251</v>
          </cell>
          <cell r="L327">
            <v>0</v>
          </cell>
          <cell r="M327">
            <v>179037852.70310253</v>
          </cell>
          <cell r="N327">
            <v>0</v>
          </cell>
          <cell r="O327">
            <v>0</v>
          </cell>
          <cell r="P327">
            <v>1171700788.3684444</v>
          </cell>
        </row>
        <row r="328">
          <cell r="L328">
            <v>0</v>
          </cell>
        </row>
        <row r="329">
          <cell r="D329" t="str">
            <v>96</v>
          </cell>
          <cell r="E329" t="str">
            <v>OBRAS A REALIZAR POR TERCEROS</v>
          </cell>
          <cell r="F329">
            <v>0</v>
          </cell>
          <cell r="G329">
            <v>0</v>
          </cell>
          <cell r="H329">
            <v>0</v>
          </cell>
          <cell r="I329">
            <v>0</v>
          </cell>
          <cell r="J329">
            <v>0</v>
          </cell>
          <cell r="K329">
            <v>0</v>
          </cell>
          <cell r="L329">
            <v>0</v>
          </cell>
          <cell r="M329">
            <v>2367962.6923076925</v>
          </cell>
          <cell r="N329">
            <v>0</v>
          </cell>
          <cell r="O329" t="str">
            <v/>
          </cell>
          <cell r="P329">
            <v>2367962.6923076925</v>
          </cell>
        </row>
        <row r="330">
          <cell r="D330" t="str">
            <v>96-01</v>
          </cell>
          <cell r="E330" t="str">
            <v>OBRAS DE MITIGACION - BIOCLIMATICO</v>
          </cell>
          <cell r="F330">
            <v>0</v>
          </cell>
          <cell r="G330">
            <v>0</v>
          </cell>
          <cell r="H330">
            <v>0</v>
          </cell>
          <cell r="I330">
            <v>0</v>
          </cell>
          <cell r="J330">
            <v>0</v>
          </cell>
          <cell r="K330">
            <v>0</v>
          </cell>
          <cell r="L330">
            <v>0</v>
          </cell>
          <cell r="M330">
            <v>2367962.6923076925</v>
          </cell>
          <cell r="N330">
            <v>0</v>
          </cell>
          <cell r="O330">
            <v>2367962.6923076925</v>
          </cell>
          <cell r="P330" t="str">
            <v/>
          </cell>
        </row>
        <row r="331">
          <cell r="D331" t="str">
            <v>96-01-010</v>
          </cell>
          <cell r="E331" t="str">
            <v>SUMINISTRO Y SIEMBRA DE ESPECIES VARIAS DE ARBUSTOS H: 1.50 M. CADA 0.50 M. INCLUYE TIERRA NEGRA Y MANTENIMIENTO DURANTE TRES MESES.</v>
          </cell>
          <cell r="F331" t="str">
            <v>UN</v>
          </cell>
          <cell r="G331">
            <v>27858.384615384617</v>
          </cell>
          <cell r="H331">
            <v>0</v>
          </cell>
          <cell r="I331">
            <v>0</v>
          </cell>
          <cell r="J331">
            <v>0</v>
          </cell>
          <cell r="K331">
            <v>0</v>
          </cell>
          <cell r="L331">
            <v>85</v>
          </cell>
          <cell r="M331">
            <v>2367962.6923076925</v>
          </cell>
          <cell r="N331">
            <v>85</v>
          </cell>
          <cell r="O331">
            <v>2367962.6923076925</v>
          </cell>
          <cell r="P331" t="str">
            <v/>
          </cell>
        </row>
        <row r="332">
          <cell r="D332" t="str">
            <v>97</v>
          </cell>
          <cell r="E332" t="str">
            <v>TOTAL COSTO DIRECTO</v>
          </cell>
          <cell r="F332">
            <v>0</v>
          </cell>
          <cell r="G332">
            <v>0</v>
          </cell>
          <cell r="H332">
            <v>0</v>
          </cell>
          <cell r="I332">
            <v>0</v>
          </cell>
          <cell r="J332">
            <v>0</v>
          </cell>
          <cell r="K332">
            <v>0</v>
          </cell>
          <cell r="L332">
            <v>0</v>
          </cell>
          <cell r="M332">
            <v>2367962.6923076925</v>
          </cell>
          <cell r="N332">
            <v>0</v>
          </cell>
          <cell r="O332" t="str">
            <v/>
          </cell>
          <cell r="P332">
            <v>2367962.6923076925</v>
          </cell>
        </row>
        <row r="333">
          <cell r="D333" t="str">
            <v>98</v>
          </cell>
          <cell r="E333" t="str">
            <v>AIU</v>
          </cell>
          <cell r="F333" t="str">
            <v>%</v>
          </cell>
          <cell r="G333">
            <v>0.3528</v>
          </cell>
          <cell r="H333">
            <v>0</v>
          </cell>
          <cell r="I333">
            <v>0</v>
          </cell>
          <cell r="J333">
            <v>0</v>
          </cell>
          <cell r="K333">
            <v>0</v>
          </cell>
          <cell r="L333">
            <v>2367962.6923076925</v>
          </cell>
          <cell r="M333">
            <v>835417.2378461539</v>
          </cell>
          <cell r="N333">
            <v>2367962.6923076925</v>
          </cell>
          <cell r="O333">
            <v>835417.2378461539</v>
          </cell>
          <cell r="P333">
            <v>835417.2378461539</v>
          </cell>
        </row>
        <row r="334">
          <cell r="D334" t="str">
            <v>99</v>
          </cell>
          <cell r="E334" t="str">
            <v>TOTAL COSTO DIRECTO + AIU</v>
          </cell>
          <cell r="F334">
            <v>0</v>
          </cell>
          <cell r="G334">
            <v>0</v>
          </cell>
          <cell r="H334">
            <v>0</v>
          </cell>
          <cell r="I334">
            <v>0</v>
          </cell>
          <cell r="J334">
            <v>0</v>
          </cell>
          <cell r="K334">
            <v>0</v>
          </cell>
          <cell r="L334">
            <v>0</v>
          </cell>
          <cell r="M334">
            <v>3203379.9301538463</v>
          </cell>
          <cell r="N334">
            <v>0</v>
          </cell>
          <cell r="O334">
            <v>0</v>
          </cell>
          <cell r="P334">
            <v>3203379.9301538463</v>
          </cell>
        </row>
        <row r="335">
          <cell r="H335">
            <v>0</v>
          </cell>
          <cell r="I335">
            <v>0</v>
          </cell>
          <cell r="J335">
            <v>0</v>
          </cell>
          <cell r="K335">
            <v>0</v>
          </cell>
          <cell r="L335">
            <v>0</v>
          </cell>
          <cell r="M335">
            <v>0</v>
          </cell>
          <cell r="N335">
            <v>0</v>
          </cell>
          <cell r="O335">
            <v>0</v>
          </cell>
        </row>
        <row r="338">
          <cell r="P338">
            <v>865469940</v>
          </cell>
        </row>
        <row r="339">
          <cell r="M339">
            <v>134714098.63487312</v>
          </cell>
          <cell r="P339">
            <v>129820491</v>
          </cell>
        </row>
        <row r="340">
          <cell r="P340">
            <v>995290431</v>
          </cell>
        </row>
      </sheetData>
      <sheetData sheetId="1"/>
      <sheetData sheetId="2"/>
      <sheetData sheetId="3">
        <row r="1">
          <cell r="D1" t="str">
            <v>CODIGO</v>
          </cell>
          <cell r="E1" t="str">
            <v>MATERIALES</v>
          </cell>
        </row>
        <row r="2">
          <cell r="D2">
            <v>11124</v>
          </cell>
          <cell r="E2" t="str">
            <v>concolor negro x 5 kg</v>
          </cell>
        </row>
        <row r="3">
          <cell r="D3" t="str">
            <v>11111</v>
          </cell>
          <cell r="E3" t="str">
            <v>cemento blanco</v>
          </cell>
        </row>
        <row r="4">
          <cell r="D4" t="str">
            <v>11112</v>
          </cell>
          <cell r="E4" t="str">
            <v>cemento gris 50 kg portland tipo i</v>
          </cell>
        </row>
        <row r="5">
          <cell r="D5" t="str">
            <v>11113</v>
          </cell>
          <cell r="E5" t="str">
            <v>cemento tipo 1 por 50kg</v>
          </cell>
        </row>
        <row r="6">
          <cell r="D6" t="str">
            <v>11114</v>
          </cell>
          <cell r="E6" t="str">
            <v>cemento tipo 1 por 50kg</v>
          </cell>
        </row>
        <row r="7">
          <cell r="D7" t="str">
            <v>11115</v>
          </cell>
          <cell r="E7" t="str">
            <v>mastico</v>
          </cell>
        </row>
        <row r="8">
          <cell r="D8" t="str">
            <v>11116</v>
          </cell>
          <cell r="E8" t="str">
            <v>cemento gris 50 kg portland tipo i</v>
          </cell>
        </row>
        <row r="9">
          <cell r="D9" t="str">
            <v>11117</v>
          </cell>
          <cell r="E9" t="str">
            <v>concreto tipo bombeo 17.5 mpa (2500 psi) asentamiento 5"+/- 1 tmn 1"</v>
          </cell>
        </row>
        <row r="10">
          <cell r="D10" t="str">
            <v>11118</v>
          </cell>
          <cell r="E10" t="str">
            <v>concreto tipo bombeo 21 mpa (3000 psi) asentamiento 5"+/- 1 tmn 1"</v>
          </cell>
        </row>
        <row r="11">
          <cell r="D11" t="str">
            <v>11119</v>
          </cell>
          <cell r="E11" t="str">
            <v>concreto tipo bombeo 24.5 mpa (3500 psi) asentamiento 5"+/- 1 tmn 1"</v>
          </cell>
        </row>
        <row r="12">
          <cell r="D12" t="str">
            <v>1111A</v>
          </cell>
          <cell r="E12" t="str">
            <v>concreto tipo bombeo 28 mpa (4000 psi) asentamiento 5"+/- 1 tmn 1"</v>
          </cell>
        </row>
        <row r="13">
          <cell r="D13" t="str">
            <v>1111B</v>
          </cell>
          <cell r="E13" t="str">
            <v>concreto tipo bombeo 31.5 mpa (4500 psi) asentamiento 5"+/- 1 tmn 1"</v>
          </cell>
        </row>
        <row r="14">
          <cell r="D14" t="str">
            <v>1111C</v>
          </cell>
          <cell r="E14" t="str">
            <v>concreto tipo bombeo 35 mpa (5000 psi) asentamiento 5"+/- 1 tmn 1"</v>
          </cell>
        </row>
        <row r="15">
          <cell r="D15" t="str">
            <v>1111D</v>
          </cell>
          <cell r="E15" t="str">
            <v>concreto tipo fluido 38.5 mpa (5500 psi) asentamiento 9"+/- 1 tmn 1"</v>
          </cell>
        </row>
        <row r="16">
          <cell r="D16" t="str">
            <v>1111E</v>
          </cell>
          <cell r="E16" t="str">
            <v>concreto tipo fluido 42mpa (6000 psi) asentamiento 9"+/- 1 tmn 1"</v>
          </cell>
        </row>
        <row r="17">
          <cell r="D17" t="str">
            <v>1111F</v>
          </cell>
          <cell r="E17" t="str">
            <v>concreto tipo tremie 21 mpa (3000 psi) asentamiento 8"+/- 1 tmn 1"</v>
          </cell>
        </row>
        <row r="18">
          <cell r="D18" t="str">
            <v>1111G</v>
          </cell>
          <cell r="E18" t="str">
            <v>concreto tipo tremie 24 mpa (3000 psi) asentamiento 8"+/- 1 tmn 1"</v>
          </cell>
        </row>
        <row r="19">
          <cell r="D19" t="str">
            <v>1111H</v>
          </cell>
          <cell r="E19" t="str">
            <v>concreto tipo tremie 28 mpa (3000 psi) asentamiento 8"+/- 1 tmn 1"</v>
          </cell>
        </row>
        <row r="20">
          <cell r="D20" t="str">
            <v>1111I</v>
          </cell>
          <cell r="E20" t="str">
            <v>concreto tipo tremie 31.5 mpa (3000 psi) asentamiento 8"+/- 1 tmn 1"</v>
          </cell>
        </row>
        <row r="21">
          <cell r="D21" t="str">
            <v>1111J</v>
          </cell>
          <cell r="E21" t="str">
            <v>concreto tipo tremie 35 mpa (3000 psi) asentamiento 8"+/- 1 tmn 1"</v>
          </cell>
        </row>
        <row r="22">
          <cell r="D22" t="str">
            <v>1111K</v>
          </cell>
          <cell r="E22" t="str">
            <v>concreto tipo tremie 38.5 mpa (3000 psi) asentamiento 8"+/- 1 tmn 1"</v>
          </cell>
        </row>
        <row r="23">
          <cell r="D23" t="str">
            <v>1111L</v>
          </cell>
          <cell r="E23" t="str">
            <v>concreto tipo tremie 42 mpa (3000 psi) asentamiento 8"+/- 1 tmn 1"</v>
          </cell>
        </row>
        <row r="24">
          <cell r="D24" t="str">
            <v>11121</v>
          </cell>
          <cell r="E24" t="str">
            <v>pegacor max blanco x 10 kg</v>
          </cell>
        </row>
        <row r="25">
          <cell r="D25" t="str">
            <v>11122</v>
          </cell>
          <cell r="E25" t="str">
            <v>pegacor gris x 10 kg</v>
          </cell>
        </row>
        <row r="26">
          <cell r="D26" t="str">
            <v>11123</v>
          </cell>
          <cell r="E26" t="str">
            <v>pegabloq blanco x 25kg</v>
          </cell>
        </row>
        <row r="27">
          <cell r="D27" t="str">
            <v>11125</v>
          </cell>
          <cell r="E27" t="str">
            <v>alfalisto gris 25 kg</v>
          </cell>
        </row>
        <row r="28">
          <cell r="D28" t="str">
            <v>11126</v>
          </cell>
          <cell r="E28" t="str">
            <v>alfacolor gres 5 kg</v>
          </cell>
        </row>
        <row r="29">
          <cell r="D29" t="str">
            <v>11161</v>
          </cell>
          <cell r="E29" t="str">
            <v>masilla acrilica para interiores</v>
          </cell>
        </row>
        <row r="30">
          <cell r="D30" t="str">
            <v>11162</v>
          </cell>
          <cell r="E30" t="str">
            <v>estuco plastico estucor x 30 kg</v>
          </cell>
        </row>
        <row r="31">
          <cell r="D31" t="str">
            <v>11181</v>
          </cell>
          <cell r="E31" t="str">
            <v>cal hidratada</v>
          </cell>
        </row>
        <row r="32">
          <cell r="D32" t="str">
            <v>11212</v>
          </cell>
          <cell r="E32" t="str">
            <v>arena fina para concreto icontec (1,430kg/m3)</v>
          </cell>
        </row>
        <row r="33">
          <cell r="D33" t="str">
            <v>11215</v>
          </cell>
          <cell r="E33" t="str">
            <v>arena gruesa para concreto (1,430kg/m3)</v>
          </cell>
        </row>
        <row r="34">
          <cell r="D34" t="str">
            <v>11216</v>
          </cell>
          <cell r="E34" t="str">
            <v>arena fina para concreto icontec (1,430kg/m3)</v>
          </cell>
        </row>
        <row r="35">
          <cell r="D35" t="str">
            <v>11217</v>
          </cell>
          <cell r="E35" t="str">
            <v>arena gruesa para concreto (1,430kg/m3)</v>
          </cell>
        </row>
        <row r="36">
          <cell r="D36" t="str">
            <v>11218</v>
          </cell>
          <cell r="E36" t="str">
            <v>material de prestamo para llenos estructurales</v>
          </cell>
        </row>
        <row r="37">
          <cell r="D37" t="str">
            <v>11219</v>
          </cell>
          <cell r="E37" t="str">
            <v>arena fina para revoque (1,310kg/m3)</v>
          </cell>
        </row>
        <row r="38">
          <cell r="D38" t="str">
            <v>1121A</v>
          </cell>
          <cell r="E38" t="str">
            <v>arena de peña (1,600kg/m3)</v>
          </cell>
        </row>
        <row r="39">
          <cell r="D39" t="str">
            <v>1121B</v>
          </cell>
          <cell r="E39" t="str">
            <v>material de prestamo para llenos</v>
          </cell>
        </row>
        <row r="40">
          <cell r="D40" t="str">
            <v>11233</v>
          </cell>
          <cell r="E40" t="str">
            <v>triturado 3/8" (1,540 kg/m3)</v>
          </cell>
        </row>
        <row r="41">
          <cell r="D41" t="str">
            <v>11234</v>
          </cell>
          <cell r="E41" t="str">
            <v>triturado para concreto tamaño maximo 3/4" a 1-1/2" (1,640kg/m3)</v>
          </cell>
        </row>
        <row r="42">
          <cell r="D42" t="str">
            <v>11235</v>
          </cell>
          <cell r="E42" t="str">
            <v>triturado para concreto tamaño maximo 1" (1,610kg/m3)</v>
          </cell>
        </row>
        <row r="43">
          <cell r="D43" t="str">
            <v>11237</v>
          </cell>
          <cell r="E43" t="str">
            <v>triturado para concreto tamaño maximo 3/8" (1,540kg/m3)</v>
          </cell>
        </row>
        <row r="44">
          <cell r="D44" t="str">
            <v>11238</v>
          </cell>
          <cell r="E44" t="str">
            <v>triturado para concreto tamaño maximo 3/4" (1,520kg/m3)</v>
          </cell>
        </row>
        <row r="45">
          <cell r="D45" t="str">
            <v>11239</v>
          </cell>
          <cell r="E45" t="str">
            <v>triturado tamaño maximo 3/4 (1,520kg/m3)</v>
          </cell>
        </row>
        <row r="46">
          <cell r="D46" t="str">
            <v>1123B</v>
          </cell>
          <cell r="E46" t="str">
            <v>triturado tamaño maximo 1" (1,610kg/m3)</v>
          </cell>
        </row>
        <row r="47">
          <cell r="D47" t="str">
            <v>1123D</v>
          </cell>
          <cell r="E47" t="str">
            <v>triturado tamaño maximo 3/4" a 1-1/2" (1,600kg/m3)</v>
          </cell>
        </row>
        <row r="48">
          <cell r="D48" t="str">
            <v>11251</v>
          </cell>
          <cell r="E48" t="str">
            <v>crudo de rio</v>
          </cell>
        </row>
        <row r="49">
          <cell r="D49" t="str">
            <v>11252</v>
          </cell>
          <cell r="E49" t="str">
            <v>canto rodado 2"</v>
          </cell>
        </row>
        <row r="50">
          <cell r="D50" t="str">
            <v>11261</v>
          </cell>
          <cell r="E50" t="str">
            <v>grano color blanco y rio claro x25kg</v>
          </cell>
        </row>
        <row r="51">
          <cell r="D51" t="str">
            <v>11262</v>
          </cell>
          <cell r="E51" t="str">
            <v>granito color traventino, negro y crema x25kg</v>
          </cell>
        </row>
        <row r="52">
          <cell r="D52" t="str">
            <v>11271</v>
          </cell>
          <cell r="E52" t="str">
            <v>arenon chino 25 kg (20 kg/m2)</v>
          </cell>
        </row>
        <row r="53">
          <cell r="D53" t="str">
            <v>11281</v>
          </cell>
          <cell r="E53" t="str">
            <v>piedra para entresuelo y filtro</v>
          </cell>
        </row>
        <row r="54">
          <cell r="D54" t="str">
            <v>11282</v>
          </cell>
          <cell r="E54" t="str">
            <v>piedra para gavion</v>
          </cell>
        </row>
        <row r="55">
          <cell r="D55" t="str">
            <v>11283</v>
          </cell>
          <cell r="E55" t="str">
            <v>piedra para ciclopeo</v>
          </cell>
        </row>
        <row r="56">
          <cell r="D56" t="str">
            <v>11291</v>
          </cell>
          <cell r="E56" t="str">
            <v xml:space="preserve">base granular </v>
          </cell>
        </row>
        <row r="57">
          <cell r="D57" t="str">
            <v>11292</v>
          </cell>
          <cell r="E57" t="str">
            <v>base granular (1,650kg/m2)</v>
          </cell>
        </row>
        <row r="58">
          <cell r="D58" t="str">
            <v>11296</v>
          </cell>
          <cell r="E58" t="str">
            <v>sub base granular</v>
          </cell>
        </row>
        <row r="59">
          <cell r="D59" t="str">
            <v>11297</v>
          </cell>
          <cell r="E59" t="str">
            <v>sub base granular cruda sin procesar (1,650kg/m3)</v>
          </cell>
        </row>
        <row r="60">
          <cell r="D60" t="str">
            <v>112A1</v>
          </cell>
          <cell r="E60" t="str">
            <v>caseton desechable en madera de 32cm</v>
          </cell>
        </row>
        <row r="61">
          <cell r="D61" t="str">
            <v>11311</v>
          </cell>
          <cell r="E61" t="str">
            <v>cal promical</v>
          </cell>
        </row>
        <row r="62">
          <cell r="D62" t="str">
            <v>12131</v>
          </cell>
          <cell r="E62" t="str">
            <v>concreto 42 mpa</v>
          </cell>
        </row>
        <row r="63">
          <cell r="D63" t="str">
            <v>12132</v>
          </cell>
          <cell r="E63" t="str">
            <v>concreto tipo normal 21 mpa, (3.000 psi) 1"</v>
          </cell>
        </row>
        <row r="64">
          <cell r="D64" t="str">
            <v>12133</v>
          </cell>
          <cell r="E64" t="str">
            <v>concreto tipo bombeo 21 mpa, (3.000 psi) 1"</v>
          </cell>
        </row>
        <row r="65">
          <cell r="D65" t="str">
            <v>12134</v>
          </cell>
          <cell r="E65" t="str">
            <v>concreto tipo normal 24 mpa, (3.500 psi) 1"</v>
          </cell>
        </row>
        <row r="66">
          <cell r="D66" t="str">
            <v>12135</v>
          </cell>
          <cell r="E66" t="str">
            <v>concreto tipo normal 27 mpa, (4.000 psi) 1"</v>
          </cell>
        </row>
        <row r="67">
          <cell r="D67" t="str">
            <v>12136</v>
          </cell>
          <cell r="E67" t="str">
            <v>concreto tipo bombeo 28 mpa, (4.000 psi) 1"</v>
          </cell>
        </row>
        <row r="68">
          <cell r="D68" t="str">
            <v>12137</v>
          </cell>
          <cell r="E68" t="str">
            <v>servicio de bombeo</v>
          </cell>
        </row>
        <row r="69">
          <cell r="D69" t="str">
            <v>12138</v>
          </cell>
          <cell r="E69" t="str">
            <v>concreto tipo bombeo 24 mpa, (3.500 psi) 1"</v>
          </cell>
        </row>
        <row r="70">
          <cell r="D70" t="str">
            <v>12139</v>
          </cell>
          <cell r="E70" t="str">
            <v>concreto tipo bombeo 35 mpa, (5.000 psi) 1"</v>
          </cell>
        </row>
        <row r="71">
          <cell r="D71" t="str">
            <v>12171</v>
          </cell>
          <cell r="E71" t="str">
            <v>lechada x25kg</v>
          </cell>
        </row>
        <row r="72">
          <cell r="D72" t="str">
            <v>12311</v>
          </cell>
          <cell r="E72" t="str">
            <v xml:space="preserve">pintura acriltex x 1 galon </v>
          </cell>
        </row>
        <row r="73">
          <cell r="D73" t="str">
            <v>12312</v>
          </cell>
          <cell r="E73" t="str">
            <v>pintura viniltex x 5 galones</v>
          </cell>
        </row>
        <row r="74">
          <cell r="D74" t="str">
            <v>12321</v>
          </cell>
          <cell r="E74" t="str">
            <v>esmalte para exteriores x 1 galon</v>
          </cell>
        </row>
        <row r="75">
          <cell r="D75" t="str">
            <v>12371</v>
          </cell>
          <cell r="E75" t="str">
            <v>anticorrosivo pintuco x 1 galon</v>
          </cell>
        </row>
        <row r="76">
          <cell r="D76" t="str">
            <v>12391</v>
          </cell>
          <cell r="E76" t="str">
            <v>pintura epoxica poliamida pintuco</v>
          </cell>
        </row>
        <row r="77">
          <cell r="D77" t="str">
            <v>123A1</v>
          </cell>
          <cell r="E77" t="str">
            <v>pintura para trafico</v>
          </cell>
        </row>
        <row r="78">
          <cell r="D78" t="str">
            <v>123B1</v>
          </cell>
          <cell r="E78" t="str">
            <v>pintura koraza x 5 galones</v>
          </cell>
        </row>
        <row r="79">
          <cell r="D79" t="str">
            <v>123B2</v>
          </cell>
          <cell r="E79" t="str">
            <v>pintura graniacril x 5 galones 20m2 /1 mano</v>
          </cell>
        </row>
        <row r="80">
          <cell r="D80" t="str">
            <v>123C1</v>
          </cell>
          <cell r="E80" t="str">
            <v>siliconite</v>
          </cell>
        </row>
        <row r="81">
          <cell r="D81" t="str">
            <v>123C2</v>
          </cell>
          <cell r="E81" t="str">
            <v xml:space="preserve">acronal </v>
          </cell>
        </row>
        <row r="82">
          <cell r="D82" t="str">
            <v>12411</v>
          </cell>
          <cell r="E82" t="str">
            <v>sismoflex de corona x 30 kg</v>
          </cell>
        </row>
        <row r="83">
          <cell r="D83" t="str">
            <v>12511</v>
          </cell>
          <cell r="E83" t="str">
            <v>eucon r 200x20k</v>
          </cell>
        </row>
        <row r="84">
          <cell r="D84" t="str">
            <v>12541</v>
          </cell>
          <cell r="E84" t="str">
            <v>adhesivo epoxico</v>
          </cell>
        </row>
        <row r="85">
          <cell r="D85" t="str">
            <v>12551</v>
          </cell>
          <cell r="E85" t="str">
            <v>anclajes impermeabilizacion</v>
          </cell>
        </row>
        <row r="86">
          <cell r="D86" t="str">
            <v>12811</v>
          </cell>
          <cell r="E86" t="str">
            <v>carpincol</v>
          </cell>
        </row>
        <row r="87">
          <cell r="D87" t="str">
            <v>14121</v>
          </cell>
          <cell r="E87" t="str">
            <v>angulo perimetral acero cal 20 1"x1"</v>
          </cell>
        </row>
        <row r="88">
          <cell r="D88" t="str">
            <v>14122</v>
          </cell>
          <cell r="E88" t="str">
            <v xml:space="preserve">angulo de acero de 2"x2" de 1/4" </v>
          </cell>
        </row>
        <row r="89">
          <cell r="D89" t="str">
            <v>14241</v>
          </cell>
          <cell r="E89" t="str">
            <v>pletina metalica 1/4"x2"</v>
          </cell>
        </row>
        <row r="90">
          <cell r="D90" t="str">
            <v>14242</v>
          </cell>
          <cell r="E90" t="str">
            <v>pletina metalica 1/4"x1"</v>
          </cell>
        </row>
        <row r="91">
          <cell r="D91" t="str">
            <v>14244A</v>
          </cell>
          <cell r="E91" t="str">
            <v>pletina metalica 3/8"x6"</v>
          </cell>
        </row>
        <row r="92">
          <cell r="D92" t="str">
            <v>14251</v>
          </cell>
          <cell r="E92" t="str">
            <v>perfil en u aluminio</v>
          </cell>
        </row>
        <row r="93">
          <cell r="D93" t="str">
            <v>14252</v>
          </cell>
          <cell r="E93" t="str">
            <v>perfil en "u" aluminio 1 cm</v>
          </cell>
        </row>
        <row r="94">
          <cell r="D94" t="str">
            <v>14253</v>
          </cell>
          <cell r="E94" t="str">
            <v>perfil en u aluminio remate superior muros</v>
          </cell>
        </row>
        <row r="95">
          <cell r="D95" t="str">
            <v>14254</v>
          </cell>
          <cell r="E95" t="str">
            <v>perfil en u aluminio para zocalos</v>
          </cell>
        </row>
        <row r="96">
          <cell r="D96" t="str">
            <v>14271</v>
          </cell>
          <cell r="E96" t="str">
            <v>forma media caña aluminio 15cmx15cmx3mm</v>
          </cell>
        </row>
        <row r="97">
          <cell r="D97" t="str">
            <v>14282</v>
          </cell>
          <cell r="E97" t="str">
            <v>perfil en aluminio 1/2" para dilatacion</v>
          </cell>
        </row>
        <row r="98">
          <cell r="D98" t="str">
            <v>14378</v>
          </cell>
          <cell r="E98" t="str">
            <v>chaflan triangular en madera 2cm de 3 m</v>
          </cell>
        </row>
        <row r="99">
          <cell r="D99" t="str">
            <v>14381</v>
          </cell>
          <cell r="E99" t="str">
            <v>tablilla sapan 8x2x290cm</v>
          </cell>
        </row>
        <row r="100">
          <cell r="D100" t="str">
            <v>14382</v>
          </cell>
          <cell r="E100" t="str">
            <v>chaflanes para losas / m2 losa</v>
          </cell>
        </row>
        <row r="101">
          <cell r="D101" t="str">
            <v>143C1</v>
          </cell>
          <cell r="E101" t="str">
            <v>piso holztek ac4 32 8mm madera laminada</v>
          </cell>
        </row>
        <row r="102">
          <cell r="D102" t="str">
            <v>143C2</v>
          </cell>
          <cell r="E102" t="str">
            <v>zocalo para piso laminado</v>
          </cell>
        </row>
        <row r="103">
          <cell r="D103" t="str">
            <v>143C3</v>
          </cell>
          <cell r="E103" t="str">
            <v>pirlan para piso en madera laminada</v>
          </cell>
        </row>
        <row r="104">
          <cell r="D104" t="str">
            <v>143C4</v>
          </cell>
          <cell r="E104" t="str">
            <v>zocalo hdf</v>
          </cell>
        </row>
        <row r="105">
          <cell r="D105" t="str">
            <v>143C5</v>
          </cell>
          <cell r="E105" t="str">
            <v>zocalo mdf</v>
          </cell>
        </row>
        <row r="106">
          <cell r="D106" t="str">
            <v>143C6</v>
          </cell>
          <cell r="E106" t="str">
            <v>cuarto bocel</v>
          </cell>
        </row>
        <row r="107">
          <cell r="D107" t="str">
            <v>143C7</v>
          </cell>
          <cell r="E107" t="str">
            <v>pirlaneria marca prestige</v>
          </cell>
        </row>
        <row r="108">
          <cell r="D108" t="str">
            <v>143D1</v>
          </cell>
          <cell r="E108" t="str">
            <v>pasta selladora para piso laminado</v>
          </cell>
        </row>
        <row r="109">
          <cell r="D109" t="str">
            <v>14411</v>
          </cell>
          <cell r="E109" t="str">
            <v>perfil vertical paral 89 aleta 40mm</v>
          </cell>
        </row>
        <row r="110">
          <cell r="D110" t="str">
            <v>14421</v>
          </cell>
          <cell r="E110" t="str">
            <v>angulo de hierro 1"x1/8"</v>
          </cell>
        </row>
        <row r="111">
          <cell r="D111" t="str">
            <v>14422</v>
          </cell>
          <cell r="E111" t="str">
            <v>angulo de hierro 2"x1/8"</v>
          </cell>
        </row>
        <row r="112">
          <cell r="D112" t="str">
            <v>14431</v>
          </cell>
          <cell r="E112" t="str">
            <v>tee de hierro 1"x1"x1/8"</v>
          </cell>
        </row>
        <row r="113">
          <cell r="D113" t="str">
            <v>14451</v>
          </cell>
          <cell r="E113" t="str">
            <v>perfil horizontal canal 90</v>
          </cell>
        </row>
        <row r="114">
          <cell r="D114" t="str">
            <v>14452</v>
          </cell>
          <cell r="E114" t="str">
            <v>perfil horizontal canal 90</v>
          </cell>
        </row>
        <row r="115">
          <cell r="D115" t="str">
            <v>14461</v>
          </cell>
          <cell r="E115" t="str">
            <v>perfil vertical paral 39</v>
          </cell>
        </row>
        <row r="116">
          <cell r="D116" t="str">
            <v>14462</v>
          </cell>
          <cell r="E116" t="str">
            <v>perfil omega</v>
          </cell>
        </row>
        <row r="117">
          <cell r="D117" t="str">
            <v>14463</v>
          </cell>
          <cell r="E117" t="str">
            <v>perfil vertical paral 89 aleta 40mm</v>
          </cell>
        </row>
        <row r="118">
          <cell r="D118" t="str">
            <v>14464</v>
          </cell>
          <cell r="E118" t="str">
            <v>perfil vertical paral 39</v>
          </cell>
        </row>
        <row r="119">
          <cell r="D119" t="str">
            <v>14471</v>
          </cell>
          <cell r="E119" t="str">
            <v>perfil de borde impremeabilizacion tanque</v>
          </cell>
        </row>
        <row r="120">
          <cell r="D120" t="str">
            <v>144A1</v>
          </cell>
          <cell r="E120" t="str">
            <v>pie amigos soporte lavamanos</v>
          </cell>
        </row>
        <row r="121">
          <cell r="D121" t="str">
            <v>144A2</v>
          </cell>
          <cell r="E121" t="str">
            <v>pie amigos soporte bicicletas - modulo de 7 soportes</v>
          </cell>
        </row>
        <row r="122">
          <cell r="D122" t="str">
            <v>144A3</v>
          </cell>
          <cell r="E122" t="str">
            <v>soportes para canal/flanche</v>
          </cell>
        </row>
        <row r="123">
          <cell r="D123" t="str">
            <v>14511</v>
          </cell>
          <cell r="E123" t="str">
            <v>varilla plastica gris 5x40mm para dilatacion</v>
          </cell>
        </row>
        <row r="124">
          <cell r="D124" t="str">
            <v>14512</v>
          </cell>
          <cell r="E124" t="str">
            <v>varilla de aluminio 3mm para dilatacion</v>
          </cell>
        </row>
        <row r="125">
          <cell r="D125" t="str">
            <v>14513</v>
          </cell>
          <cell r="E125" t="str">
            <v>varilla de aluminio en forma de media caña</v>
          </cell>
        </row>
        <row r="126">
          <cell r="D126" t="str">
            <v>14514</v>
          </cell>
          <cell r="E126" t="str">
            <v>varilla recta para zocalo</v>
          </cell>
        </row>
        <row r="127">
          <cell r="D127" t="str">
            <v>15121</v>
          </cell>
          <cell r="E127" t="str">
            <v>acero de refuerzo figurado de 1/4" x 6 m</v>
          </cell>
        </row>
        <row r="128">
          <cell r="D128" t="str">
            <v>15122</v>
          </cell>
          <cell r="E128" t="str">
            <v>acero de refuerzo figurado de 3/8" x 6m</v>
          </cell>
        </row>
        <row r="129">
          <cell r="D129" t="str">
            <v>15123</v>
          </cell>
          <cell r="E129" t="str">
            <v>acero de refuerzo figurado de 1/2" x 6m</v>
          </cell>
        </row>
        <row r="130">
          <cell r="D130" t="str">
            <v>15124</v>
          </cell>
          <cell r="E130" t="str">
            <v>acero de refuerzo figurado de 1/2" x 9m</v>
          </cell>
        </row>
        <row r="131">
          <cell r="D131" t="str">
            <v>15125</v>
          </cell>
          <cell r="E131" t="str">
            <v>acero de refuerzo figurado de 1/2" x 12m</v>
          </cell>
        </row>
        <row r="132">
          <cell r="D132" t="str">
            <v>15126</v>
          </cell>
          <cell r="E132" t="str">
            <v>acero de refuerzo figurado de 5/8" x 6m</v>
          </cell>
        </row>
        <row r="133">
          <cell r="D133" t="str">
            <v>15127</v>
          </cell>
          <cell r="E133" t="str">
            <v>acero de refuerzo figurado de 5/8" x 9m</v>
          </cell>
        </row>
        <row r="134">
          <cell r="D134" t="str">
            <v>15128</v>
          </cell>
          <cell r="E134" t="str">
            <v>acero de refuerzo figurado de 5/8" x 12m</v>
          </cell>
        </row>
        <row r="135">
          <cell r="D135" t="str">
            <v>15129</v>
          </cell>
          <cell r="E135" t="str">
            <v>acero de refuerzo figurado de 3/4" x 6m</v>
          </cell>
        </row>
        <row r="136">
          <cell r="D136" t="str">
            <v>1512A</v>
          </cell>
          <cell r="E136" t="str">
            <v>acero de refuerzo figurado de 3/4" x 9m</v>
          </cell>
        </row>
        <row r="137">
          <cell r="D137" t="str">
            <v>1512B</v>
          </cell>
          <cell r="E137" t="str">
            <v>acero de refuerzo figurado de 3/4" x 12m</v>
          </cell>
        </row>
        <row r="138">
          <cell r="D138" t="str">
            <v>1512C</v>
          </cell>
          <cell r="E138" t="str">
            <v>acero de refuerzo figurado de 7/8" x 6m</v>
          </cell>
        </row>
        <row r="139">
          <cell r="D139" t="str">
            <v>1512D</v>
          </cell>
          <cell r="E139" t="str">
            <v>acero de refuerzo figurado de 7/8" x 9m</v>
          </cell>
        </row>
        <row r="140">
          <cell r="D140" t="str">
            <v>1512E</v>
          </cell>
          <cell r="E140" t="str">
            <v>acero de refuerzo figurado de 7/8" x 12m</v>
          </cell>
        </row>
        <row r="141">
          <cell r="D141" t="str">
            <v>1512F</v>
          </cell>
          <cell r="E141" t="str">
            <v>acero de refuerzo figurado de 1" x 6m</v>
          </cell>
        </row>
        <row r="142">
          <cell r="D142" t="str">
            <v>1512G</v>
          </cell>
          <cell r="E142" t="str">
            <v xml:space="preserve">acero de refuerzo figurado de 1" x 9m </v>
          </cell>
        </row>
        <row r="143">
          <cell r="D143" t="str">
            <v>1512H</v>
          </cell>
          <cell r="E143" t="str">
            <v>acero de refuerzo figurado de 1" x 12m</v>
          </cell>
        </row>
        <row r="144">
          <cell r="D144" t="str">
            <v>1512I</v>
          </cell>
          <cell r="E144" t="str">
            <v>acero de refuerzo figurado de 1 1/4" x 6m</v>
          </cell>
        </row>
        <row r="145">
          <cell r="D145" t="str">
            <v>1512J</v>
          </cell>
          <cell r="E145" t="str">
            <v>acero de refuerzo figurado de 1 1/4" x 9m</v>
          </cell>
        </row>
        <row r="146">
          <cell r="D146" t="str">
            <v>1512K</v>
          </cell>
          <cell r="E146" t="str">
            <v>acero de refuerzo figurado de 1 1/4" x 12m</v>
          </cell>
        </row>
        <row r="147">
          <cell r="D147" t="str">
            <v>1512L</v>
          </cell>
          <cell r="E147" t="str">
            <v>acero de refuerzo figurado de 4mm x 6m</v>
          </cell>
        </row>
        <row r="148">
          <cell r="D148" t="str">
            <v>1512M</v>
          </cell>
          <cell r="E148" t="str">
            <v>acero de refuerzo figurado de 4.5mm x6m</v>
          </cell>
        </row>
        <row r="149">
          <cell r="D149" t="str">
            <v>1512N</v>
          </cell>
          <cell r="E149" t="str">
            <v>acero de refuerzo figurado de 5mm x 6m</v>
          </cell>
        </row>
        <row r="150">
          <cell r="D150" t="str">
            <v>1512O</v>
          </cell>
          <cell r="E150" t="str">
            <v>acero de refuerzo figurado</v>
          </cell>
        </row>
        <row r="151">
          <cell r="D151" t="str">
            <v>15231</v>
          </cell>
          <cell r="E151" t="str">
            <v>alambre recocido (alambre cal 18)</v>
          </cell>
        </row>
        <row r="152">
          <cell r="D152" t="str">
            <v>15241</v>
          </cell>
          <cell r="E152" t="str">
            <v>alambre galvanizado cal 12.5 (1kg=17.5 m)</v>
          </cell>
        </row>
        <row r="153">
          <cell r="D153" t="str">
            <v>15242</v>
          </cell>
          <cell r="E153" t="str">
            <v>alambre galvanizado cal 10 (1kg=14m)</v>
          </cell>
        </row>
        <row r="154">
          <cell r="D154" t="str">
            <v>15251</v>
          </cell>
          <cell r="E154" t="str">
            <v>alambron 4 mm</v>
          </cell>
        </row>
        <row r="155">
          <cell r="D155" t="str">
            <v>15421</v>
          </cell>
          <cell r="E155" t="str">
            <v>clavo corriente 1-1/2" a 3"</v>
          </cell>
        </row>
        <row r="156">
          <cell r="D156" t="str">
            <v>15511</v>
          </cell>
          <cell r="E156" t="str">
            <v>tornillo extraplano</v>
          </cell>
        </row>
        <row r="157">
          <cell r="D157" t="str">
            <v>15513</v>
          </cell>
          <cell r="E157" t="str">
            <v>tornillo avellanado anclaje tapon 1/4"x3-1/4"</v>
          </cell>
        </row>
        <row r="158">
          <cell r="D158" t="str">
            <v>15521</v>
          </cell>
          <cell r="E158" t="str">
            <v>tornillo con chazo</v>
          </cell>
        </row>
        <row r="159">
          <cell r="D159" t="str">
            <v>15551</v>
          </cell>
          <cell r="E159" t="str">
            <v>tuerca y arandelas Ø1/2"</v>
          </cell>
        </row>
        <row r="160">
          <cell r="D160" t="str">
            <v>15561</v>
          </cell>
          <cell r="E160" t="str">
            <v>chazo 1/4"</v>
          </cell>
        </row>
        <row r="161">
          <cell r="D161" t="str">
            <v>15581</v>
          </cell>
          <cell r="E161" t="str">
            <v>alambre de amarrar</v>
          </cell>
        </row>
        <row r="162">
          <cell r="D162" t="str">
            <v>15811</v>
          </cell>
          <cell r="E162" t="str">
            <v>varilla roscada Ø1/2"x12.5cm</v>
          </cell>
        </row>
        <row r="163">
          <cell r="D163" t="str">
            <v>15812</v>
          </cell>
          <cell r="E163" t="str">
            <v>varilla roscada Ø1/2"x7.5cm</v>
          </cell>
        </row>
        <row r="164">
          <cell r="D164" t="str">
            <v>16111</v>
          </cell>
          <cell r="E164" t="str">
            <v>espejo cristal 4mm incluye anclajes e instalacion</v>
          </cell>
        </row>
        <row r="165">
          <cell r="D165" t="str">
            <v>16112</v>
          </cell>
          <cell r="E165" t="str">
            <v>espejo cristal 5mm incluye anclajes e instalacion</v>
          </cell>
        </row>
        <row r="166">
          <cell r="D166" t="str">
            <v>16113</v>
          </cell>
          <cell r="E166" t="str">
            <v>espejo cristal 4mm biselado</v>
          </cell>
        </row>
        <row r="167">
          <cell r="D167" t="str">
            <v>16121</v>
          </cell>
          <cell r="E167" t="str">
            <v>vidrio laminado 4+4 mm laminado hielo</v>
          </cell>
        </row>
        <row r="168">
          <cell r="D168" t="str">
            <v>16122</v>
          </cell>
          <cell r="E168" t="str">
            <v>vidrio laminado 4+4 mm laminado color</v>
          </cell>
        </row>
        <row r="169">
          <cell r="D169" t="str">
            <v>16123</v>
          </cell>
          <cell r="E169" t="str">
            <v>vidrio laminado 4+4 mm con pelicula sand blasting</v>
          </cell>
        </row>
        <row r="170">
          <cell r="D170" t="str">
            <v>16311</v>
          </cell>
          <cell r="E170" t="str">
            <v xml:space="preserve">piedra royal beta aquamarina multiformato </v>
          </cell>
        </row>
        <row r="171">
          <cell r="D171" t="str">
            <v>16312</v>
          </cell>
          <cell r="E171" t="str">
            <v>enchape pizarra negra</v>
          </cell>
        </row>
        <row r="172">
          <cell r="D172" t="str">
            <v>16313</v>
          </cell>
          <cell r="E172" t="str">
            <v>piedra buena ventura 7x10</v>
          </cell>
        </row>
        <row r="173">
          <cell r="D173" t="str">
            <v>16321</v>
          </cell>
          <cell r="E173" t="str">
            <v>enchape piso pared blanco egeo 20,5x30,5 ref.286083001</v>
          </cell>
        </row>
        <row r="174">
          <cell r="D174" t="str">
            <v>16322</v>
          </cell>
          <cell r="E174" t="str">
            <v xml:space="preserve">piso duropiso blanco 33.8x33.8 ref.335982001 </v>
          </cell>
        </row>
        <row r="175">
          <cell r="D175" t="str">
            <v>16323</v>
          </cell>
          <cell r="E175" t="str">
            <v>ceramica egeo blanco 30x30 ref. 331232001</v>
          </cell>
        </row>
        <row r="176">
          <cell r="D176" t="str">
            <v>16324</v>
          </cell>
          <cell r="E176" t="str">
            <v xml:space="preserve">porcelanato pizarra rec lap negro ref.567102601 </v>
          </cell>
        </row>
        <row r="177">
          <cell r="D177" t="str">
            <v>16325</v>
          </cell>
          <cell r="E177" t="str">
            <v>enchape picino azul cielo ref.125705915</v>
          </cell>
        </row>
        <row r="178">
          <cell r="D178" t="str">
            <v>16326</v>
          </cell>
          <cell r="E178" t="str">
            <v>enchape picino azul oscuro ref. 125705918</v>
          </cell>
        </row>
        <row r="179">
          <cell r="D179" t="str">
            <v>16327</v>
          </cell>
          <cell r="E179" t="str">
            <v>enchape picino blanco ref.125704900</v>
          </cell>
        </row>
        <row r="180">
          <cell r="D180" t="str">
            <v>16328</v>
          </cell>
          <cell r="E180" t="str">
            <v>pared nuevo zen verde 20x60 ref.606479451</v>
          </cell>
        </row>
        <row r="181">
          <cell r="D181" t="str">
            <v>16329</v>
          </cell>
          <cell r="E181" t="str">
            <v>enchape artica blanco 30x45 ref. 455129001</v>
          </cell>
        </row>
        <row r="182">
          <cell r="D182" t="str">
            <v>1632A</v>
          </cell>
          <cell r="E182" t="str">
            <v xml:space="preserve">porcelanato linex rec lap blanco ref. 5662202001 </v>
          </cell>
        </row>
        <row r="183">
          <cell r="D183" t="str">
            <v>1632B</v>
          </cell>
          <cell r="E183" t="str">
            <v xml:space="preserve">porcelanato linex rec lap negro 27.2x55.4 ref. 566202601 </v>
          </cell>
        </row>
        <row r="184">
          <cell r="D184" t="str">
            <v>1632C</v>
          </cell>
          <cell r="E184" t="str">
            <v>ceramica macedonia beige 25x35 ref.3560009051</v>
          </cell>
        </row>
        <row r="185">
          <cell r="D185" t="str">
            <v>1632D</v>
          </cell>
          <cell r="E185" t="str">
            <v>ceramica macedonia beige 25x43 ref.436179031</v>
          </cell>
        </row>
        <row r="186">
          <cell r="D186" t="str">
            <v>1632E</v>
          </cell>
          <cell r="E186" t="str">
            <v>ceramica colours 17.5x6 blanco ref.px03bl183</v>
          </cell>
        </row>
        <row r="187">
          <cell r="D187" t="str">
            <v>1632F</v>
          </cell>
          <cell r="E187" t="str">
            <v>ceramica granito real blanco 45.5 x 45.5 de corona</v>
          </cell>
        </row>
        <row r="188">
          <cell r="D188" t="str">
            <v>1632G</v>
          </cell>
          <cell r="E188" t="str">
            <v>ceramica macedonia blanco 25x43 ref. 436179001</v>
          </cell>
        </row>
        <row r="189">
          <cell r="D189" t="str">
            <v>1632H</v>
          </cell>
          <cell r="E189" t="str">
            <v>ceramica miraflores blanco 25x35 ref. 356063001</v>
          </cell>
        </row>
        <row r="190">
          <cell r="D190" t="str">
            <v>1632I</v>
          </cell>
          <cell r="E190" t="str">
            <v>remate superior enchape aluminio</v>
          </cell>
        </row>
        <row r="191">
          <cell r="D191" t="str">
            <v>1632J</v>
          </cell>
          <cell r="E191" t="str">
            <v>remate enchape aluminio para filos</v>
          </cell>
        </row>
        <row r="192">
          <cell r="D192" t="str">
            <v>16330</v>
          </cell>
          <cell r="E192" t="str">
            <v>ceramica egeo blanco 33x33 ref. 331032001</v>
          </cell>
        </row>
        <row r="193">
          <cell r="D193" t="str">
            <v>16338</v>
          </cell>
          <cell r="E193" t="str">
            <v xml:space="preserve">enchape loft dark 45x90 </v>
          </cell>
        </row>
        <row r="194">
          <cell r="D194" t="str">
            <v>16339</v>
          </cell>
          <cell r="E194" t="str">
            <v>porcelanato lounge plain 30x60 plata ref.kp04pl084</v>
          </cell>
        </row>
        <row r="195">
          <cell r="D195" t="str">
            <v>1633A</v>
          </cell>
          <cell r="E195" t="str">
            <v>porcelanato lounge gris 60x60 ref.kp04gr087</v>
          </cell>
        </row>
        <row r="196">
          <cell r="D196" t="str">
            <v>1633B</v>
          </cell>
          <cell r="E196" t="str">
            <v>porcelanato luna plus 60x60 beige ref.kp04be132</v>
          </cell>
        </row>
        <row r="197">
          <cell r="D197" t="str">
            <v>1633C</v>
          </cell>
          <cell r="E197" t="str">
            <v>porcelanato nova gris 0.30x0.60</v>
          </cell>
        </row>
        <row r="198">
          <cell r="D198" t="str">
            <v>1633D</v>
          </cell>
          <cell r="E198" t="str">
            <v>porcelanato sand marengo 30x60 ref.kp04me085</v>
          </cell>
        </row>
        <row r="199">
          <cell r="D199" t="str">
            <v>1633E</v>
          </cell>
          <cell r="E199" t="str">
            <v>porcelanato gems ref. 12gpd-105 pulido 0.60 x 1.20 color gris</v>
          </cell>
        </row>
        <row r="200">
          <cell r="D200" t="str">
            <v>1633F</v>
          </cell>
          <cell r="E200" t="str">
            <v>porcelanato gems ref. 12gpd-105 pulido 0.60 x 1.20 color beige</v>
          </cell>
        </row>
        <row r="201">
          <cell r="D201" t="str">
            <v>1633G</v>
          </cell>
          <cell r="E201" t="str">
            <v>porcelanato proyeccion ref. sa04mr370</v>
          </cell>
        </row>
        <row r="202">
          <cell r="D202" t="str">
            <v>16340</v>
          </cell>
          <cell r="E202" t="str">
            <v>baldosa de grano 30x30 ref 132112</v>
          </cell>
        </row>
        <row r="203">
          <cell r="D203" t="str">
            <v>16341</v>
          </cell>
          <cell r="E203" t="str">
            <v>piso en caucho reciclado cooldown suite el32-green tea everlast</v>
          </cell>
        </row>
        <row r="204">
          <cell r="D204" t="str">
            <v>16342</v>
          </cell>
          <cell r="E204" t="str">
            <v>lechada y grano para zocalo media caña</v>
          </cell>
        </row>
        <row r="205">
          <cell r="D205" t="str">
            <v>16343</v>
          </cell>
          <cell r="E205" t="str">
            <v>lechada y grano para bocapuerta hasta 15 cm</v>
          </cell>
        </row>
        <row r="206">
          <cell r="D206" t="str">
            <v>16344</v>
          </cell>
          <cell r="E206" t="str">
            <v>lechada y grano para meson/lavaescobas</v>
          </cell>
        </row>
        <row r="207">
          <cell r="D207" t="str">
            <v>16345</v>
          </cell>
          <cell r="E207" t="str">
            <v>lechada y grano para bocapuerta hasta 70 cm</v>
          </cell>
        </row>
        <row r="208">
          <cell r="D208" t="str">
            <v>1634A</v>
          </cell>
          <cell r="E208" t="str">
            <v>baldosa de grano 30x30 tonalidades azules/verdes grano negro</v>
          </cell>
        </row>
        <row r="209">
          <cell r="D209" t="str">
            <v>1634B</v>
          </cell>
          <cell r="E209" t="str">
            <v>baldosa de grano 30x30 tonalidades blancos, grises, ocres</v>
          </cell>
        </row>
        <row r="210">
          <cell r="D210" t="str">
            <v>1634C</v>
          </cell>
          <cell r="E210" t="str">
            <v>baldosa hidraulica 20x20 tonalidades azules</v>
          </cell>
        </row>
        <row r="211">
          <cell r="D211" t="str">
            <v>16351</v>
          </cell>
          <cell r="E211" t="str">
            <v>tableta de gres</v>
          </cell>
        </row>
        <row r="212">
          <cell r="D212" t="str">
            <v>16352</v>
          </cell>
          <cell r="E212" t="str">
            <v>piso gres porcelanico antideslizante ref np04me085 30x60 marca decorela</v>
          </cell>
        </row>
        <row r="213">
          <cell r="D213" t="str">
            <v>16353</v>
          </cell>
          <cell r="E213" t="str">
            <v>tableta de gres etrusca color moka</v>
          </cell>
        </row>
        <row r="214">
          <cell r="D214" t="str">
            <v>16361</v>
          </cell>
          <cell r="E214" t="str">
            <v>cristanac advanced desigual azul 30x30 ref. 316971151</v>
          </cell>
        </row>
        <row r="215">
          <cell r="D215" t="str">
            <v>16362</v>
          </cell>
          <cell r="E215" t="str">
            <v>cristanac advanced cubico azul 30x30 ref. 316961151</v>
          </cell>
        </row>
        <row r="216">
          <cell r="D216" t="str">
            <v>16371</v>
          </cell>
          <cell r="E216" t="str">
            <v>concolor blanco x 5 kg</v>
          </cell>
        </row>
        <row r="217">
          <cell r="D217" t="str">
            <v>16372</v>
          </cell>
          <cell r="E217" t="str">
            <v>lechada piso en baldosa</v>
          </cell>
        </row>
        <row r="218">
          <cell r="D218" t="str">
            <v>16373</v>
          </cell>
          <cell r="E218" t="str">
            <v>lechada piso en baldosa color roca</v>
          </cell>
        </row>
        <row r="219">
          <cell r="D219" t="str">
            <v>16381</v>
          </cell>
          <cell r="E219" t="str">
            <v>piso madera laminada 1.20x0.20de 8mm prestige con instalacion</v>
          </cell>
        </row>
        <row r="220">
          <cell r="D220" t="str">
            <v>16382</v>
          </cell>
          <cell r="E220" t="str">
            <v>piso madera laminada 1.30x0.20de 8mm prestige con instalacion</v>
          </cell>
        </row>
        <row r="221">
          <cell r="D221" t="str">
            <v>16383</v>
          </cell>
          <cell r="E221" t="str">
            <v>piso madera de ingenieria 10% bambu natural 0.96x0.915 cm de 10mm prestige con instalacion</v>
          </cell>
        </row>
        <row r="222">
          <cell r="D222" t="str">
            <v>16384</v>
          </cell>
          <cell r="E222" t="str">
            <v>piso madera laminada atena 1.20x0.20de 8mm prestige con instalacion</v>
          </cell>
        </row>
        <row r="223">
          <cell r="D223" t="str">
            <v>16391</v>
          </cell>
          <cell r="E223" t="str">
            <v>piso impermeable texturizado/liso 0.80x0.125cm de 12mm prestige con instalacion</v>
          </cell>
        </row>
        <row r="224">
          <cell r="D224" t="str">
            <v>16421</v>
          </cell>
          <cell r="E224" t="str">
            <v>formatablex 9 mm (2.44 x 1.53)</v>
          </cell>
        </row>
        <row r="225">
          <cell r="D225" t="str">
            <v>16422</v>
          </cell>
          <cell r="E225" t="str">
            <v>tablero aglomerado 12 mmx1.53x2.44m</v>
          </cell>
        </row>
        <row r="226">
          <cell r="D226" t="str">
            <v>16511</v>
          </cell>
          <cell r="E226" t="str">
            <v>superlon blanco reforzado 2mm x 10m</v>
          </cell>
        </row>
        <row r="227">
          <cell r="D227" t="str">
            <v>16521</v>
          </cell>
          <cell r="E227" t="str">
            <v>polietileno negro c4 -0.10 kg/m2-</v>
          </cell>
        </row>
        <row r="228">
          <cell r="D228" t="str">
            <v>16522</v>
          </cell>
          <cell r="E228" t="str">
            <v>polietileno para invernadero</v>
          </cell>
        </row>
        <row r="229">
          <cell r="D229" t="str">
            <v>16531</v>
          </cell>
          <cell r="E229" t="str">
            <v>zenolite 1,24 x 2,46 x 6mm</v>
          </cell>
        </row>
        <row r="230">
          <cell r="D230" t="str">
            <v>16532</v>
          </cell>
          <cell r="E230" t="str">
            <v>zenolite 1,24 x 2,46 x 4mm</v>
          </cell>
        </row>
        <row r="231">
          <cell r="D231" t="str">
            <v>16611</v>
          </cell>
          <cell r="E231" t="str">
            <v>icopor e=4cm</v>
          </cell>
        </row>
        <row r="232">
          <cell r="D232" t="str">
            <v>16612</v>
          </cell>
          <cell r="E232" t="str">
            <v>icopor</v>
          </cell>
        </row>
        <row r="233">
          <cell r="D233" t="str">
            <v>16811</v>
          </cell>
          <cell r="E233" t="str">
            <v>placa de yeso 3/8" (166132)</v>
          </cell>
        </row>
        <row r="234">
          <cell r="D234" t="str">
            <v>16821</v>
          </cell>
          <cell r="E234" t="str">
            <v>placa de yeso rh 1/2"</v>
          </cell>
        </row>
        <row r="235">
          <cell r="D235" t="str">
            <v>16911</v>
          </cell>
          <cell r="E235" t="str">
            <v>placa superboard 2.44mx1.22mx14mm</v>
          </cell>
        </row>
        <row r="236">
          <cell r="D236" t="str">
            <v>16912</v>
          </cell>
          <cell r="E236" t="str">
            <v>placa superboard 2.44mx1.22mx8mm</v>
          </cell>
        </row>
        <row r="237">
          <cell r="D237" t="str">
            <v>16913</v>
          </cell>
          <cell r="E237" t="str">
            <v>placa superboard 2.44mx1.22mx6mm</v>
          </cell>
        </row>
        <row r="238">
          <cell r="D238" t="str">
            <v>16914</v>
          </cell>
          <cell r="E238" t="str">
            <v>placa superboard 2.44mx1.22mx10mm</v>
          </cell>
        </row>
        <row r="239">
          <cell r="D239" t="str">
            <v>16A11</v>
          </cell>
          <cell r="E239" t="str">
            <v xml:space="preserve">frescasa 2.5" </v>
          </cell>
        </row>
        <row r="240">
          <cell r="D240" t="str">
            <v>16A12</v>
          </cell>
          <cell r="E240" t="str">
            <v xml:space="preserve">frescasa 3.5" </v>
          </cell>
        </row>
        <row r="241">
          <cell r="D241" t="str">
            <v>16A13</v>
          </cell>
          <cell r="E241" t="str">
            <v>greenfoam 20 mm</v>
          </cell>
        </row>
        <row r="242">
          <cell r="D242" t="str">
            <v>16A14</v>
          </cell>
          <cell r="E242" t="str">
            <v>Black Theater 1"</v>
          </cell>
        </row>
        <row r="243">
          <cell r="D243" t="str">
            <v>16A22</v>
          </cell>
          <cell r="E243" t="str">
            <v>lana de vidrio 2-1/2" 7.62x0.61m</v>
          </cell>
        </row>
        <row r="244">
          <cell r="D244" t="str">
            <v>16A23</v>
          </cell>
          <cell r="E244" t="str">
            <v>lana de vidrio 3-1/2" 15.24x1.22m</v>
          </cell>
        </row>
        <row r="245">
          <cell r="D245" t="str">
            <v>16A31</v>
          </cell>
          <cell r="E245" t="str">
            <v>superlon blanco reforzado 2mm x 10m</v>
          </cell>
        </row>
        <row r="246">
          <cell r="D246" t="str">
            <v>16B11</v>
          </cell>
          <cell r="E246" t="str">
            <v>lamina coldrolled c16 1x2m</v>
          </cell>
        </row>
        <row r="247">
          <cell r="D247" t="str">
            <v>16B12</v>
          </cell>
          <cell r="E247" t="str">
            <v>lamina coldrolled c18 1.22x2.44m</v>
          </cell>
        </row>
        <row r="248">
          <cell r="D248" t="str">
            <v>16B21</v>
          </cell>
          <cell r="E248" t="str">
            <v>lamina galvanizada c16 1.22x2.44m</v>
          </cell>
        </row>
        <row r="249">
          <cell r="D249" t="str">
            <v>16B22</v>
          </cell>
          <cell r="E249" t="str">
            <v>lamina galvanizada c18 1.22x2.44m</v>
          </cell>
        </row>
        <row r="250">
          <cell r="D250" t="str">
            <v>16C11</v>
          </cell>
          <cell r="E250" t="str">
            <v>corpalosa cal 22 3"</v>
          </cell>
        </row>
        <row r="251">
          <cell r="D251" t="str">
            <v>16C12</v>
          </cell>
          <cell r="E251" t="str">
            <v>corpalosa cal 20 2"</v>
          </cell>
        </row>
        <row r="252">
          <cell r="D252" t="str">
            <v>16C13</v>
          </cell>
          <cell r="E252" t="str">
            <v>metaldeck 2" cal 22</v>
          </cell>
        </row>
        <row r="253">
          <cell r="D253" t="str">
            <v>16C21</v>
          </cell>
          <cell r="E253" t="str">
            <v>lamina en aluminio microperforada 1m x 2m de 1mm r2</v>
          </cell>
        </row>
        <row r="254">
          <cell r="D254" t="str">
            <v>16C22</v>
          </cell>
          <cell r="E254" t="str">
            <v>lamina en aluminio microperforada 1m x 2m de 1mm r6 Y r10</v>
          </cell>
        </row>
        <row r="255">
          <cell r="D255" t="str">
            <v>16C23</v>
          </cell>
          <cell r="E255" t="str">
            <v>lamina en aluminio microperforada 1m x 2m de 1,5mm r4</v>
          </cell>
        </row>
        <row r="256">
          <cell r="D256" t="str">
            <v>16C24</v>
          </cell>
          <cell r="E256" t="str">
            <v>lamina en aluminio microperforada 1m x 2m de 1,5mm r6 y r10</v>
          </cell>
        </row>
        <row r="257">
          <cell r="D257" t="str">
            <v>16D11</v>
          </cell>
          <cell r="E257" t="str">
            <v xml:space="preserve">lamina colaborante en acero c22x2" </v>
          </cell>
        </row>
        <row r="258">
          <cell r="D258" t="str">
            <v>16D12</v>
          </cell>
          <cell r="E258" t="str">
            <v xml:space="preserve">lamina colaborante en acero c18x3" </v>
          </cell>
        </row>
        <row r="259">
          <cell r="D259" t="str">
            <v>16D13</v>
          </cell>
          <cell r="E259" t="str">
            <v xml:space="preserve">lamina colaborante en acero c20x2" </v>
          </cell>
        </row>
        <row r="260">
          <cell r="D260" t="str">
            <v>17111</v>
          </cell>
          <cell r="E260" t="str">
            <v>malla electrosoldada d50 2.35x6mt 11.52kg</v>
          </cell>
        </row>
        <row r="261">
          <cell r="D261" t="str">
            <v>17112</v>
          </cell>
          <cell r="E261" t="str">
            <v xml:space="preserve">malla electrosoldada d63 2.35x6mt 14.11kg </v>
          </cell>
        </row>
        <row r="262">
          <cell r="D262" t="str">
            <v>17113</v>
          </cell>
          <cell r="E262" t="str">
            <v>malla electrosoldada d84 2.35x6mt 18.809kg</v>
          </cell>
        </row>
        <row r="263">
          <cell r="D263" t="str">
            <v>17114</v>
          </cell>
          <cell r="E263" t="str">
            <v>malla electrosoldada d106 2.35x6mt 23.80kg</v>
          </cell>
        </row>
        <row r="264">
          <cell r="D264" t="str">
            <v>17115</v>
          </cell>
          <cell r="E264" t="str">
            <v>malla electrosoldada d131 2.35x6mt 29.26kg</v>
          </cell>
        </row>
        <row r="265">
          <cell r="D265" t="str">
            <v>17116</v>
          </cell>
          <cell r="E265" t="str">
            <v>malla electrosoldada d158 2.35x6mt 35.3529kg</v>
          </cell>
        </row>
        <row r="266">
          <cell r="D266" t="str">
            <v>17117</v>
          </cell>
          <cell r="E266" t="str">
            <v>malla electrosoldada d188 2.35x6mt 42.179kg</v>
          </cell>
        </row>
        <row r="267">
          <cell r="D267" t="str">
            <v>17118</v>
          </cell>
          <cell r="E267" t="str">
            <v>malla electrosoldada d221 2.35x6mt 49.399kg</v>
          </cell>
        </row>
        <row r="268">
          <cell r="D268" t="str">
            <v>17119</v>
          </cell>
          <cell r="E268" t="str">
            <v>malla electrosoldada d257 2.35x6mt 57.40kg</v>
          </cell>
        </row>
        <row r="269">
          <cell r="D269" t="str">
            <v>1711A</v>
          </cell>
          <cell r="E269" t="str">
            <v>malla electrosoldada d335 2.35x6mt 75.049kg</v>
          </cell>
        </row>
        <row r="270">
          <cell r="D270" t="str">
            <v>1711B</v>
          </cell>
          <cell r="E270" t="str">
            <v>malla electrosoldada m-385 codiacero</v>
          </cell>
        </row>
        <row r="271">
          <cell r="D271" t="str">
            <v>17121</v>
          </cell>
          <cell r="E271" t="str">
            <v>malla para gaviones 1x1x2</v>
          </cell>
        </row>
        <row r="272">
          <cell r="D272" t="str">
            <v>17131</v>
          </cell>
          <cell r="E272" t="str">
            <v>malla eslabonada con hueco 3x3 calibre 12</v>
          </cell>
        </row>
        <row r="273">
          <cell r="D273" t="str">
            <v>17161</v>
          </cell>
          <cell r="E273" t="str">
            <v>malla gallinero hueco 1-14" rollo 1.80x30.00m</v>
          </cell>
        </row>
        <row r="274">
          <cell r="D274" t="str">
            <v>17311</v>
          </cell>
          <cell r="E274" t="str">
            <v>tapete milliken ref. broadloom en rollo de 3.66m de ancho</v>
          </cell>
        </row>
        <row r="275">
          <cell r="D275" t="str">
            <v>17511</v>
          </cell>
          <cell r="E275" t="str">
            <v>tela verde cerramiento h: 2.10 m</v>
          </cell>
        </row>
        <row r="276">
          <cell r="D276" t="str">
            <v>17521</v>
          </cell>
          <cell r="E276" t="str">
            <v>malla de nylon para cerramiento canchas</v>
          </cell>
        </row>
        <row r="277">
          <cell r="D277" t="str">
            <v>17522</v>
          </cell>
          <cell r="E277" t="str">
            <v>atrapamalla para seguridad en nylon 8.5x8.5cm con soportes</v>
          </cell>
        </row>
        <row r="278">
          <cell r="D278" t="str">
            <v>17523</v>
          </cell>
          <cell r="E278" t="str">
            <v>malla polisombra</v>
          </cell>
        </row>
        <row r="279">
          <cell r="D279" t="str">
            <v>17611</v>
          </cell>
          <cell r="E279" t="str">
            <v>cinta teflon carrete azul</v>
          </cell>
        </row>
        <row r="280">
          <cell r="D280" t="str">
            <v>17631</v>
          </cell>
          <cell r="E280" t="str">
            <v>cinta de fibra de vidrio x 90m</v>
          </cell>
        </row>
        <row r="281">
          <cell r="D281" t="str">
            <v>17711</v>
          </cell>
          <cell r="E281" t="str">
            <v>estopa blanca 500gr</v>
          </cell>
        </row>
        <row r="282">
          <cell r="D282" t="str">
            <v>18113</v>
          </cell>
          <cell r="E282" t="str">
            <v>bloque 20x20x40 int/2per r13</v>
          </cell>
        </row>
        <row r="283">
          <cell r="D283" t="str">
            <v>18114</v>
          </cell>
          <cell r="E283" t="str">
            <v>bloque 15x20x40 r13 2p intermedio</v>
          </cell>
        </row>
        <row r="284">
          <cell r="D284" t="str">
            <v>18115</v>
          </cell>
          <cell r="E284" t="str">
            <v>bloque catalan 10x15x30 color blanco (color 3)</v>
          </cell>
        </row>
        <row r="285">
          <cell r="D285" t="str">
            <v>18117</v>
          </cell>
          <cell r="E285" t="str">
            <v>bloque catalan 10x15x30 color negro (color 1)</v>
          </cell>
        </row>
        <row r="286">
          <cell r="D286" t="str">
            <v>18118</v>
          </cell>
          <cell r="E286" t="str">
            <v>bloque 12x19x39</v>
          </cell>
        </row>
        <row r="287">
          <cell r="D287" t="str">
            <v>18119</v>
          </cell>
          <cell r="E287" t="str">
            <v>bloque catalan 10x15x30 color gris (color 0)</v>
          </cell>
        </row>
        <row r="288">
          <cell r="D288" t="str">
            <v>1811B</v>
          </cell>
          <cell r="E288" t="str">
            <v>bloque 8x20x40 gris 8,5 kg ntc 4076</v>
          </cell>
        </row>
        <row r="289">
          <cell r="D289" t="str">
            <v>1811C</v>
          </cell>
          <cell r="E289" t="str">
            <v>bloque 10x20x40 gris 10.7 kg ntc 4076</v>
          </cell>
        </row>
        <row r="290">
          <cell r="D290" t="str">
            <v>1811D</v>
          </cell>
          <cell r="E290" t="str">
            <v>bloque 12x20x40 13 mpa gris 12.2 kg ntc 4026</v>
          </cell>
        </row>
        <row r="291">
          <cell r="D291" t="str">
            <v>1811E</v>
          </cell>
          <cell r="E291" t="str">
            <v>bloque 12x20x40 10 mpa gris 12.2 kg ntc 4026</v>
          </cell>
        </row>
        <row r="292">
          <cell r="D292" t="str">
            <v>1811F</v>
          </cell>
          <cell r="E292" t="str">
            <v>bloque concreto CM15 de decoblok</v>
          </cell>
        </row>
        <row r="293">
          <cell r="D293" t="str">
            <v>1811G</v>
          </cell>
          <cell r="E293" t="str">
            <v>bloque 15x20x40 10 mpa gris 15.0 kg ntc 4026</v>
          </cell>
        </row>
        <row r="294">
          <cell r="D294" t="str">
            <v>1811H</v>
          </cell>
          <cell r="E294" t="str">
            <v>bloque col 20x20x40 gris 14.7 kg ntc 4026</v>
          </cell>
        </row>
        <row r="295">
          <cell r="D295" t="str">
            <v>1811I</v>
          </cell>
          <cell r="E295" t="str">
            <v>bloque col 20x20x40 rojo, negro, marron, chocolate, oliva, anticado y ocre 14.7kg ntc 4026</v>
          </cell>
        </row>
        <row r="296">
          <cell r="D296" t="str">
            <v>1811J</v>
          </cell>
          <cell r="E296" t="str">
            <v>bloque 20x20x40 10 mpa gris 16 kg ntc 4026</v>
          </cell>
        </row>
        <row r="297">
          <cell r="D297" t="str">
            <v>1811L</v>
          </cell>
          <cell r="E297" t="str">
            <v>bloque 20x20x40 13 mpa gris 16 kg ntc 4026</v>
          </cell>
        </row>
        <row r="298">
          <cell r="D298" t="str">
            <v>1811M</v>
          </cell>
          <cell r="E298" t="str">
            <v>bloque 12x19x39</v>
          </cell>
        </row>
        <row r="299">
          <cell r="D299" t="str">
            <v>1811N</v>
          </cell>
          <cell r="E299" t="str">
            <v>bloque 12x12x50 13 mpa arena ntc 4026</v>
          </cell>
        </row>
        <row r="300">
          <cell r="D300" t="str">
            <v>1811Ñ</v>
          </cell>
          <cell r="E300" t="str">
            <v>tolete 12x10x40 blanco</v>
          </cell>
        </row>
        <row r="301">
          <cell r="D301" t="str">
            <v>1811O</v>
          </cell>
          <cell r="E301" t="str">
            <v>catalan 15x10x30 gris</v>
          </cell>
        </row>
        <row r="302">
          <cell r="D302" t="str">
            <v>1811P</v>
          </cell>
          <cell r="E302" t="str">
            <v>catalan 15x10x30 negro, rojo, arena, anticado, marron, ocre, verde</v>
          </cell>
        </row>
        <row r="303">
          <cell r="D303" t="str">
            <v>1811Q</v>
          </cell>
          <cell r="E303" t="str">
            <v>catalan 15x10x30 salmon, amarillo, jaspeado</v>
          </cell>
        </row>
        <row r="304">
          <cell r="D304" t="str">
            <v>1811R</v>
          </cell>
          <cell r="E304" t="str">
            <v>catalan 15x10x30 blanco</v>
          </cell>
        </row>
        <row r="305">
          <cell r="D305" t="str">
            <v>1811S</v>
          </cell>
          <cell r="E305" t="str">
            <v>tolete 15x10x40 gris</v>
          </cell>
        </row>
        <row r="306">
          <cell r="D306" t="str">
            <v>1811T</v>
          </cell>
          <cell r="E306" t="str">
            <v>tolete 15x10x40 negro, rojo, arena, anticado, marron, ocre, verde</v>
          </cell>
        </row>
        <row r="307">
          <cell r="D307" t="str">
            <v>1811U</v>
          </cell>
          <cell r="E307" t="str">
            <v>tolete 12x10x40 salmon, amarillo, jaspeado</v>
          </cell>
        </row>
        <row r="308">
          <cell r="D308" t="str">
            <v>1811V</v>
          </cell>
          <cell r="E308" t="str">
            <v>bloque 15x20x40 R10 gris</v>
          </cell>
        </row>
        <row r="309">
          <cell r="D309" t="str">
            <v>1811W</v>
          </cell>
          <cell r="E309" t="str">
            <v>bloque 15x20x40 R13 gris</v>
          </cell>
        </row>
        <row r="310">
          <cell r="D310" t="str">
            <v>1811X</v>
          </cell>
          <cell r="E310" t="str">
            <v>bloque 20x20x40 R13 gris</v>
          </cell>
        </row>
        <row r="311">
          <cell r="D311" t="str">
            <v>1811Y</v>
          </cell>
          <cell r="E311" t="str">
            <v>bloque 10x20x40 R10 gris</v>
          </cell>
        </row>
        <row r="312">
          <cell r="D312" t="str">
            <v>1811Z</v>
          </cell>
          <cell r="E312" t="str">
            <v>bloque catalan tabique recortado 10x15x30 ivory 5.3 kg</v>
          </cell>
        </row>
        <row r="313">
          <cell r="D313" t="str">
            <v>18121</v>
          </cell>
          <cell r="E313" t="str">
            <v>bloque calado persiana 10x20x20</v>
          </cell>
        </row>
        <row r="314">
          <cell r="D314" t="str">
            <v>1812N</v>
          </cell>
          <cell r="E314" t="str">
            <v>chapa bloque 12x12x50 13 mpa arena ntc 4026</v>
          </cell>
        </row>
        <row r="315">
          <cell r="D315" t="str">
            <v>18211</v>
          </cell>
          <cell r="E315" t="str">
            <v xml:space="preserve">tolete 12x12x40 gris 8.5 kg ntc 4076 </v>
          </cell>
        </row>
        <row r="316">
          <cell r="D316" t="str">
            <v>18212</v>
          </cell>
          <cell r="E316" t="str">
            <v>catalan 3x10x30 gris 2.0 kg ntc 4076</v>
          </cell>
        </row>
        <row r="317">
          <cell r="D317" t="str">
            <v>18213</v>
          </cell>
          <cell r="E317" t="str">
            <v>tolete 12x12x40 color rojo, negro, marron, chocolate, oliva, anticado y ocre 8.5 kg ntc 4076</v>
          </cell>
        </row>
        <row r="318">
          <cell r="D318" t="str">
            <v>18214</v>
          </cell>
          <cell r="E318" t="str">
            <v>catalan 3x10x30 rojo, negro, marron, chocolate, oliva, anticado, ocre 2.0 kg ntc 4076</v>
          </cell>
        </row>
        <row r="319">
          <cell r="D319" t="str">
            <v>18215</v>
          </cell>
          <cell r="E319" t="str">
            <v>tolete 12x12x40 amarillo, champaña, salmon, jaspe, beige 8.5 kg ntc 4076</v>
          </cell>
        </row>
        <row r="320">
          <cell r="D320" t="str">
            <v>18216</v>
          </cell>
          <cell r="E320" t="str">
            <v>catalan 3x10x30 amarillo, champaña, salmon, jaspe, beige 2.0 kg ntc 4076</v>
          </cell>
        </row>
        <row r="321">
          <cell r="D321" t="str">
            <v>18217</v>
          </cell>
          <cell r="E321" t="str">
            <v>tolete 12x12x40 blanco, azul, verde 8.5 ntc 4076</v>
          </cell>
        </row>
        <row r="322">
          <cell r="D322" t="str">
            <v>18218</v>
          </cell>
          <cell r="E322" t="str">
            <v>catalan 3x10x30 blanco, azul, verde 2.0 kg ntc 4076</v>
          </cell>
        </row>
        <row r="323">
          <cell r="D323" t="str">
            <v>18219</v>
          </cell>
          <cell r="E323" t="str">
            <v>italiano 12x12x60 gris 12.3 kg ntc 4076</v>
          </cell>
        </row>
        <row r="324">
          <cell r="D324" t="str">
            <v>1821A</v>
          </cell>
          <cell r="E324" t="str">
            <v>tolete xl 3x10x40 gris 3.0 kg ntc 4076</v>
          </cell>
        </row>
        <row r="325">
          <cell r="D325" t="str">
            <v>1821B</v>
          </cell>
          <cell r="E325" t="str">
            <v>italiano 12x12x60 rojo, negro, marron, chocolate, oliva, anticado, ocre 12.3 kg ntc 4076</v>
          </cell>
        </row>
        <row r="326">
          <cell r="D326" t="str">
            <v>1821C</v>
          </cell>
          <cell r="E326" t="str">
            <v>tolete xl 3x10x40 rojo, negrom marron, chocolate, oliva, anticado, ocre 3.0 kg ntc 4076</v>
          </cell>
        </row>
        <row r="327">
          <cell r="D327" t="str">
            <v>1821D</v>
          </cell>
          <cell r="E327" t="str">
            <v>italiano 12x12x60 amarillo, champaña, salmon, jaspe, beige 12.3 kg ntc 4076</v>
          </cell>
        </row>
        <row r="328">
          <cell r="D328" t="str">
            <v>1821E</v>
          </cell>
          <cell r="E328" t="str">
            <v>tolete xl 3x10x40 amarillo, champaña, salmon, jaspe, beige 3.0 kg ntc 4076</v>
          </cell>
        </row>
        <row r="329">
          <cell r="D329" t="str">
            <v>1821F</v>
          </cell>
          <cell r="E329" t="str">
            <v>italiano 12x12x60 blanco, azul, verde 12.3 kg ntc 4076</v>
          </cell>
        </row>
        <row r="330">
          <cell r="D330" t="str">
            <v>1821G</v>
          </cell>
          <cell r="E330" t="str">
            <v>tolete xl 3x10x40 blanco, azul, verde 3.0 kg ntc 4076</v>
          </cell>
        </row>
        <row r="331">
          <cell r="D331" t="str">
            <v>1821H</v>
          </cell>
          <cell r="E331" t="str">
            <v>catalan 15x10x30 gris 5.0 kg ntc 4076</v>
          </cell>
        </row>
        <row r="332">
          <cell r="D332" t="str">
            <v>1821I</v>
          </cell>
          <cell r="E332" t="str">
            <v>catalan 15x10x30 rojo, negro, marron, chocolate, oliva, anticado y ocre 5.0 kg ntc 4076</v>
          </cell>
        </row>
        <row r="333">
          <cell r="D333" t="str">
            <v>1821J</v>
          </cell>
          <cell r="E333" t="str">
            <v>catalan 15x10x30 amarillo, champaña, salmon, jaspe, beige 5.0 kg ntc 4076</v>
          </cell>
        </row>
        <row r="334">
          <cell r="D334" t="str">
            <v>1821K</v>
          </cell>
          <cell r="E334" t="str">
            <v>catalan 15x10x30 blanco, azul, verde 5.0 kg ntc 4076</v>
          </cell>
        </row>
        <row r="335">
          <cell r="D335" t="str">
            <v>1821L</v>
          </cell>
          <cell r="E335" t="str">
            <v>tolete xl 15x10x40 gris 6 kg ntc 4076</v>
          </cell>
        </row>
        <row r="336">
          <cell r="D336" t="str">
            <v>1821M</v>
          </cell>
          <cell r="E336" t="str">
            <v>tolete xl 15x10x40 rojo, negro, marron, chocolate, oliva, anticado y ocre 6.0 kg ntc 4076</v>
          </cell>
        </row>
        <row r="337">
          <cell r="D337" t="str">
            <v>1821N</v>
          </cell>
          <cell r="E337" t="str">
            <v>tolete xl 15x10x40 amarillo, champaña, salmon, jaspe, beige 6.0 kg ntc 4076</v>
          </cell>
        </row>
        <row r="338">
          <cell r="D338" t="str">
            <v>1821Ñ</v>
          </cell>
          <cell r="E338" t="str">
            <v>tolete xl 15x10x40 blanco, azul, verde 6.0 kg ntc 4076</v>
          </cell>
        </row>
        <row r="339">
          <cell r="D339" t="str">
            <v>1821O</v>
          </cell>
          <cell r="E339" t="str">
            <v>bloque split 15x20x40 gris 15kg ntc 4076</v>
          </cell>
        </row>
        <row r="340">
          <cell r="D340" t="str">
            <v>18222</v>
          </cell>
          <cell r="E340" t="str">
            <v>adoquin tactil guia o alerta 20x20x6 rojo, negro, marron, chocolate, oliva, anticado, ocre 5.4 kg ntc 2017</v>
          </cell>
        </row>
        <row r="341">
          <cell r="D341" t="str">
            <v>18223</v>
          </cell>
          <cell r="E341" t="str">
            <v>adoquin tactil guia o alerta 20x20x6 blanco, azul, verde 5.4 kg ntc 2017</v>
          </cell>
        </row>
        <row r="342">
          <cell r="D342" t="str">
            <v>18224</v>
          </cell>
          <cell r="E342" t="str">
            <v>adoquin tactil guia o alerta 20x20x6 amarillo, champaña, salmon, jaspe, beige 5.4 kg ntc 2017</v>
          </cell>
        </row>
        <row r="343">
          <cell r="D343" t="str">
            <v>18225</v>
          </cell>
          <cell r="E343" t="str">
            <v>adoquin tactil guia o alerta 20x20x8 gris 7.4 kg ntc 2017</v>
          </cell>
        </row>
        <row r="344">
          <cell r="D344" t="str">
            <v>18226</v>
          </cell>
          <cell r="E344" t="str">
            <v>adoquin tactil guia o alerta 20x20x8 rojo, negro, marron, chocolate, oliva, anticado, ocre 7.4 kg ntc 2017</v>
          </cell>
        </row>
        <row r="345">
          <cell r="D345" t="str">
            <v>18227</v>
          </cell>
          <cell r="E345" t="str">
            <v>adoquin 10x20x6 gris 2.7 kg ntc 2017</v>
          </cell>
        </row>
        <row r="346">
          <cell r="D346" t="str">
            <v>18228</v>
          </cell>
          <cell r="E346" t="str">
            <v>adoquin 10x20x6 rojo, negro, marron, chocolate, oliva, anticado y ocre 2.7 kg ntc 2017</v>
          </cell>
        </row>
        <row r="347">
          <cell r="D347" t="str">
            <v>18229</v>
          </cell>
          <cell r="E347" t="str">
            <v>adoquin 10x20x6 amarillo, champaña, salmon, jaspe, beige 2.7 kg ntc 2017</v>
          </cell>
        </row>
        <row r="348">
          <cell r="D348" t="str">
            <v>1822A</v>
          </cell>
          <cell r="E348" t="str">
            <v>adoquin 10x20x6 blanco, azul, verde 2.7 kg ntc 2017</v>
          </cell>
        </row>
        <row r="349">
          <cell r="D349" t="str">
            <v>1822B</v>
          </cell>
          <cell r="E349" t="str">
            <v>adoquin 10x20x8 gris 3.7 kg ntc 2017</v>
          </cell>
        </row>
        <row r="350">
          <cell r="D350" t="str">
            <v>1822C</v>
          </cell>
          <cell r="E350" t="str">
            <v>adoquin 10x20x8 rojo, negro, marron, chcolate, oliva, anticado, ocre 3.7 kg ntc 2017</v>
          </cell>
        </row>
        <row r="351">
          <cell r="D351" t="str">
            <v>1822D</v>
          </cell>
          <cell r="E351" t="str">
            <v>adoquin 10x20x8 amarillo, champaña, salmon, jaspe, beige 3.7 kg ntc 2017</v>
          </cell>
        </row>
        <row r="352">
          <cell r="D352" t="str">
            <v>1822E</v>
          </cell>
          <cell r="E352" t="str">
            <v>adoquin 10x20x8 blanco, azul, verde 3.7 kg ntc 2017</v>
          </cell>
        </row>
        <row r="353">
          <cell r="D353" t="str">
            <v>1822F</v>
          </cell>
          <cell r="E353" t="str">
            <v>adoquin cuadrado A-20</v>
          </cell>
        </row>
        <row r="354">
          <cell r="D354" t="str">
            <v>1822G</v>
          </cell>
          <cell r="E354" t="str">
            <v>adoquin cuadrado 20x20x6 rojo, negro, marron, chocolate, oliva, anticado, ocre 5.4 kg ntc 2017</v>
          </cell>
        </row>
        <row r="355">
          <cell r="D355" t="str">
            <v>1822H</v>
          </cell>
          <cell r="E355" t="str">
            <v>adoquin cuadrado 20x20x6 amarillo, champaña, salmon, jaspe, beige 5.4 kg ntc 2017</v>
          </cell>
        </row>
        <row r="356">
          <cell r="D356" t="str">
            <v>1822I</v>
          </cell>
          <cell r="E356" t="str">
            <v>adoquin cuadrado 20x20x6 blanco, azul, verde 5.4 kg 2017</v>
          </cell>
        </row>
        <row r="357">
          <cell r="D357" t="str">
            <v>1822J</v>
          </cell>
          <cell r="E357" t="str">
            <v>adoquin peatonal 20x10x6 gris</v>
          </cell>
        </row>
        <row r="358">
          <cell r="D358" t="str">
            <v>1822K</v>
          </cell>
          <cell r="E358" t="str">
            <v>loseta peatonal tactil 40x40x6</v>
          </cell>
        </row>
        <row r="359">
          <cell r="D359" t="str">
            <v>1822L</v>
          </cell>
          <cell r="E359" t="str">
            <v>loseta prefabricada 220x30x6</v>
          </cell>
        </row>
        <row r="360">
          <cell r="D360" t="str">
            <v>1822M</v>
          </cell>
          <cell r="E360" t="str">
            <v>loseta tactil alerta 6x40x40 salmon, amarillo</v>
          </cell>
        </row>
        <row r="361">
          <cell r="D361" t="str">
            <v>1822N</v>
          </cell>
          <cell r="E361" t="str">
            <v>loseta tactil alerta 6x40x40 blanco</v>
          </cell>
        </row>
        <row r="362">
          <cell r="D362" t="str">
            <v>1822Ñ</v>
          </cell>
          <cell r="E362" t="str">
            <v>adoquin 8x10x20 salmon, amarillo</v>
          </cell>
        </row>
        <row r="363">
          <cell r="D363" t="str">
            <v>1822O</v>
          </cell>
          <cell r="E363" t="str">
            <v>adoquin 8x10x20 blanco</v>
          </cell>
        </row>
        <row r="364">
          <cell r="D364" t="str">
            <v>1822P</v>
          </cell>
          <cell r="E364" t="str">
            <v>loseta peatonal tactil 40x40x6 gris</v>
          </cell>
        </row>
        <row r="365">
          <cell r="D365" t="str">
            <v>1822Q</v>
          </cell>
          <cell r="E365" t="str">
            <v>adoquin 8x20x20 negro, rojo, arena, anticado, jaspeado, marron, ocre, verde</v>
          </cell>
        </row>
        <row r="366">
          <cell r="D366" t="str">
            <v>1822R</v>
          </cell>
          <cell r="E366" t="str">
            <v>loseta prefabricada 1.50x0.20x0.06m gris oscuro</v>
          </cell>
        </row>
        <row r="367">
          <cell r="D367" t="str">
            <v>1822S</v>
          </cell>
          <cell r="E367" t="str">
            <v>adoquin 8x20x20 salmon, amarillo</v>
          </cell>
        </row>
        <row r="368">
          <cell r="D368" t="str">
            <v>1822T</v>
          </cell>
          <cell r="E368" t="str">
            <v>loseta prefabricada 1.50x0.40x0.06m gris claro</v>
          </cell>
        </row>
        <row r="369">
          <cell r="D369" t="str">
            <v>1822U</v>
          </cell>
          <cell r="E369" t="str">
            <v>adoquin 8x20x20 blanco</v>
          </cell>
        </row>
        <row r="370">
          <cell r="D370" t="str">
            <v>1822V</v>
          </cell>
          <cell r="E370" t="str">
            <v>loseta prefabricada 0.90x0.32x0.06m gris claro</v>
          </cell>
        </row>
        <row r="371">
          <cell r="D371" t="str">
            <v>1822W</v>
          </cell>
          <cell r="E371" t="str">
            <v>adoquin tactil guia 6x20x20 gris</v>
          </cell>
        </row>
        <row r="372">
          <cell r="D372" t="str">
            <v>1822X</v>
          </cell>
          <cell r="E372" t="str">
            <v>adoquin tactil guia 6x20x20 negro, rojo, arena, anticado, jaspeado, marron, ocre, verde</v>
          </cell>
        </row>
        <row r="373">
          <cell r="D373" t="str">
            <v>1822Y</v>
          </cell>
          <cell r="E373" t="str">
            <v>adoquin tactil guia 6x20x20 salmon, amarillo</v>
          </cell>
        </row>
        <row r="374">
          <cell r="D374" t="str">
            <v>1822Z</v>
          </cell>
          <cell r="E374" t="str">
            <v>adoquin tactil guia 6x20x20 blanco</v>
          </cell>
        </row>
        <row r="375">
          <cell r="D375" t="str">
            <v>1823A</v>
          </cell>
          <cell r="E375" t="str">
            <v>adoquin 40x40x8 vehicular liso gris</v>
          </cell>
        </row>
        <row r="376">
          <cell r="D376" t="str">
            <v>1823B</v>
          </cell>
          <cell r="E376" t="str">
            <v>tablequin mix 65x12 y 65x20 de adoquinar</v>
          </cell>
        </row>
        <row r="377">
          <cell r="D377" t="str">
            <v>1823C</v>
          </cell>
          <cell r="E377" t="str">
            <v>natura gran formato 60x30 de adoquinar</v>
          </cell>
        </row>
        <row r="378">
          <cell r="D378" t="str">
            <v>18311</v>
          </cell>
          <cell r="E378" t="str">
            <v>tolete 15x10x40 salmon, amarillo, jaspeado</v>
          </cell>
        </row>
        <row r="379">
          <cell r="D379" t="str">
            <v>18312</v>
          </cell>
          <cell r="E379" t="str">
            <v xml:space="preserve">bloque 20x20x40 R13 gris </v>
          </cell>
        </row>
        <row r="380">
          <cell r="D380" t="str">
            <v>18313</v>
          </cell>
          <cell r="E380" t="str">
            <v>tolete 12x10x40 negro, rojo, arena, anticado, marron, ocre, verde</v>
          </cell>
        </row>
        <row r="381">
          <cell r="D381" t="str">
            <v>18314</v>
          </cell>
          <cell r="E381" t="str">
            <v xml:space="preserve">tolete 12x10x40 gris </v>
          </cell>
        </row>
        <row r="382">
          <cell r="D382" t="str">
            <v>18315</v>
          </cell>
          <cell r="E382" t="str">
            <v>bloque 12x20x40 R10 gris</v>
          </cell>
        </row>
        <row r="383">
          <cell r="D383" t="str">
            <v>18316</v>
          </cell>
          <cell r="E383" t="str">
            <v>bloque 10x20x40 R8 gris</v>
          </cell>
        </row>
        <row r="384">
          <cell r="D384" t="str">
            <v>18321</v>
          </cell>
          <cell r="E384" t="str">
            <v>adoquin cuadrado 20x20x8 gris 7.4 ntc 2017</v>
          </cell>
        </row>
        <row r="385">
          <cell r="D385" t="str">
            <v>18323</v>
          </cell>
          <cell r="E385" t="str">
            <v>adoquin 40X40X8 plano gris</v>
          </cell>
        </row>
        <row r="386">
          <cell r="D386" t="str">
            <v>18324</v>
          </cell>
          <cell r="E386" t="str">
            <v>adoquin cuadrado 20x20x8 amarilo, champaña, salmon, jaspe, beige 7.4 kg ntc 2017</v>
          </cell>
        </row>
        <row r="387">
          <cell r="D387" t="str">
            <v>18325</v>
          </cell>
          <cell r="E387" t="str">
            <v>adoquin cuadrado 20x20x8 rojo, negro, marron, chocolate, oliva, anticado, ocre 7.4 kg ntc 2017</v>
          </cell>
        </row>
        <row r="388">
          <cell r="D388" t="str">
            <v>18326</v>
          </cell>
          <cell r="E388" t="str">
            <v>adoquin cuadrado 20x20x8 blanco, azul, verde 7.4 kg ntc 2017</v>
          </cell>
        </row>
        <row r="389">
          <cell r="D389" t="str">
            <v>18327</v>
          </cell>
          <cell r="E389" t="str">
            <v>adoquin tactil guia o alerta 20x20x6 gris 5.4 kg ntc 2017</v>
          </cell>
        </row>
        <row r="390">
          <cell r="D390" t="str">
            <v>18328</v>
          </cell>
          <cell r="E390" t="str">
            <v>adoquin tactil guia o alerta 20x20x8 amarillo, champaña, salmon, jaspe, beige 7.4 kg ntc 2017</v>
          </cell>
        </row>
        <row r="391">
          <cell r="D391" t="str">
            <v>18329</v>
          </cell>
          <cell r="E391" t="str">
            <v>adoquin tactil guia o alerta 20x20x8 blanco, azul, verde 7.4 kg ntc 2017</v>
          </cell>
        </row>
        <row r="392">
          <cell r="D392" t="str">
            <v>1832A</v>
          </cell>
          <cell r="E392" t="str">
            <v>adoquin tactil guia 8x20x20 negro, rojo, arena, anticado, jaspeado, marron, ocre, verde</v>
          </cell>
        </row>
        <row r="393">
          <cell r="D393" t="str">
            <v>1832B</v>
          </cell>
          <cell r="E393" t="str">
            <v>adoquin tactil guia 8x20x20 gris</v>
          </cell>
        </row>
        <row r="394">
          <cell r="D394" t="str">
            <v>1832C</v>
          </cell>
          <cell r="E394" t="str">
            <v>adoquin tactil guia 8x20x20 blanco</v>
          </cell>
        </row>
        <row r="395">
          <cell r="D395" t="str">
            <v>1832D</v>
          </cell>
          <cell r="E395" t="str">
            <v>adoquin tactil guia 8x20x20 salmon, amarillo</v>
          </cell>
        </row>
        <row r="396">
          <cell r="D396" t="str">
            <v>1832E</v>
          </cell>
          <cell r="E396" t="str">
            <v>adoquin tactil alerta 6x20x20 negro, rojo, arena, anticado, jaspeado, marron, ocre, verde</v>
          </cell>
        </row>
        <row r="397">
          <cell r="D397" t="str">
            <v>1832F</v>
          </cell>
          <cell r="E397" t="str">
            <v>adoquin tactil alerta 6x20x20 salmon, amarillo</v>
          </cell>
        </row>
        <row r="398">
          <cell r="D398" t="str">
            <v>1832G</v>
          </cell>
          <cell r="E398" t="str">
            <v>adoquin tactil alerta 6x20x20 blanco</v>
          </cell>
        </row>
        <row r="399">
          <cell r="D399" t="str">
            <v>1832H</v>
          </cell>
          <cell r="E399" t="str">
            <v>adoquin tactil alerta 6x20x20 gris</v>
          </cell>
        </row>
        <row r="400">
          <cell r="D400" t="str">
            <v>1832I</v>
          </cell>
          <cell r="E400" t="str">
            <v>adoquin 20x20x6 plano gris</v>
          </cell>
        </row>
        <row r="401">
          <cell r="D401" t="str">
            <v>1832J</v>
          </cell>
          <cell r="E401" t="str">
            <v>loseta 6x40x40 gris</v>
          </cell>
        </row>
        <row r="402">
          <cell r="D402" t="str">
            <v>1832K</v>
          </cell>
          <cell r="E402" t="str">
            <v>adoquin 20x20x8 plano gris</v>
          </cell>
        </row>
        <row r="403">
          <cell r="D403" t="str">
            <v>1832L</v>
          </cell>
          <cell r="E403" t="str">
            <v>loseta 6x40x40 negro, rojo, arena, anticado, jaspeado, marron, ocre, verde</v>
          </cell>
        </row>
        <row r="404">
          <cell r="D404" t="str">
            <v>1832M</v>
          </cell>
          <cell r="E404" t="str">
            <v>loseta 6x40x40 salmon, amarillo</v>
          </cell>
        </row>
        <row r="405">
          <cell r="D405" t="str">
            <v>1832N</v>
          </cell>
          <cell r="E405" t="str">
            <v>adoquin 6x10x20 negro, rojo, arena, anticado, jaspeado, marron, ocare, verde</v>
          </cell>
        </row>
        <row r="406">
          <cell r="D406" t="str">
            <v>1832Ñ</v>
          </cell>
          <cell r="E406" t="str">
            <v>loseta 6x40x40 blanco</v>
          </cell>
        </row>
        <row r="407">
          <cell r="D407" t="str">
            <v>1832O</v>
          </cell>
          <cell r="E407" t="str">
            <v>adoquin 6x10x20 salmon, amarillo</v>
          </cell>
        </row>
        <row r="408">
          <cell r="D408" t="str">
            <v>1832P</v>
          </cell>
          <cell r="E408" t="str">
            <v>loseta tactil guia 6x40x40 gris</v>
          </cell>
        </row>
        <row r="409">
          <cell r="D409" t="str">
            <v>1832Q</v>
          </cell>
          <cell r="E409" t="str">
            <v>adoquin 6x10x20 blanco</v>
          </cell>
        </row>
        <row r="410">
          <cell r="D410" t="str">
            <v>1832R</v>
          </cell>
          <cell r="E410" t="str">
            <v>loseta tactil guia 6x40x40 negro, rojo, arena, anticado, jaspeado, marron, ocre, verde</v>
          </cell>
        </row>
        <row r="411">
          <cell r="D411" t="str">
            <v>1832S</v>
          </cell>
          <cell r="E411" t="str">
            <v>adoquin 6x20x20 negro, rojo, arena, anticado, jaspeado, marron, ocre, verde</v>
          </cell>
        </row>
        <row r="412">
          <cell r="D412" t="str">
            <v>1832T</v>
          </cell>
          <cell r="E412" t="str">
            <v>loseta tactil guia 6x40x40 salmon, amarillo</v>
          </cell>
        </row>
        <row r="413">
          <cell r="D413" t="str">
            <v>1832U</v>
          </cell>
          <cell r="E413" t="str">
            <v>adoquin 6x20x20 salmon, amarillo</v>
          </cell>
        </row>
        <row r="414">
          <cell r="D414" t="str">
            <v>1832V</v>
          </cell>
          <cell r="E414" t="str">
            <v>loseta tactil guia 6x40x40 blanco</v>
          </cell>
        </row>
        <row r="415">
          <cell r="D415" t="str">
            <v>1832W</v>
          </cell>
          <cell r="E415" t="str">
            <v>adoquin 6x20x20 blanco</v>
          </cell>
        </row>
        <row r="416">
          <cell r="D416" t="str">
            <v>1832X</v>
          </cell>
          <cell r="E416" t="str">
            <v>loseta tactil alerta 6x40x40 gris</v>
          </cell>
        </row>
        <row r="417">
          <cell r="D417" t="str">
            <v>1832Y</v>
          </cell>
          <cell r="E417" t="str">
            <v>adoquin 8x10x20 negro, rojo, arena, anticado, jaspeado, marron, ocre, verde</v>
          </cell>
        </row>
        <row r="418">
          <cell r="D418" t="str">
            <v>1832Z</v>
          </cell>
          <cell r="E418" t="str">
            <v>loseta tactil alerta 6x40x40 negro, rojo, arena, anticado, jaspeado, marron, ocre, verde</v>
          </cell>
        </row>
        <row r="419">
          <cell r="D419" t="str">
            <v>1833A</v>
          </cell>
          <cell r="E419" t="str">
            <v>loseta tactil guia 6x20x20 salmon, amarillo</v>
          </cell>
        </row>
        <row r="420">
          <cell r="D420" t="str">
            <v>18421</v>
          </cell>
          <cell r="E420" t="str">
            <v>adoquin 8x10x20 gris</v>
          </cell>
        </row>
        <row r="421">
          <cell r="D421" t="str">
            <v>18422</v>
          </cell>
          <cell r="E421" t="str">
            <v>loseta prefabricada 0.84x0.58x0.06m gris claro</v>
          </cell>
        </row>
        <row r="422">
          <cell r="D422" t="str">
            <v>18423</v>
          </cell>
          <cell r="E422" t="str">
            <v>gramoquin gris 23x23x8cm</v>
          </cell>
        </row>
        <row r="423">
          <cell r="D423" t="str">
            <v>18424</v>
          </cell>
          <cell r="E423" t="str">
            <v>loseta prefabricada en concreto 3x10x60 blanco</v>
          </cell>
        </row>
        <row r="424">
          <cell r="D424" t="str">
            <v>18425</v>
          </cell>
          <cell r="E424" t="str">
            <v>adoquin rectangular vehicular 5x10x20 arcilla</v>
          </cell>
        </row>
        <row r="425">
          <cell r="D425" t="str">
            <v>18426</v>
          </cell>
          <cell r="E425" t="str">
            <v>tableta piso pescadero</v>
          </cell>
        </row>
        <row r="426">
          <cell r="D426" t="str">
            <v>18427</v>
          </cell>
          <cell r="E426" t="str">
            <v>gramoquin gris 43x29x10cm</v>
          </cell>
        </row>
        <row r="427">
          <cell r="D427" t="str">
            <v>18511</v>
          </cell>
          <cell r="E427" t="str">
            <v>ladrillo rayado horizontal 9x20x40 ne</v>
          </cell>
        </row>
        <row r="428">
          <cell r="D428" t="str">
            <v>18512</v>
          </cell>
          <cell r="E428" t="str">
            <v>ladrillo rayado horizontal 9x20x40 liviano ne</v>
          </cell>
        </row>
        <row r="429">
          <cell r="D429" t="str">
            <v>18513</v>
          </cell>
          <cell r="E429" t="str">
            <v>ladrillo rayado horizontal 12x20x40 ne</v>
          </cell>
        </row>
        <row r="430">
          <cell r="D430" t="str">
            <v>18514</v>
          </cell>
          <cell r="E430" t="str">
            <v>ladrillo rayado horizontal 12x20x40 liviano ne</v>
          </cell>
        </row>
        <row r="431">
          <cell r="D431" t="str">
            <v>18515</v>
          </cell>
          <cell r="E431" t="str">
            <v>ladrillo rayado horizontal 15x20x40 ne</v>
          </cell>
        </row>
        <row r="432">
          <cell r="D432" t="str">
            <v>18516</v>
          </cell>
          <cell r="E432" t="str">
            <v>ladrillo rayado horizontal 15x20x40 liviano ne</v>
          </cell>
        </row>
        <row r="433">
          <cell r="D433" t="str">
            <v>18517</v>
          </cell>
          <cell r="E433" t="str">
            <v xml:space="preserve">ladrillo 10x20x40 perforacion horizontal </v>
          </cell>
        </row>
        <row r="434">
          <cell r="D434" t="str">
            <v>18518</v>
          </cell>
          <cell r="E434" t="str">
            <v>ladrillo 10x20x40 macizo</v>
          </cell>
        </row>
        <row r="435">
          <cell r="D435" t="str">
            <v>18519</v>
          </cell>
          <cell r="E435" t="str">
            <v>ladrillo farol 10x20x30 perforacion horizontal</v>
          </cell>
        </row>
        <row r="436">
          <cell r="D436" t="str">
            <v>1851A</v>
          </cell>
          <cell r="E436" t="str">
            <v>ladrillo rayado horizontal 8x20x40 ne</v>
          </cell>
        </row>
        <row r="437">
          <cell r="D437" t="str">
            <v>1851B</v>
          </cell>
          <cell r="E437" t="str">
            <v>ladrillo rayado vertical 9x20x40 e</v>
          </cell>
        </row>
        <row r="438">
          <cell r="D438" t="str">
            <v>1851C</v>
          </cell>
          <cell r="E438" t="str">
            <v xml:space="preserve">ladrillo rayado vertical 12x20x40 e </v>
          </cell>
        </row>
        <row r="439">
          <cell r="D439" t="str">
            <v>1851D</v>
          </cell>
          <cell r="E439" t="str">
            <v>ladrillo rayado vertical 15x20x40 e</v>
          </cell>
        </row>
        <row r="440">
          <cell r="D440" t="str">
            <v>1851E</v>
          </cell>
          <cell r="E440" t="str">
            <v>ladrillo rayado vertical 9x20x40 ne</v>
          </cell>
        </row>
        <row r="441">
          <cell r="D441" t="str">
            <v>1851F</v>
          </cell>
          <cell r="E441" t="str">
            <v>ladrillo rayado vertical 12x20x40 ne</v>
          </cell>
        </row>
        <row r="442">
          <cell r="D442" t="str">
            <v>1851G</v>
          </cell>
          <cell r="E442" t="str">
            <v>ladrillo rayado vertical 15x20x40 ne</v>
          </cell>
        </row>
        <row r="443">
          <cell r="D443" t="str">
            <v>1851H</v>
          </cell>
          <cell r="E443" t="str">
            <v>ladrillo liso horizontal #4 9x20x40 ne</v>
          </cell>
        </row>
        <row r="444">
          <cell r="D444" t="str">
            <v>1851I</v>
          </cell>
          <cell r="E444" t="str">
            <v>ladrillo rayado horizontal #5 12x20x33 ne</v>
          </cell>
        </row>
        <row r="445">
          <cell r="D445" t="str">
            <v>1851J</v>
          </cell>
          <cell r="E445" t="str">
            <v>ladrillo liso horizontal #6 15x20x40 ne</v>
          </cell>
        </row>
        <row r="446">
          <cell r="D446" t="str">
            <v>1851K</v>
          </cell>
          <cell r="E446" t="str">
            <v>ladrillo liso horizontal 8cm 8x20x40 ne</v>
          </cell>
        </row>
        <row r="447">
          <cell r="D447" t="str">
            <v>1851L</v>
          </cell>
          <cell r="E447" t="str">
            <v>ladrillo liso horizontal castellano 12x13x30 ne</v>
          </cell>
        </row>
        <row r="448">
          <cell r="D448" t="str">
            <v>1851M</v>
          </cell>
          <cell r="E448" t="str">
            <v>ladrillo liso horizontal catalan natural 10x15x30 ne</v>
          </cell>
        </row>
        <row r="449">
          <cell r="D449" t="str">
            <v>1851N</v>
          </cell>
          <cell r="E449" t="str">
            <v>ladrillo liso horizontal catalan palido 10x15x30 ne</v>
          </cell>
        </row>
        <row r="450">
          <cell r="D450" t="str">
            <v>1851Ñ</v>
          </cell>
          <cell r="E450" t="str">
            <v>ladrillo liso horizontal catalan moreno 10x15x30 ne</v>
          </cell>
        </row>
        <row r="451">
          <cell r="D451" t="str">
            <v>1851O</v>
          </cell>
          <cell r="E451" t="str">
            <v>ladrillo liso horizontal catalan corcho10x15x30 ne</v>
          </cell>
        </row>
        <row r="452">
          <cell r="D452" t="str">
            <v>1851P</v>
          </cell>
          <cell r="E452" t="str">
            <v>ladrillo liso horizontal catalan grande 10x15x40</v>
          </cell>
        </row>
        <row r="453">
          <cell r="D453" t="str">
            <v>1851Q</v>
          </cell>
          <cell r="E453" t="str">
            <v>ladrillo liso horizontal bocadillo 6x12x25 ne</v>
          </cell>
        </row>
        <row r="454">
          <cell r="D454" t="str">
            <v>1851R</v>
          </cell>
          <cell r="E454" t="str">
            <v>ladrillo liso horizontal bocadillo corcho 6x12x25 ne</v>
          </cell>
        </row>
        <row r="455">
          <cell r="D455" t="str">
            <v>1851S</v>
          </cell>
          <cell r="E455" t="str">
            <v>ladrillo liso horizontal bocadillo multiperforado 6x12x25 ne</v>
          </cell>
        </row>
        <row r="456">
          <cell r="D456" t="str">
            <v>1851T</v>
          </cell>
          <cell r="E456" t="str">
            <v>ladrillo liso horizontal milano natural 6x12x40 ne</v>
          </cell>
        </row>
        <row r="457">
          <cell r="D457" t="str">
            <v>1851U</v>
          </cell>
          <cell r="E457" t="str">
            <v>ladrillo liso horizontal milano palido 6x12x40 ne</v>
          </cell>
        </row>
        <row r="458">
          <cell r="D458" t="str">
            <v>1851V</v>
          </cell>
          <cell r="E458" t="str">
            <v>ladrillo liso horizontal milano moreno 6x12x40 ne</v>
          </cell>
        </row>
        <row r="459">
          <cell r="D459" t="str">
            <v>1851W</v>
          </cell>
          <cell r="E459" t="str">
            <v>ladrillo natural liso vertical bocadillo stiff 6x12x24 e</v>
          </cell>
        </row>
        <row r="460">
          <cell r="D460" t="str">
            <v>1851X</v>
          </cell>
          <cell r="E460" t="str">
            <v>ladrillo liso vertical bocadillo palido stiff 6x12x24 e</v>
          </cell>
        </row>
        <row r="461">
          <cell r="D461" t="str">
            <v>1851Y</v>
          </cell>
          <cell r="E461" t="str">
            <v>ladrillo liso vertical bocadillo moreno stiff 6x12x24 e</v>
          </cell>
        </row>
        <row r="462">
          <cell r="D462" t="str">
            <v>1851Z</v>
          </cell>
          <cell r="E462" t="str">
            <v>ladrillo liso vertical terminal bocadillo corcho 6x12x24 e</v>
          </cell>
        </row>
        <row r="463">
          <cell r="D463" t="str">
            <v>18520</v>
          </cell>
          <cell r="E463" t="str">
            <v>ladrillo farol 12x23x33 perforacion horizontal</v>
          </cell>
        </row>
        <row r="464">
          <cell r="D464" t="str">
            <v>18521</v>
          </cell>
          <cell r="E464" t="str">
            <v>ladrillo liso vertical terminal catalan esctuctural 10x15x30 e</v>
          </cell>
        </row>
        <row r="465">
          <cell r="D465" t="str">
            <v>18522</v>
          </cell>
          <cell r="E465" t="str">
            <v>ladrillo liso vertical terminal catalan palido stiff 10x15x30 e</v>
          </cell>
        </row>
        <row r="466">
          <cell r="D466" t="str">
            <v>18523</v>
          </cell>
          <cell r="E466" t="str">
            <v>ladrillo liso vertical terminal caralan moreno stiff 10x15x40</v>
          </cell>
        </row>
        <row r="467">
          <cell r="D467" t="str">
            <v>18524</v>
          </cell>
          <cell r="E467" t="str">
            <v>ladrllo liso vertical terminal bocadillo 6x12x24 ne</v>
          </cell>
        </row>
        <row r="468">
          <cell r="D468" t="str">
            <v>18525</v>
          </cell>
          <cell r="E468" t="str">
            <v>ladrillo liso vertical terminal catalan 10x15x30 ne</v>
          </cell>
        </row>
        <row r="469">
          <cell r="D469" t="str">
            <v>18526</v>
          </cell>
          <cell r="E469" t="str">
            <v>bloque prensado btc 15x20x40</v>
          </cell>
        </row>
        <row r="470">
          <cell r="D470" t="str">
            <v>185A1</v>
          </cell>
          <cell r="E470" t="str">
            <v>calado cuadro 10x20x20 ne</v>
          </cell>
        </row>
        <row r="471">
          <cell r="D471" t="str">
            <v>185A2</v>
          </cell>
          <cell r="E471" t="str">
            <v>calado cuadro 12x20x20 ne</v>
          </cell>
        </row>
        <row r="472">
          <cell r="D472" t="str">
            <v>185A3</v>
          </cell>
          <cell r="E472" t="str">
            <v>calado cuadro 15x20x20 ne</v>
          </cell>
        </row>
        <row r="473">
          <cell r="D473" t="str">
            <v>185C1</v>
          </cell>
          <cell r="E473" t="str">
            <v>chapa catalan extruida 2x10x30 ne</v>
          </cell>
        </row>
        <row r="474">
          <cell r="D474" t="str">
            <v>185C2</v>
          </cell>
          <cell r="E474" t="str">
            <v>chapa catalan palida 2x10x30 ne</v>
          </cell>
        </row>
        <row r="475">
          <cell r="D475" t="str">
            <v>185C3</v>
          </cell>
          <cell r="E475" t="str">
            <v>chapa bocadillo romano natural 2x10x30 ne</v>
          </cell>
        </row>
        <row r="476">
          <cell r="D476" t="str">
            <v>185C4</v>
          </cell>
          <cell r="E476" t="str">
            <v>chapa bocadillo romano palido 2x6x30 ne</v>
          </cell>
        </row>
        <row r="477">
          <cell r="D477" t="str">
            <v>185C5</v>
          </cell>
          <cell r="E477" t="str">
            <v>chapa bocadillo romano moreno 2x6x30</v>
          </cell>
        </row>
        <row r="478">
          <cell r="D478" t="str">
            <v>185C6</v>
          </cell>
          <cell r="E478" t="str">
            <v>chapa bocadillo natural 2x6x25 ne</v>
          </cell>
        </row>
        <row r="479">
          <cell r="D479" t="str">
            <v>185C7</v>
          </cell>
          <cell r="E479" t="str">
            <v>chapa bocadillo palido 2x6x25 ne</v>
          </cell>
        </row>
        <row r="480">
          <cell r="D480" t="str">
            <v>185C8</v>
          </cell>
          <cell r="E480" t="str">
            <v>chapa bocadillo moreno 2x6x25 ne</v>
          </cell>
        </row>
        <row r="481">
          <cell r="D481" t="str">
            <v>18811</v>
          </cell>
          <cell r="E481" t="str">
            <v>bordillo barrera 45x15x80 110 kg ntc 4109</v>
          </cell>
        </row>
        <row r="482">
          <cell r="D482" t="str">
            <v>18812</v>
          </cell>
          <cell r="E482" t="str">
            <v>prefabricado tipo "deck" 14.5x1x4.5 m gris</v>
          </cell>
        </row>
        <row r="483">
          <cell r="D483" t="str">
            <v>18813</v>
          </cell>
          <cell r="E483" t="str">
            <v>bordillo barrera recto prefabricado ficha A10</v>
          </cell>
        </row>
        <row r="484">
          <cell r="D484" t="str">
            <v>18814</v>
          </cell>
          <cell r="E484" t="str">
            <v>bordillo rectangular recto prefabricado ficha A80</v>
          </cell>
        </row>
        <row r="485">
          <cell r="D485" t="str">
            <v>18815</v>
          </cell>
          <cell r="E485" t="str">
            <v>cañuela prefabricada a-125</v>
          </cell>
        </row>
        <row r="486">
          <cell r="D486" t="str">
            <v>18816</v>
          </cell>
          <cell r="E486" t="str">
            <v>bordillo 35x15x80 82 kg ntc 4109</v>
          </cell>
        </row>
        <row r="487">
          <cell r="D487" t="str">
            <v>18817</v>
          </cell>
          <cell r="E487" t="str">
            <v>topellantas 15 X 70 X 16 cm pintado</v>
          </cell>
        </row>
        <row r="488">
          <cell r="D488" t="str">
            <v>18818</v>
          </cell>
          <cell r="E488" t="str">
            <v>bordillo rectangular recto 15 X 35 X 80 x87k</v>
          </cell>
        </row>
        <row r="489">
          <cell r="D489" t="str">
            <v>18819</v>
          </cell>
          <cell r="E489" t="str">
            <v>prefabricado tipo "deck" 14.5x1x4.5 m blanco</v>
          </cell>
        </row>
        <row r="490">
          <cell r="D490" t="str">
            <v>1881A</v>
          </cell>
          <cell r="E490" t="str">
            <v>prefabricado tipo "deck" 14.5x1x4.5 m arena</v>
          </cell>
        </row>
        <row r="491">
          <cell r="D491" t="str">
            <v>1881B</v>
          </cell>
          <cell r="E491" t="str">
            <v>prefabricado tipo "deck" 14.5x1x4.5 m ocre, amarillo</v>
          </cell>
        </row>
        <row r="492">
          <cell r="D492" t="str">
            <v>1881C</v>
          </cell>
          <cell r="E492" t="str">
            <v>prefabricado tipo "deck" 14.5x1x4.5 m rojo, negro, marron, anticado</v>
          </cell>
        </row>
        <row r="493">
          <cell r="D493" t="str">
            <v>1881D</v>
          </cell>
          <cell r="E493" t="str">
            <v>bordillo rectangular recto prefabricado ficha u50 - 15x35x80</v>
          </cell>
        </row>
        <row r="494">
          <cell r="D494" t="str">
            <v>1881E</v>
          </cell>
          <cell r="E494" t="str">
            <v>bordillo para rebaje p2 ficha u160 - 15x(35 - 40)x60</v>
          </cell>
        </row>
        <row r="495">
          <cell r="D495" t="str">
            <v>1881F</v>
          </cell>
          <cell r="E495" t="str">
            <v>bordillo para rebaje p4 ficha u160 - 15x(25 - 30)x60</v>
          </cell>
        </row>
        <row r="496">
          <cell r="D496" t="str">
            <v>1881G</v>
          </cell>
          <cell r="E496" t="str">
            <v>marco para alcorque 1.6x1.6m</v>
          </cell>
        </row>
        <row r="497">
          <cell r="D497" t="str">
            <v>1881H</v>
          </cell>
          <cell r="E497" t="str">
            <v>marco para alcorque u330 - 1.60x1.60</v>
          </cell>
        </row>
        <row r="498">
          <cell r="D498" t="str">
            <v>1881I</v>
          </cell>
          <cell r="E498" t="str">
            <v>bordillo barrera recto prefabricado ficha u10 - 15x45x80</v>
          </cell>
        </row>
        <row r="499">
          <cell r="D499" t="str">
            <v>1881J</v>
          </cell>
          <cell r="E499" t="str">
            <v>bordillo para rebaje p1 ficha u160 - 15x(40 - 45)x60</v>
          </cell>
        </row>
        <row r="500">
          <cell r="D500" t="str">
            <v>1881K</v>
          </cell>
          <cell r="E500" t="str">
            <v>bordillo para rebaje p3 ficha u160 - 15x(30 - 35)x60</v>
          </cell>
        </row>
        <row r="501">
          <cell r="D501" t="str">
            <v>1881L</v>
          </cell>
          <cell r="E501" t="str">
            <v>rejilla en concreto ficha u190 - 40x40x10</v>
          </cell>
        </row>
        <row r="502">
          <cell r="D502" t="str">
            <v>1881M</v>
          </cell>
          <cell r="E502" t="str">
            <v>topellantas prefabricado en concreto 0.60m</v>
          </cell>
        </row>
        <row r="503">
          <cell r="D503" t="str">
            <v>1881N</v>
          </cell>
          <cell r="E503" t="str">
            <v>cilindro camara 1.20 (ext. 0.20m)</v>
          </cell>
        </row>
        <row r="504">
          <cell r="D504" t="str">
            <v>1881Ñ</v>
          </cell>
          <cell r="E504" t="str">
            <v>topellantas prefabricado en concreto 170x30x12cm</v>
          </cell>
        </row>
        <row r="505">
          <cell r="D505" t="str">
            <v>1881O</v>
          </cell>
          <cell r="E505" t="str">
            <v>banca prefabricada circular</v>
          </cell>
        </row>
        <row r="506">
          <cell r="D506" t="str">
            <v>1881P</v>
          </cell>
          <cell r="E506" t="str">
            <v>banca prefabricada cubo</v>
          </cell>
        </row>
        <row r="507">
          <cell r="D507" t="str">
            <v>1881Q</v>
          </cell>
          <cell r="E507" t="str">
            <v>jardinera prefabricada</v>
          </cell>
        </row>
        <row r="508">
          <cell r="D508" t="str">
            <v>1881R</v>
          </cell>
          <cell r="E508" t="str">
            <v>rejilla prefabricada trafico liviano 40x40x6</v>
          </cell>
        </row>
        <row r="509">
          <cell r="D509" t="str">
            <v>18X11</v>
          </cell>
          <cell r="E509" t="str">
            <v>lavaescobas prefabricado grano trani 42x42x25 cm</v>
          </cell>
        </row>
        <row r="510">
          <cell r="D510" t="str">
            <v>18Z11</v>
          </cell>
          <cell r="E510" t="str">
            <v>telera de 0.90 x 1.35 m en madera comun</v>
          </cell>
        </row>
        <row r="511">
          <cell r="D511" t="str">
            <v>18Z12</v>
          </cell>
          <cell r="E511" t="str">
            <v>telera de 0.45 x 1.35 m en madera comun</v>
          </cell>
        </row>
        <row r="512">
          <cell r="D512" t="str">
            <v>18Z13</v>
          </cell>
          <cell r="E512" t="str">
            <v>cuadro en madera comun 4"x4" de 3m</v>
          </cell>
        </row>
        <row r="513">
          <cell r="D513" t="str">
            <v>18Z14</v>
          </cell>
          <cell r="E513" t="str">
            <v xml:space="preserve">can en madera comun 8"x2" de 3m </v>
          </cell>
        </row>
        <row r="514">
          <cell r="D514" t="str">
            <v>18Z15</v>
          </cell>
          <cell r="E514" t="str">
            <v>tabla madera comun 1 x 8" 3m</v>
          </cell>
        </row>
        <row r="515">
          <cell r="D515" t="str">
            <v>18Z16</v>
          </cell>
          <cell r="E515" t="str">
            <v>larguero madera comun 2"x4" de 3m</v>
          </cell>
        </row>
        <row r="516">
          <cell r="D516" t="str">
            <v>18Z17</v>
          </cell>
          <cell r="E516" t="str">
            <v>can de madera zunchado</v>
          </cell>
        </row>
        <row r="517">
          <cell r="D517" t="str">
            <v>18Z21</v>
          </cell>
          <cell r="E517" t="str">
            <v>larguero sapan 2"x4" de 3m</v>
          </cell>
        </row>
        <row r="518">
          <cell r="D518" t="str">
            <v>18Z31</v>
          </cell>
          <cell r="E518" t="str">
            <v>larguero abarco 2"x4" de 3m</v>
          </cell>
        </row>
        <row r="519">
          <cell r="D519" t="str">
            <v>18Z32</v>
          </cell>
          <cell r="E519" t="str">
            <v>larguero madera inmunizada 4cm x 8cm de 3m</v>
          </cell>
        </row>
        <row r="520">
          <cell r="D520" t="str">
            <v>19111</v>
          </cell>
          <cell r="E520" t="str">
            <v>cerraduras en divisiones de baños</v>
          </cell>
        </row>
        <row r="521">
          <cell r="D521" t="str">
            <v>19112</v>
          </cell>
          <cell r="E521" t="str">
            <v>cerraduras yale atlanta cromo</v>
          </cell>
        </row>
        <row r="522">
          <cell r="D522" t="str">
            <v>19113</v>
          </cell>
          <cell r="E522" t="str">
            <v>cerraduras de sobreponer ref.vf6plus marca vera</v>
          </cell>
        </row>
        <row r="523">
          <cell r="D523" t="str">
            <v>19114</v>
          </cell>
          <cell r="E523" t="str">
            <v>cerradura de manija de entrada steelock ref.177223</v>
          </cell>
        </row>
        <row r="524">
          <cell r="D524" t="str">
            <v>19115</v>
          </cell>
          <cell r="E524" t="str">
            <v>cerradura de manija de alcoba steelock ref.177224</v>
          </cell>
        </row>
        <row r="525">
          <cell r="D525" t="str">
            <v>19116</v>
          </cell>
          <cell r="E525" t="str">
            <v>cerradura de manija de baño steelock ref.177222</v>
          </cell>
        </row>
        <row r="526">
          <cell r="D526" t="str">
            <v>19117</v>
          </cell>
          <cell r="E526" t="str">
            <v>tope dr puerta magnatico vera ref.102399</v>
          </cell>
        </row>
        <row r="527">
          <cell r="D527" t="str">
            <v>19118</v>
          </cell>
          <cell r="E527" t="str">
            <v>gato hidraulico para puerta</v>
          </cell>
        </row>
        <row r="528">
          <cell r="D528" t="str">
            <v>19131</v>
          </cell>
          <cell r="E528" t="str">
            <v>barra antipanico 75 cm ivega</v>
          </cell>
        </row>
        <row r="529">
          <cell r="D529" t="str">
            <v>19132</v>
          </cell>
          <cell r="E529" t="str">
            <v>barra antipanico 220 cm ivega</v>
          </cell>
        </row>
        <row r="530">
          <cell r="D530" t="str">
            <v>1A112</v>
          </cell>
          <cell r="E530" t="str">
            <v>horno electrico compacto ref.he2485</v>
          </cell>
        </row>
        <row r="531">
          <cell r="D531" t="str">
            <v>1A113</v>
          </cell>
          <cell r="E531" t="str">
            <v>horno microondas de empotrar ref.hm8021</v>
          </cell>
        </row>
        <row r="532">
          <cell r="D532" t="str">
            <v>1A131</v>
          </cell>
          <cell r="E532" t="str">
            <v xml:space="preserve">campana extractora en inoxidable asento ref.as-c-60 </v>
          </cell>
        </row>
        <row r="533">
          <cell r="D533" t="str">
            <v>1A132</v>
          </cell>
          <cell r="E533" t="str">
            <v>campana extractora tipo isla ref.cx4883</v>
          </cell>
        </row>
        <row r="534">
          <cell r="D534" t="str">
            <v>1A211</v>
          </cell>
          <cell r="E534" t="str">
            <v>horno haceb electrico ref. as 6036</v>
          </cell>
        </row>
        <row r="535">
          <cell r="D535" t="str">
            <v>1A223</v>
          </cell>
          <cell r="E535" t="str">
            <v>cubierta de gas de 4 puestos 65x52 ref.sq6763</v>
          </cell>
        </row>
        <row r="536">
          <cell r="D536" t="str">
            <v>1A224</v>
          </cell>
          <cell r="E536" t="str">
            <v>cubierta mixta de 4 puestos 65x52 ref.sq6766</v>
          </cell>
        </row>
        <row r="537">
          <cell r="D537" t="str">
            <v>1A911</v>
          </cell>
          <cell r="E537" t="str">
            <v>instalaciones provisionales</v>
          </cell>
        </row>
        <row r="538">
          <cell r="D538" t="str">
            <v>1H117</v>
          </cell>
          <cell r="E538" t="str">
            <v>caja para valvula de gas en plastico</v>
          </cell>
        </row>
        <row r="539">
          <cell r="D539" t="str">
            <v>1H11H</v>
          </cell>
          <cell r="E539" t="str">
            <v>tornillo estandar no. 6x1"</v>
          </cell>
        </row>
        <row r="540">
          <cell r="D540" t="str">
            <v>1H11L</v>
          </cell>
          <cell r="E540" t="str">
            <v>hidrante tipo pedestal 2 salidas 3"</v>
          </cell>
        </row>
        <row r="541">
          <cell r="D541" t="str">
            <v>1H11M</v>
          </cell>
          <cell r="E541" t="str">
            <v>hidrante tipo pedestal 3 salidas 6"</v>
          </cell>
        </row>
        <row r="542">
          <cell r="D542" t="str">
            <v>1H11N</v>
          </cell>
          <cell r="E542" t="str">
            <v>valvula de guarda 3"</v>
          </cell>
        </row>
        <row r="543">
          <cell r="D543" t="str">
            <v>1H11Ñ</v>
          </cell>
          <cell r="E543" t="str">
            <v>valvula de guarda 6"</v>
          </cell>
        </row>
        <row r="544">
          <cell r="D544" t="str">
            <v>1H11O</v>
          </cell>
          <cell r="E544" t="str">
            <v>tuberia en acero calibre 10 norma astm - a795 para red contra incendios d= 150 mm (6")</v>
          </cell>
        </row>
        <row r="545">
          <cell r="D545" t="str">
            <v>1H11P</v>
          </cell>
          <cell r="E545" t="str">
            <v>tuberia en acero calibre 10 norma astm - a795 para red contra incendios d= 75 mm (3")</v>
          </cell>
        </row>
        <row r="546">
          <cell r="D546" t="str">
            <v>1H11Q</v>
          </cell>
          <cell r="E546" t="str">
            <v>valvula globo en acero ansi 150 de 6"</v>
          </cell>
        </row>
        <row r="547">
          <cell r="D547" t="str">
            <v>1H11R</v>
          </cell>
          <cell r="E547" t="str">
            <v>valvula de corte 6"</v>
          </cell>
        </row>
        <row r="548">
          <cell r="D548" t="str">
            <v>1H11S</v>
          </cell>
          <cell r="E548" t="str">
            <v>union dresser hd 6" (159mm a 181mm) r1</v>
          </cell>
        </row>
        <row r="549">
          <cell r="D549" t="str">
            <v>1H11T</v>
          </cell>
          <cell r="E549" t="str">
            <v>valvula de paso libre 6"</v>
          </cell>
        </row>
        <row r="550">
          <cell r="D550" t="str">
            <v>1H11U</v>
          </cell>
          <cell r="E550" t="str">
            <v>valvula cheque 6"</v>
          </cell>
        </row>
        <row r="551">
          <cell r="D551" t="str">
            <v>1H11V</v>
          </cell>
          <cell r="E551" t="str">
            <v>valvula globo en acero ansi 150 de 8"</v>
          </cell>
        </row>
        <row r="552">
          <cell r="D552" t="str">
            <v>1H11W</v>
          </cell>
          <cell r="E552" t="str">
            <v>valvula de corte 8"</v>
          </cell>
        </row>
        <row r="553">
          <cell r="D553" t="str">
            <v>1H11X</v>
          </cell>
          <cell r="E553" t="str">
            <v>union dresser 8"</v>
          </cell>
        </row>
        <row r="554">
          <cell r="D554" t="str">
            <v>1H11Y</v>
          </cell>
          <cell r="E554" t="str">
            <v>valvula de paso libre 8"</v>
          </cell>
        </row>
        <row r="555">
          <cell r="D555" t="str">
            <v>1H11Z</v>
          </cell>
          <cell r="E555" t="str">
            <v>valvula cheque 8"</v>
          </cell>
        </row>
        <row r="556">
          <cell r="D556" t="str">
            <v>1H121</v>
          </cell>
          <cell r="E556" t="str">
            <v>tapa metalica para valvula 20x20cm Ø1/2"</v>
          </cell>
        </row>
        <row r="557">
          <cell r="D557" t="str">
            <v>1H122</v>
          </cell>
          <cell r="E557" t="str">
            <v>sumidero tipo b, incluye rejilla.</v>
          </cell>
        </row>
        <row r="558">
          <cell r="D558" t="str">
            <v>1H123</v>
          </cell>
          <cell r="E558" t="str">
            <v>tuberia pvc novafort ø 33" (840 mm) de 6.5 m</v>
          </cell>
        </row>
        <row r="559">
          <cell r="D559" t="str">
            <v>1H124</v>
          </cell>
          <cell r="E559" t="str">
            <v>tuberia pvc novafort ø 36" (950 mm) de 6.5 m</v>
          </cell>
        </row>
        <row r="560">
          <cell r="D560" t="str">
            <v>1H125</v>
          </cell>
          <cell r="E560" t="str">
            <v xml:space="preserve">valvula con ventoda de purga de camara sencilla </v>
          </cell>
        </row>
        <row r="561">
          <cell r="D561" t="str">
            <v>1H126</v>
          </cell>
          <cell r="E561" t="str">
            <v>valvula con ventosa de purga de doble camara</v>
          </cell>
        </row>
        <row r="562">
          <cell r="D562" t="str">
            <v>1H127</v>
          </cell>
          <cell r="E562" t="str">
            <v>valvula de compuerta sello elastico jh ø 200mm (8")</v>
          </cell>
        </row>
        <row r="563">
          <cell r="D563" t="str">
            <v>1H128</v>
          </cell>
          <cell r="E563" t="str">
            <v>valvula de compuerta sello elastico jh ø 150mm (6")</v>
          </cell>
        </row>
        <row r="564">
          <cell r="D564" t="str">
            <v>1H129</v>
          </cell>
          <cell r="E564" t="str">
            <v>valvula ventosa purga sencilla de 75mm (3")</v>
          </cell>
        </row>
        <row r="565">
          <cell r="D565" t="str">
            <v>1H12A</v>
          </cell>
          <cell r="E565" t="str">
            <v>valvula ventosa purga doble camara de 75mm (3")</v>
          </cell>
        </row>
        <row r="566">
          <cell r="D566" t="str">
            <v>1H12C</v>
          </cell>
          <cell r="E566" t="str">
            <v>neopreno calibre 1/16 x 1.20 ancho</v>
          </cell>
        </row>
        <row r="567">
          <cell r="D567" t="str">
            <v>1H12E</v>
          </cell>
          <cell r="E567" t="str">
            <v>tuberia en pvc genfor 33" x 6.5 m</v>
          </cell>
        </row>
        <row r="568">
          <cell r="D568" t="str">
            <v>1H12F</v>
          </cell>
          <cell r="E568" t="str">
            <v>tuberia en pvc genfor 36" x 6.5 m</v>
          </cell>
        </row>
        <row r="569">
          <cell r="D569" t="str">
            <v>1H12G</v>
          </cell>
          <cell r="E569" t="str">
            <v>medidor acueducto 6"</v>
          </cell>
        </row>
        <row r="570">
          <cell r="D570" t="str">
            <v>1H12H</v>
          </cell>
          <cell r="E570" t="str">
            <v>medidor acueducto 8"</v>
          </cell>
        </row>
        <row r="571">
          <cell r="D571" t="str">
            <v>1H12I</v>
          </cell>
          <cell r="E571" t="str">
            <v>tapa metalica para valvula 20x20cm calibre 1/2"</v>
          </cell>
        </row>
        <row r="572">
          <cell r="D572" t="str">
            <v>1H12J</v>
          </cell>
          <cell r="E572" t="str">
            <v>tapa metalica para valvula 20x20cm calibre 1/4"</v>
          </cell>
        </row>
        <row r="573">
          <cell r="D573" t="str">
            <v>1H12K</v>
          </cell>
          <cell r="E573" t="str">
            <v>tee hd 200x200mm (8"x8")</v>
          </cell>
        </row>
        <row r="574">
          <cell r="D574" t="str">
            <v>1H12L</v>
          </cell>
          <cell r="E574" t="str">
            <v>tee hd 200x150mm (8"x6")</v>
          </cell>
        </row>
        <row r="575">
          <cell r="D575" t="str">
            <v>1H12M</v>
          </cell>
          <cell r="E575" t="str">
            <v>tee hd 150x150mm (6"x6")</v>
          </cell>
        </row>
        <row r="576">
          <cell r="D576" t="str">
            <v>1H12N</v>
          </cell>
          <cell r="E576" t="str">
            <v>tee hd 150x75mm (6"x3")</v>
          </cell>
        </row>
        <row r="577">
          <cell r="D577" t="str">
            <v>1H12Ñ</v>
          </cell>
          <cell r="E577" t="str">
            <v>union dresser 8"</v>
          </cell>
        </row>
        <row r="578">
          <cell r="D578" t="str">
            <v>1H12O</v>
          </cell>
          <cell r="E578" t="str">
            <v>tuberia pvc presion rde 21 de 2"</v>
          </cell>
        </row>
        <row r="579">
          <cell r="D579" t="str">
            <v>1H12P</v>
          </cell>
          <cell r="E579" t="str">
            <v>tuberia pvc presion rde 21 de 1"</v>
          </cell>
        </row>
        <row r="580">
          <cell r="D580" t="str">
            <v>1H12Q</v>
          </cell>
          <cell r="E580" t="str">
            <v>tuberia pvc presion rde 21 de 1 1/2"</v>
          </cell>
        </row>
        <row r="581">
          <cell r="D581" t="str">
            <v>1H12R</v>
          </cell>
          <cell r="E581" t="str">
            <v>tuberia pvc presion rde 13.5 de 1/2"</v>
          </cell>
        </row>
        <row r="582">
          <cell r="D582" t="str">
            <v>1H12S</v>
          </cell>
          <cell r="E582" t="str">
            <v>tapa para contador 30x35 norma epm</v>
          </cell>
        </row>
        <row r="583">
          <cell r="D583" t="str">
            <v>1H12T</v>
          </cell>
          <cell r="E583" t="str">
            <v>codo pvc presion rde 21 de 1 1/2"</v>
          </cell>
        </row>
        <row r="584">
          <cell r="D584" t="str">
            <v>1H12U</v>
          </cell>
          <cell r="E584" t="str">
            <v>codo pvc presion rde 21 de 1"</v>
          </cell>
        </row>
        <row r="585">
          <cell r="D585" t="str">
            <v>1H12V</v>
          </cell>
          <cell r="E585" t="str">
            <v>codo pvc presion rde 21 de 1/2"</v>
          </cell>
        </row>
        <row r="586">
          <cell r="D586" t="str">
            <v>1H12W</v>
          </cell>
          <cell r="E586" t="str">
            <v>union pvc de 2"</v>
          </cell>
        </row>
        <row r="587">
          <cell r="D587" t="str">
            <v>1H12X</v>
          </cell>
          <cell r="E587" t="str">
            <v>union pvc de 1 1/2"</v>
          </cell>
        </row>
        <row r="588">
          <cell r="D588" t="str">
            <v>1H12Y</v>
          </cell>
          <cell r="E588" t="str">
            <v>union pvc de 1"</v>
          </cell>
        </row>
        <row r="589">
          <cell r="D589" t="str">
            <v>1H12Z</v>
          </cell>
          <cell r="E589" t="str">
            <v>union pvc de 1/2"</v>
          </cell>
        </row>
        <row r="590">
          <cell r="D590" t="str">
            <v>1H131</v>
          </cell>
          <cell r="E590" t="str">
            <v>tee pvc de 2"</v>
          </cell>
        </row>
        <row r="591">
          <cell r="D591" t="str">
            <v>1H132</v>
          </cell>
          <cell r="E591" t="str">
            <v>tee pvc de 1 1/2"</v>
          </cell>
        </row>
        <row r="592">
          <cell r="D592" t="str">
            <v>1H133</v>
          </cell>
          <cell r="E592" t="str">
            <v>tee pvc de 1"</v>
          </cell>
        </row>
        <row r="593">
          <cell r="D593" t="str">
            <v>1H134</v>
          </cell>
          <cell r="E593" t="str">
            <v>tee pvc de 1/2"</v>
          </cell>
        </row>
        <row r="594">
          <cell r="D594" t="str">
            <v>1H135</v>
          </cell>
          <cell r="E594" t="str">
            <v>reduccion pvc 2"x1 1/2"</v>
          </cell>
        </row>
        <row r="595">
          <cell r="D595" t="str">
            <v>1H137</v>
          </cell>
          <cell r="E595" t="str">
            <v>reduccion pvc 1" x 1/2"</v>
          </cell>
        </row>
        <row r="596">
          <cell r="D596" t="str">
            <v>1H138</v>
          </cell>
          <cell r="E596" t="str">
            <v>pvc sanitaria de 2" de 6 m</v>
          </cell>
        </row>
        <row r="597">
          <cell r="D597" t="str">
            <v>1H139</v>
          </cell>
          <cell r="E597" t="str">
            <v>pvc sanitaria de 4" de 6 m</v>
          </cell>
        </row>
        <row r="598">
          <cell r="D598" t="str">
            <v>1H13A</v>
          </cell>
          <cell r="E598" t="str">
            <v>pvc sanitaria de 6" de 6 m</v>
          </cell>
        </row>
        <row r="599">
          <cell r="D599" t="str">
            <v>1H13B</v>
          </cell>
          <cell r="E599" t="str">
            <v>pvc ventilacion de Ø4" x 6m</v>
          </cell>
        </row>
        <row r="600">
          <cell r="D600" t="str">
            <v>1H13C</v>
          </cell>
          <cell r="E600" t="str">
            <v>pvc sanitaria de Ø8" x 6m</v>
          </cell>
        </row>
        <row r="601">
          <cell r="D601" t="str">
            <v>1H13D</v>
          </cell>
          <cell r="E601" t="str">
            <v>pvc ventilacion de Ø2" x 6m</v>
          </cell>
        </row>
        <row r="602">
          <cell r="D602" t="str">
            <v>1H13E</v>
          </cell>
          <cell r="E602" t="str">
            <v>medio codo Ø2"</v>
          </cell>
        </row>
        <row r="603">
          <cell r="D603" t="str">
            <v>1H13F</v>
          </cell>
          <cell r="E603" t="str">
            <v>medio codo Ø4"</v>
          </cell>
        </row>
        <row r="604">
          <cell r="D604" t="str">
            <v>1H13G</v>
          </cell>
          <cell r="E604" t="str">
            <v>yee de 2"</v>
          </cell>
        </row>
        <row r="605">
          <cell r="D605" t="str">
            <v>1H13H</v>
          </cell>
          <cell r="E605" t="str">
            <v>yee de 4"</v>
          </cell>
        </row>
        <row r="606">
          <cell r="D606" t="str">
            <v>1H13I</v>
          </cell>
          <cell r="E606" t="str">
            <v>yee de 6"</v>
          </cell>
        </row>
        <row r="607">
          <cell r="D607" t="str">
            <v>1H13J</v>
          </cell>
          <cell r="E607" t="str">
            <v>sifon de 2"</v>
          </cell>
        </row>
        <row r="608">
          <cell r="D608" t="str">
            <v>1H13K</v>
          </cell>
          <cell r="E608" t="str">
            <v>tuberia polietileno para gas 90mmx10m</v>
          </cell>
        </row>
        <row r="609">
          <cell r="D609" t="str">
            <v>1H13L</v>
          </cell>
          <cell r="E609" t="str">
            <v>tuberia polietilenos para gas 63mmx10m</v>
          </cell>
        </row>
        <row r="610">
          <cell r="D610" t="str">
            <v>1H13M</v>
          </cell>
          <cell r="E610" t="str">
            <v>tuberia polietileno para gas 32mmx10m</v>
          </cell>
        </row>
        <row r="611">
          <cell r="D611" t="str">
            <v>1H13N</v>
          </cell>
          <cell r="E611" t="str">
            <v>polivalvula en polietileno de 90mm</v>
          </cell>
        </row>
        <row r="612">
          <cell r="D612" t="str">
            <v>1H13Ñ</v>
          </cell>
          <cell r="E612" t="str">
            <v>polivalvula en polietileno de 63mm</v>
          </cell>
        </row>
        <row r="613">
          <cell r="D613" t="str">
            <v>1H13O</v>
          </cell>
          <cell r="E613" t="str">
            <v>polivalvula en polietileno de 32mm</v>
          </cell>
        </row>
        <row r="614">
          <cell r="D614" t="str">
            <v>1H13P</v>
          </cell>
          <cell r="E614" t="str">
            <v>cajas contador de acueducto ae 1/2" y ea 3/4"</v>
          </cell>
        </row>
        <row r="615">
          <cell r="D615" t="str">
            <v>1H13Q</v>
          </cell>
          <cell r="E615" t="str">
            <v>calados tipo persiana 10x19x20</v>
          </cell>
        </row>
        <row r="616">
          <cell r="D616" t="str">
            <v>1H13R</v>
          </cell>
          <cell r="E616" t="str">
            <v>calados tipo persiana 15x19x20</v>
          </cell>
        </row>
        <row r="617">
          <cell r="D617" t="str">
            <v>1H13S</v>
          </cell>
          <cell r="E617" t="str">
            <v>cilindro camara 1.20 (ext. 0.50m)</v>
          </cell>
        </row>
        <row r="618">
          <cell r="D618" t="str">
            <v>1H13T</v>
          </cell>
          <cell r="E618" t="str">
            <v>cilindro camara 1.20 (ext. 1.00m)</v>
          </cell>
        </row>
        <row r="619">
          <cell r="D619" t="str">
            <v>1H13U</v>
          </cell>
          <cell r="E619" t="str">
            <v>cilindro camara 1.50 (ext. 0.20m)</v>
          </cell>
        </row>
        <row r="620">
          <cell r="D620" t="str">
            <v>1H13V</v>
          </cell>
          <cell r="E620" t="str">
            <v>cilindro camara 1.50 (ext. 0.50m)</v>
          </cell>
        </row>
        <row r="621">
          <cell r="D621" t="str">
            <v>1H13W</v>
          </cell>
          <cell r="E621" t="str">
            <v>cilindro camara 1.50 (ext. 1.00m)</v>
          </cell>
        </row>
        <row r="622">
          <cell r="D622" t="str">
            <v>1H13X</v>
          </cell>
          <cell r="E622" t="str">
            <v>cono concentrico para camara de 1.20m</v>
          </cell>
        </row>
        <row r="623">
          <cell r="D623" t="str">
            <v>1H13Y</v>
          </cell>
          <cell r="E623" t="str">
            <v>cono concentrico para camara de 1.50m</v>
          </cell>
        </row>
        <row r="624">
          <cell r="D624" t="str">
            <v>1H13Z</v>
          </cell>
          <cell r="E624" t="str">
            <v>cuellos para camara</v>
          </cell>
        </row>
        <row r="625">
          <cell r="D625" t="str">
            <v>1H141</v>
          </cell>
          <cell r="E625" t="str">
            <v>tapa camara</v>
          </cell>
        </row>
        <row r="626">
          <cell r="D626" t="str">
            <v>1H142</v>
          </cell>
          <cell r="E626" t="str">
            <v>union empaque caucho 1.50</v>
          </cell>
        </row>
        <row r="627">
          <cell r="D627" t="str">
            <v>1H143</v>
          </cell>
          <cell r="E627" t="str">
            <v>union empaque caucho 1.20</v>
          </cell>
        </row>
        <row r="628">
          <cell r="D628" t="str">
            <v>1H144</v>
          </cell>
          <cell r="E628" t="str">
            <v>tapon polipropileno 90mm</v>
          </cell>
        </row>
        <row r="629">
          <cell r="D629" t="str">
            <v>1H145</v>
          </cell>
          <cell r="E629" t="str">
            <v>valvula p/libre cu de Ø2" red-white</v>
          </cell>
        </row>
        <row r="630">
          <cell r="D630" t="str">
            <v>1H146</v>
          </cell>
          <cell r="E630" t="str">
            <v>valvula p/libre cu de Ø11/2" red-white</v>
          </cell>
        </row>
        <row r="631">
          <cell r="D631" t="str">
            <v>1H147</v>
          </cell>
          <cell r="E631" t="str">
            <v>valvula p/libre cu de Ø1" red-white</v>
          </cell>
        </row>
        <row r="632">
          <cell r="D632" t="str">
            <v>1H148</v>
          </cell>
          <cell r="E632" t="str">
            <v>valvula p/libre cu de Ø1/2" red-white</v>
          </cell>
        </row>
        <row r="633">
          <cell r="D633" t="str">
            <v>1H149</v>
          </cell>
          <cell r="E633" t="str">
            <v>valvula de cheque cortina cu de 2" rw</v>
          </cell>
        </row>
        <row r="634">
          <cell r="D634" t="str">
            <v>1H14A</v>
          </cell>
          <cell r="E634" t="str">
            <v>valvula de cheque cortina cu de 11/2" rw</v>
          </cell>
        </row>
        <row r="635">
          <cell r="D635" t="str">
            <v>1H14B</v>
          </cell>
          <cell r="E635" t="str">
            <v>valvula de cheque cortina cu 1" rw</v>
          </cell>
        </row>
        <row r="636">
          <cell r="D636" t="str">
            <v>1H14C</v>
          </cell>
          <cell r="E636" t="str">
            <v>valvula de cheque cortina cu de 1/2" rw</v>
          </cell>
        </row>
        <row r="637">
          <cell r="D637" t="str">
            <v>1H14D</v>
          </cell>
          <cell r="E637" t="str">
            <v>medidor voloc. Chorro multiple tipo ee.pp.mm de 11/2"</v>
          </cell>
        </row>
        <row r="638">
          <cell r="D638" t="str">
            <v>1H14E</v>
          </cell>
          <cell r="E638" t="str">
            <v>valvula de cheque de 1/2"</v>
          </cell>
        </row>
        <row r="639">
          <cell r="D639" t="str">
            <v>1H14F</v>
          </cell>
          <cell r="E639" t="str">
            <v>union dresser de 1/2"</v>
          </cell>
        </row>
        <row r="640">
          <cell r="D640" t="str">
            <v>1H14G</v>
          </cell>
          <cell r="E640" t="str">
            <v>filltro de acueducto 1/2"</v>
          </cell>
        </row>
        <row r="641">
          <cell r="D641" t="str">
            <v>1H14H</v>
          </cell>
          <cell r="E641" t="str">
            <v xml:space="preserve">medidor de velocidad chorro multiple de 1" </v>
          </cell>
        </row>
        <row r="642">
          <cell r="D642" t="str">
            <v>1H14I</v>
          </cell>
          <cell r="E642" t="str">
            <v>codo pvc presion rde 21 de 2"</v>
          </cell>
        </row>
        <row r="643">
          <cell r="D643" t="str">
            <v>1H14J</v>
          </cell>
          <cell r="E643" t="str">
            <v>reduccion pvc 1 1/2" x 1"</v>
          </cell>
        </row>
        <row r="644">
          <cell r="D644" t="str">
            <v>1L111</v>
          </cell>
          <cell r="E644" t="str">
            <v>marco en madera 1.20x2.10m</v>
          </cell>
        </row>
        <row r="645">
          <cell r="D645" t="str">
            <v>1L279</v>
          </cell>
          <cell r="E645" t="str">
            <v>ala en madera con visor en vidrio 0.60x2.10m</v>
          </cell>
        </row>
        <row r="646">
          <cell r="D646" t="str">
            <v>1L6A1</v>
          </cell>
          <cell r="E646" t="str">
            <v>persiana en aluminio</v>
          </cell>
        </row>
        <row r="647">
          <cell r="D647" t="str">
            <v>1M</v>
          </cell>
          <cell r="E647" t="str">
            <v>meson en acero inoxidable tipo socoda</v>
          </cell>
        </row>
        <row r="648">
          <cell r="D648" t="str">
            <v>1MA11</v>
          </cell>
          <cell r="E648" t="str">
            <v>silla para aula brazo antipanico ref. d15 de compumuebles</v>
          </cell>
        </row>
        <row r="649">
          <cell r="D649" t="str">
            <v>1MA12</v>
          </cell>
          <cell r="E649" t="str">
            <v>silla ref. nova de inorca. mesa abatible, tapizado imitacion piel, accesorios portalibros y numeracion.</v>
          </cell>
        </row>
        <row r="650">
          <cell r="D650" t="str">
            <v>1MA13</v>
          </cell>
          <cell r="E650" t="str">
            <v>silla ref. avant max rocker de inorca. mesa abatible, tapizado imitacion piel, accesorios portavasos, portalibros y numeracion</v>
          </cell>
        </row>
        <row r="651">
          <cell r="D651" t="str">
            <v>1N111</v>
          </cell>
          <cell r="E651" t="str">
            <v>sanitario cyclone 4 tipo corona color blanco</v>
          </cell>
        </row>
        <row r="652">
          <cell r="D652" t="str">
            <v>1N112</v>
          </cell>
          <cell r="E652" t="str">
            <v>sanitario portento tipo corona color blanco</v>
          </cell>
        </row>
        <row r="653">
          <cell r="D653" t="str">
            <v>1N113</v>
          </cell>
          <cell r="E653" t="str">
            <v>taza adriatico corona blanco con griferia antivandalica</v>
          </cell>
        </row>
        <row r="654">
          <cell r="D654" t="str">
            <v>1N114</v>
          </cell>
          <cell r="E654" t="str">
            <v>taza baltico tipo corona color blanco</v>
          </cell>
        </row>
        <row r="655">
          <cell r="D655" t="str">
            <v>1N115</v>
          </cell>
          <cell r="E655" t="str">
            <v>sanitario color blanco ref.KS098BL534 Klipen</v>
          </cell>
        </row>
        <row r="656">
          <cell r="D656" t="str">
            <v>1N116</v>
          </cell>
          <cell r="E656" t="str">
            <v>sanitario avanti plus ref.302991271</v>
          </cell>
        </row>
        <row r="657">
          <cell r="D657" t="str">
            <v>1N117</v>
          </cell>
          <cell r="E657" t="str">
            <v>sanitario san giorgio Al. En Caja ref. 121361001</v>
          </cell>
        </row>
        <row r="658">
          <cell r="D658" t="str">
            <v>1N118</v>
          </cell>
          <cell r="E658" t="str">
            <v xml:space="preserve">taza adriatico alongado entrada posterior en caja ref 01319001 </v>
          </cell>
        </row>
        <row r="659">
          <cell r="D659" t="str">
            <v>1N119</v>
          </cell>
          <cell r="E659" t="str">
            <v>sanitario adriatico blanco</v>
          </cell>
        </row>
        <row r="660">
          <cell r="D660" t="str">
            <v>1N11A</v>
          </cell>
          <cell r="E660" t="str">
            <v>sanitario aquajet ref.0260401001 de corona</v>
          </cell>
        </row>
        <row r="661">
          <cell r="D661" t="str">
            <v>1N11B</v>
          </cell>
          <cell r="E661" t="str">
            <v>sanitario 1 pieza destiny elongado blanco ref.dl09bl034</v>
          </cell>
        </row>
        <row r="662">
          <cell r="D662" t="str">
            <v>1N11C</v>
          </cell>
          <cell r="E662" t="str">
            <v>sanitario trevi blanco ref.026321031</v>
          </cell>
        </row>
        <row r="663">
          <cell r="D663" t="str">
            <v>1N11D</v>
          </cell>
          <cell r="E663" t="str">
            <v>sanitario infantil kiddy blanco ref.501101001 con griferia y asiento</v>
          </cell>
        </row>
        <row r="664">
          <cell r="D664" t="str">
            <v>1N11E</v>
          </cell>
          <cell r="E664" t="str">
            <v>sanitario acuario blanco ref.302431001 con griferia y asiento</v>
          </cell>
        </row>
        <row r="665">
          <cell r="D665" t="str">
            <v>1N121</v>
          </cell>
          <cell r="E665" t="str">
            <v>lavamanos de colgar free de corona color blanco</v>
          </cell>
        </row>
        <row r="666">
          <cell r="D666" t="str">
            <v>1N122</v>
          </cell>
          <cell r="E666" t="str">
            <v>lavamanos ref san lorenzo de corona color blanco</v>
          </cell>
        </row>
        <row r="667">
          <cell r="D667" t="str">
            <v>1N123</v>
          </cell>
          <cell r="E667" t="str">
            <v>lavamanos de colgar ref milano de corona color blanco</v>
          </cell>
        </row>
        <row r="668">
          <cell r="D668" t="str">
            <v>1N124</v>
          </cell>
          <cell r="E668" t="str">
            <v>lavamanos esferico 32cm socoda con sifon y desague</v>
          </cell>
        </row>
        <row r="669">
          <cell r="D669" t="str">
            <v>1N125</v>
          </cell>
          <cell r="E669" t="str">
            <v>lavamanos base plana 42cm socoda con sifon y desague</v>
          </cell>
        </row>
        <row r="670">
          <cell r="D670" t="str">
            <v>1N126</v>
          </cell>
          <cell r="E670" t="str">
            <v>lavamanos avanti con ped. Ref. 422901601</v>
          </cell>
        </row>
        <row r="671">
          <cell r="D671" t="str">
            <v>1N127</v>
          </cell>
          <cell r="E671" t="str">
            <v>lavamanos manantial duo Ref. 074111031</v>
          </cell>
        </row>
        <row r="672">
          <cell r="D672" t="str">
            <v>1N128</v>
          </cell>
          <cell r="E672" t="str">
            <v>lavamanos san lorenzo pettit ref.019021001</v>
          </cell>
        </row>
        <row r="673">
          <cell r="D673" t="str">
            <v>1N129</v>
          </cell>
          <cell r="E673" t="str">
            <v>lavamanos institucional de colgar free incluye abastos, sifon, desague sencillo y kit de instalacion a muro ref.00389a001</v>
          </cell>
        </row>
        <row r="674">
          <cell r="D674" t="str">
            <v>1N12A</v>
          </cell>
          <cell r="E674" t="str">
            <v>lavamanos institucional de incrustar san loresnzo, incluyee abastos, sifon y desague sencillo</v>
          </cell>
        </row>
        <row r="675">
          <cell r="D675" t="str">
            <v>1N12B</v>
          </cell>
          <cell r="E675" t="str">
            <v>lavamanos de pedestal ref milano de corona color blanco</v>
          </cell>
        </row>
        <row r="676">
          <cell r="D676" t="str">
            <v>1N12C</v>
          </cell>
          <cell r="E676" t="str">
            <v>lavamanos vessel thalia blanco ref.ks08bl881</v>
          </cell>
        </row>
        <row r="677">
          <cell r="D677" t="str">
            <v>1N12D</v>
          </cell>
          <cell r="E677" t="str">
            <v>lavamanos vessel opalo blancothalia blanco ref.ks08bl649</v>
          </cell>
        </row>
        <row r="678">
          <cell r="D678" t="str">
            <v>1N12E</v>
          </cell>
          <cell r="E678" t="str">
            <v xml:space="preserve">lavamanos razionale con desagüe ref.014601001 </v>
          </cell>
        </row>
        <row r="679">
          <cell r="D679" t="str">
            <v>1N12F</v>
          </cell>
          <cell r="E679" t="str">
            <v>lavamanos enso con pedestal ref.503111001</v>
          </cell>
        </row>
        <row r="680">
          <cell r="D680" t="str">
            <v>1N12G</v>
          </cell>
          <cell r="E680" t="str">
            <v>lavamanos de colgar ref milano de corona color blanco</v>
          </cell>
        </row>
        <row r="681">
          <cell r="D681" t="str">
            <v>1N131</v>
          </cell>
          <cell r="E681" t="str">
            <v>orinal santa fe ref. 004011001</v>
          </cell>
        </row>
        <row r="682">
          <cell r="D682" t="str">
            <v>1N132</v>
          </cell>
          <cell r="E682" t="str">
            <v>orinal grande de mancesa</v>
          </cell>
        </row>
        <row r="683">
          <cell r="D683" t="str">
            <v>1N133</v>
          </cell>
          <cell r="E683" t="str">
            <v>orinal ref. gotta de corona + griferia fluxometro antivandalica push</v>
          </cell>
        </row>
        <row r="684">
          <cell r="D684" t="str">
            <v>1N134</v>
          </cell>
          <cell r="E684" t="str">
            <v>orinal para fluxometro santa fe con griferia anticandalica de push corona</v>
          </cell>
        </row>
        <row r="685">
          <cell r="D685" t="str">
            <v>1N135</v>
          </cell>
          <cell r="E685" t="str">
            <v>orinal corona ref. gotta blanco solo porcelana</v>
          </cell>
        </row>
        <row r="686">
          <cell r="D686" t="str">
            <v>1N136</v>
          </cell>
          <cell r="E686" t="str">
            <v>orinal para fluxometro ref. gota blanco con griferia de push antivndalica ref. c34 (combo institucional 34)</v>
          </cell>
        </row>
        <row r="687">
          <cell r="D687" t="str">
            <v>1N137</v>
          </cell>
          <cell r="E687" t="str">
            <v>orinal ref.gobi color blanco de helvex</v>
          </cell>
        </row>
        <row r="688">
          <cell r="D688" t="str">
            <v>1N138</v>
          </cell>
          <cell r="E688" t="str">
            <v>orinal sin agua con cartucho en caja</v>
          </cell>
        </row>
        <row r="689">
          <cell r="D689" t="str">
            <v>1N140</v>
          </cell>
          <cell r="E689" t="str">
            <v>orinal ref mediano de corona con griferia sencilla</v>
          </cell>
        </row>
        <row r="690">
          <cell r="D690" t="str">
            <v>1N141</v>
          </cell>
          <cell r="E690" t="str">
            <v>taza con acometida posterior tevi ref.028551001</v>
          </cell>
        </row>
        <row r="691">
          <cell r="D691" t="str">
            <v>1N142</v>
          </cell>
          <cell r="E691" t="str">
            <v>taza sanitario para fluxometro adriatico ref.013191001</v>
          </cell>
        </row>
        <row r="692">
          <cell r="D692" t="str">
            <v>1N143</v>
          </cell>
          <cell r="E692" t="str">
            <v>taza de sanitario fluxometro trevi + asiento sanitario institucional abierto blanco + griferia antivandalica de push grival ref. c1 (comobo institucuinal 1)</v>
          </cell>
        </row>
        <row r="693">
          <cell r="D693" t="str">
            <v>1N144</v>
          </cell>
          <cell r="E693" t="str">
            <v>sanitario nao 17 tzf-17 de helvex</v>
          </cell>
        </row>
        <row r="694">
          <cell r="D694" t="str">
            <v>1N161</v>
          </cell>
          <cell r="E694" t="str">
            <v>asiento sanitario institucional abierto ref. 0819020001</v>
          </cell>
        </row>
        <row r="695">
          <cell r="D695" t="str">
            <v>1N171</v>
          </cell>
          <cell r="E695" t="str">
            <v>griflex lavamanos</v>
          </cell>
        </row>
        <row r="696">
          <cell r="D696" t="str">
            <v>1N172</v>
          </cell>
          <cell r="E696" t="str">
            <v>desague y sifon para orinal</v>
          </cell>
        </row>
        <row r="697">
          <cell r="D697" t="str">
            <v>1N173</v>
          </cell>
          <cell r="E697" t="str">
            <v>grapas para orinal</v>
          </cell>
        </row>
        <row r="698">
          <cell r="D698" t="str">
            <v>1N175</v>
          </cell>
          <cell r="E698" t="str">
            <v>valvula de regulacion (abasto) 1/2" ref. 967400001</v>
          </cell>
        </row>
        <row r="699">
          <cell r="D699" t="str">
            <v>1N176</v>
          </cell>
          <cell r="E699" t="str">
            <v>semipedestal institucional ref free 203901001 de corona</v>
          </cell>
        </row>
        <row r="700">
          <cell r="D700" t="str">
            <v>1N177</v>
          </cell>
          <cell r="E700" t="str">
            <v>brazos mamposteria para lavamanos ref free 718030001 de corona</v>
          </cell>
        </row>
        <row r="701">
          <cell r="D701" t="str">
            <v>1N178</v>
          </cell>
          <cell r="E701" t="str">
            <v>abasto lavamanos ref.967350001</v>
          </cell>
        </row>
        <row r="702">
          <cell r="D702" t="str">
            <v>1N179</v>
          </cell>
          <cell r="E702" t="str">
            <v>abasto sanitario ref.967150001</v>
          </cell>
        </row>
        <row r="703">
          <cell r="D703" t="str">
            <v>1N181</v>
          </cell>
          <cell r="E703" t="str">
            <v>lavatraperos aqua mt ref. 1046060 de 40x35</v>
          </cell>
        </row>
        <row r="704">
          <cell r="D704" t="str">
            <v>1N191</v>
          </cell>
          <cell r="E704" t="str">
            <v>pozuelo mezclador socoda ref.230172</v>
          </cell>
        </row>
        <row r="705">
          <cell r="D705" t="str">
            <v>1N1A1</v>
          </cell>
          <cell r="E705" t="str">
            <v>lavadero Fibra de vidrio eco mt ref 1047282 de 46x51</v>
          </cell>
        </row>
        <row r="706">
          <cell r="D706" t="str">
            <v>1N1A2</v>
          </cell>
          <cell r="E706" t="str">
            <v>lavadero prefabricado granito pulido blanco</v>
          </cell>
        </row>
        <row r="707">
          <cell r="D707" t="str">
            <v>1N1A3</v>
          </cell>
          <cell r="E707" t="str">
            <v>murete de soporte prefabricado granito pulido blanco</v>
          </cell>
        </row>
        <row r="708">
          <cell r="D708" t="str">
            <v>1N1A4</v>
          </cell>
          <cell r="E708" t="str">
            <v>lavaescobas prefabricado granito pulido blanco</v>
          </cell>
        </row>
        <row r="709">
          <cell r="D709" t="str">
            <v>1N211</v>
          </cell>
          <cell r="E709" t="str">
            <v>toallero argolla cromo l85 ref.8560cr</v>
          </cell>
        </row>
        <row r="710">
          <cell r="D710" t="str">
            <v>1N212</v>
          </cell>
          <cell r="E710" t="str">
            <v>perchero cromo l85 ref.8554cr</v>
          </cell>
        </row>
        <row r="711">
          <cell r="D711" t="str">
            <v>1N213</v>
          </cell>
          <cell r="E711" t="str">
            <v>toallero barra cromo l85 ref.8518cr</v>
          </cell>
        </row>
        <row r="712">
          <cell r="D712" t="str">
            <v>1N214</v>
          </cell>
          <cell r="E712" t="str">
            <v>toallero argolla serie 3600</v>
          </cell>
        </row>
        <row r="713">
          <cell r="D713" t="str">
            <v>1N215</v>
          </cell>
          <cell r="E713" t="str">
            <v>perchero cromo serie 3600</v>
          </cell>
        </row>
        <row r="714">
          <cell r="D714" t="str">
            <v>1N216</v>
          </cell>
          <cell r="E714" t="str">
            <v>toallero barra serie 3600</v>
          </cell>
        </row>
        <row r="715">
          <cell r="D715" t="str">
            <v>1N217</v>
          </cell>
          <cell r="E715" t="str">
            <v>jabonera cromo serie 3600</v>
          </cell>
        </row>
        <row r="716">
          <cell r="D716" t="str">
            <v>1N218</v>
          </cell>
          <cell r="E716" t="str">
            <v>portarrollos sin tapa cromo serie 3600</v>
          </cell>
        </row>
        <row r="717">
          <cell r="D717" t="str">
            <v>1N219</v>
          </cell>
          <cell r="E717" t="str">
            <v>gancho sencillo premier acabado satinado ref. premier 15106</v>
          </cell>
        </row>
        <row r="718">
          <cell r="D718" t="str">
            <v>1N220</v>
          </cell>
          <cell r="E718" t="str">
            <v>porta rollo novo</v>
          </cell>
        </row>
        <row r="719">
          <cell r="D719" t="str">
            <v>1N221</v>
          </cell>
          <cell r="E719" t="str">
            <v>toallero barra novo</v>
          </cell>
        </row>
        <row r="720">
          <cell r="D720" t="str">
            <v>1N222</v>
          </cell>
          <cell r="E720" t="str">
            <v>toallero argolla novo</v>
          </cell>
        </row>
        <row r="721">
          <cell r="D721" t="str">
            <v>1N223</v>
          </cell>
          <cell r="E721" t="str">
            <v>jabonera barra novo</v>
          </cell>
        </row>
        <row r="722">
          <cell r="D722" t="str">
            <v>1N224</v>
          </cell>
          <cell r="E722" t="str">
            <v>jabonera ducha novo</v>
          </cell>
        </row>
        <row r="723">
          <cell r="D723" t="str">
            <v>1N231</v>
          </cell>
          <cell r="E723" t="str">
            <v>jabonera cromo l85 ref.8559cr</v>
          </cell>
        </row>
        <row r="724">
          <cell r="D724" t="str">
            <v>1N232</v>
          </cell>
          <cell r="E724" t="str">
            <v>toallero barra, meralico cromado, ref. 59-aa-89220</v>
          </cell>
        </row>
        <row r="725">
          <cell r="D725" t="str">
            <v>1N233</v>
          </cell>
          <cell r="E725" t="str">
            <v>combo accesorios alcala plastico cromado</v>
          </cell>
        </row>
        <row r="726">
          <cell r="D726" t="str">
            <v>1N234</v>
          </cell>
          <cell r="E726" t="str">
            <v>portarollo papel higienico ref. alcala de corona o equivalente</v>
          </cell>
        </row>
        <row r="727">
          <cell r="D727" t="str">
            <v>1N235</v>
          </cell>
          <cell r="E727" t="str">
            <v>jabonera de barra ref. alcala de corona o equivalente</v>
          </cell>
        </row>
        <row r="728">
          <cell r="D728" t="str">
            <v>1N236</v>
          </cell>
          <cell r="E728" t="str">
            <v>toallero barra ref. alcala de corona o equivalente</v>
          </cell>
        </row>
        <row r="729">
          <cell r="D729" t="str">
            <v>1N241</v>
          </cell>
          <cell r="E729" t="str">
            <v>basurera de paped en cubiculo ref.203305 socoda</v>
          </cell>
        </row>
        <row r="730">
          <cell r="D730" t="str">
            <v>1N261</v>
          </cell>
          <cell r="E730" t="str">
            <v>dispensadores de toallas de mano color blanco ref. 8302 de familia.</v>
          </cell>
        </row>
        <row r="731">
          <cell r="D731" t="str">
            <v>1N262</v>
          </cell>
          <cell r="E731" t="str">
            <v>dispensadores de toallas institucional de grival</v>
          </cell>
        </row>
        <row r="732">
          <cell r="D732" t="str">
            <v>1N263</v>
          </cell>
          <cell r="E732" t="str">
            <v>dispensadores de toallas de papel ref.706150001 de corona</v>
          </cell>
        </row>
        <row r="733">
          <cell r="D733" t="str">
            <v>1N264</v>
          </cell>
          <cell r="E733" t="str">
            <v>dispensadores de toallas de papel ref.214988 de socoda</v>
          </cell>
        </row>
        <row r="734">
          <cell r="D734" t="str">
            <v>1N271</v>
          </cell>
          <cell r="E734" t="str">
            <v>dispensadores de papel higienico jumbo color blanco ref. 8341 de familia.</v>
          </cell>
        </row>
        <row r="735">
          <cell r="D735" t="str">
            <v>1N273</v>
          </cell>
          <cell r="E735" t="str">
            <v>dispensadores de papel higienico ref. 8-aa-845 de accesorios y acabados</v>
          </cell>
        </row>
        <row r="736">
          <cell r="D736" t="str">
            <v>1N274</v>
          </cell>
          <cell r="E736" t="str">
            <v>dispensador de papel higienico ref. 214987 socoda</v>
          </cell>
        </row>
        <row r="737">
          <cell r="D737" t="str">
            <v>1N275</v>
          </cell>
          <cell r="E737" t="str">
            <v>porta rollo cromo l85 ref.8555cr</v>
          </cell>
        </row>
        <row r="738">
          <cell r="D738" t="str">
            <v>1N281</v>
          </cell>
          <cell r="E738" t="str">
            <v>dispensador de jabon en spray color blanco ref. 8107 de 800 ml de familia para lavamanos y duchas</v>
          </cell>
        </row>
        <row r="739">
          <cell r="D739" t="str">
            <v>1N282</v>
          </cell>
          <cell r="E739" t="str">
            <v>dispensador de jabon institucional de grival</v>
          </cell>
        </row>
        <row r="740">
          <cell r="D740" t="str">
            <v>1N283</v>
          </cell>
          <cell r="E740" t="str">
            <v>dispensador de jabon push ref. 706060001 de grival</v>
          </cell>
        </row>
        <row r="741">
          <cell r="D741" t="str">
            <v>1N284</v>
          </cell>
          <cell r="E741" t="str">
            <v>dispensador de jabon de manos ref. 214986</v>
          </cell>
        </row>
        <row r="742">
          <cell r="D742" t="str">
            <v>1N285</v>
          </cell>
          <cell r="E742" t="str">
            <v>dispensador de jabon ref. 8-aa-600</v>
          </cell>
        </row>
        <row r="743">
          <cell r="D743" t="str">
            <v>1N286</v>
          </cell>
          <cell r="E743" t="str">
            <v>dosificador de jabon liquido electronico de baterias con sensor ref. mb-1100</v>
          </cell>
        </row>
        <row r="744">
          <cell r="D744" t="str">
            <v>1N291</v>
          </cell>
          <cell r="E744" t="str">
            <v>papelera cilindrica 30 cm de socoda</v>
          </cell>
        </row>
        <row r="745">
          <cell r="D745" t="str">
            <v>1N292</v>
          </cell>
          <cell r="E745" t="str">
            <v>barra recta en acero inoxidable de 305 mm ref. b-305-s</v>
          </cell>
        </row>
        <row r="746">
          <cell r="D746" t="str">
            <v>1N293</v>
          </cell>
          <cell r="E746" t="str">
            <v>barra hockey satinada derecha de 810 mm x 350 mm en acero inoxidable ref. b-062-s</v>
          </cell>
        </row>
        <row r="747">
          <cell r="D747" t="str">
            <v>1N294</v>
          </cell>
          <cell r="E747" t="str">
            <v>barra de seguridad en acero inoxidable para baños discapacitados ref. 8-aa-506</v>
          </cell>
        </row>
        <row r="748">
          <cell r="D748" t="str">
            <v>1N295</v>
          </cell>
          <cell r="E748" t="str">
            <v>barra de seguridad en acero inoxidable para baños discapacitados ref. 8-aa-536</v>
          </cell>
        </row>
        <row r="749">
          <cell r="D749" t="str">
            <v>1N2A1</v>
          </cell>
          <cell r="E749" t="str">
            <v>barra fija discapacitados 30" de grival</v>
          </cell>
        </row>
        <row r="750">
          <cell r="D750" t="str">
            <v>1N2A2</v>
          </cell>
          <cell r="E750" t="str">
            <v>barra fija discapacitados 18" de grival</v>
          </cell>
        </row>
        <row r="751">
          <cell r="D751" t="str">
            <v>1N2A3</v>
          </cell>
          <cell r="E751" t="str">
            <v>barra retractil discapacitados tipo 13</v>
          </cell>
        </row>
        <row r="752">
          <cell r="D752" t="str">
            <v>1N2A4</v>
          </cell>
          <cell r="E752" t="str">
            <v>barra fija discapacitados type 15</v>
          </cell>
        </row>
        <row r="753">
          <cell r="D753" t="str">
            <v>1N2A5</v>
          </cell>
          <cell r="E753" t="str">
            <v>barra de seguridad para discapacitados en acero inoxidable acabado coro de 30" ref 706050001</v>
          </cell>
        </row>
        <row r="754">
          <cell r="D754" t="str">
            <v>1N2A6</v>
          </cell>
          <cell r="E754" t="str">
            <v>barra de seguridad para discapacitados a piso en acero inoxidable ref.219059 socoda</v>
          </cell>
        </row>
        <row r="755">
          <cell r="D755" t="str">
            <v>1N2A7</v>
          </cell>
          <cell r="E755" t="str">
            <v>pasamanos recto en acero inoxidable 81.3cm</v>
          </cell>
        </row>
        <row r="756">
          <cell r="D756" t="str">
            <v>1N2A8</v>
          </cell>
          <cell r="E756" t="str">
            <v>pasamanos recto en acero inoxidable 91.4cm</v>
          </cell>
        </row>
        <row r="757">
          <cell r="D757" t="str">
            <v>1N2B1</v>
          </cell>
          <cell r="E757" t="str">
            <v>secador de manos ref. 214989 socoda</v>
          </cell>
        </row>
        <row r="758">
          <cell r="D758" t="str">
            <v>1N2B2</v>
          </cell>
          <cell r="E758" t="str">
            <v>secador de manos con sensor electronico, en acero inoxidable ref. mb-1012-ai</v>
          </cell>
        </row>
        <row r="759">
          <cell r="D759" t="str">
            <v>1N2C1</v>
          </cell>
          <cell r="E759" t="str">
            <v>combo accesorios alegro en ceramica</v>
          </cell>
        </row>
        <row r="760">
          <cell r="D760" t="str">
            <v>1N2D1</v>
          </cell>
          <cell r="E760" t="str">
            <v>caja plastica para llave lavadora 13x15x8cm ref.17111</v>
          </cell>
        </row>
        <row r="761">
          <cell r="D761" t="str">
            <v>1N2D2</v>
          </cell>
          <cell r="E761" t="str">
            <v>caja plastica para valvula de gas ref. 518 firplak</v>
          </cell>
        </row>
        <row r="762">
          <cell r="D762" t="str">
            <v>1N311</v>
          </cell>
          <cell r="E762" t="str">
            <v>griferia antivandalica de push ref.751250001</v>
          </cell>
        </row>
        <row r="763">
          <cell r="D763" t="str">
            <v>1N321</v>
          </cell>
          <cell r="E763" t="str">
            <v>griferia de lavamanos electronica antivandalica de grival</v>
          </cell>
        </row>
        <row r="764">
          <cell r="D764" t="str">
            <v>1N322</v>
          </cell>
          <cell r="E764" t="str">
            <v>griferia lavamanos electronica con sensor infrarojo acabado cromo ref. 7060000001</v>
          </cell>
        </row>
        <row r="765">
          <cell r="D765" t="str">
            <v>1N323</v>
          </cell>
          <cell r="E765" t="str">
            <v>grifo de meson de push antivandalico de mesa referencia: 947120001 de corona</v>
          </cell>
        </row>
        <row r="766">
          <cell r="D766" t="str">
            <v>1N324</v>
          </cell>
          <cell r="E766" t="str">
            <v>griferia lavamanos momali ref. mb 7006</v>
          </cell>
        </row>
        <row r="767">
          <cell r="D767" t="str">
            <v>1N325</v>
          </cell>
          <cell r="E767" t="str">
            <v>griferia lavamanos antivandalica ref.dO00142006 docol</v>
          </cell>
        </row>
        <row r="768">
          <cell r="D768" t="str">
            <v>1N326</v>
          </cell>
          <cell r="E768" t="str">
            <v>griferia lavamanos de sensor cuello de ganso smart, incluye abastos ref.sm1000001</v>
          </cell>
        </row>
        <row r="769">
          <cell r="D769" t="str">
            <v>1N327</v>
          </cell>
          <cell r="E769" t="str">
            <v xml:space="preserve">griferia galaxia 4" </v>
          </cell>
        </row>
        <row r="770">
          <cell r="D770" t="str">
            <v>1N328</v>
          </cell>
          <cell r="E770" t="str">
            <v>mezclador lavamanos de muro con manija ma20013 momali ref.mm7111acr</v>
          </cell>
        </row>
        <row r="771">
          <cell r="D771" t="str">
            <v>1N329</v>
          </cell>
          <cell r="E771" t="str">
            <v>desague de clip con o sin reboso largo 30cm ref.mm55sl</v>
          </cell>
        </row>
        <row r="772">
          <cell r="D772" t="str">
            <v>1N32A</v>
          </cell>
          <cell r="E772" t="str">
            <v>griferia para lavamanos vera monocontrol</v>
          </cell>
        </row>
        <row r="773">
          <cell r="D773" t="str">
            <v>1N32B</v>
          </cell>
          <cell r="E773" t="str">
            <v>grifo de pared de push antivandalico referencia: 701320001 de corona</v>
          </cell>
        </row>
        <row r="774">
          <cell r="D774" t="str">
            <v>1N32C</v>
          </cell>
          <cell r="E774" t="str">
            <v>griferia lavamanos balta 4" palanca</v>
          </cell>
        </row>
        <row r="775">
          <cell r="D775" t="str">
            <v>1N330</v>
          </cell>
          <cell r="E775" t="str">
            <v>llave electronica tron de baterias para lavamanos ref. tron tv-399</v>
          </cell>
        </row>
        <row r="776">
          <cell r="D776" t="str">
            <v>1N331</v>
          </cell>
          <cell r="E776" t="str">
            <v>griferia lavamanos cuello bajo, mono control ref. 30-aa-s6700</v>
          </cell>
        </row>
        <row r="777">
          <cell r="D777" t="str">
            <v>1N332</v>
          </cell>
          <cell r="E777" t="str">
            <v>mezclador ducha novo corona</v>
          </cell>
        </row>
        <row r="778">
          <cell r="D778" t="str">
            <v>1N333</v>
          </cell>
          <cell r="E778" t="str">
            <v>lavaplatos malva corona</v>
          </cell>
        </row>
        <row r="779">
          <cell r="D779" t="str">
            <v>1N33A</v>
          </cell>
          <cell r="E779" t="str">
            <v>griferia lavamanos cambria ref. CB5000001</v>
          </cell>
        </row>
        <row r="780">
          <cell r="D780" t="str">
            <v>1N341</v>
          </cell>
          <cell r="E780" t="str">
            <v>griferia para ducha antivandalica de push ref. ca5000001 de grival</v>
          </cell>
        </row>
        <row r="781">
          <cell r="D781" t="str">
            <v>1N343</v>
          </cell>
          <cell r="E781" t="str">
            <v>griferia ducha momali ref. ma 2013</v>
          </cell>
        </row>
        <row r="782">
          <cell r="D782" t="str">
            <v>1N344</v>
          </cell>
          <cell r="E782" t="str">
            <v>griferia regadera ducha momali ref. sun 104a</v>
          </cell>
        </row>
        <row r="783">
          <cell r="D783" t="str">
            <v>1N345</v>
          </cell>
          <cell r="E783" t="str">
            <v>griferia para ducha tipo fenix</v>
          </cell>
        </row>
        <row r="784">
          <cell r="D784" t="str">
            <v>1N346</v>
          </cell>
          <cell r="E784" t="str">
            <v>ducha anti vandalica con regadera tubular acabado en cromo ref. 754000001</v>
          </cell>
        </row>
        <row r="785">
          <cell r="D785" t="str">
            <v>1N347</v>
          </cell>
          <cell r="E785" t="str">
            <v>griferia para duchas roble sencilla ref.or4100001</v>
          </cell>
        </row>
        <row r="786">
          <cell r="D786" t="str">
            <v>1N348</v>
          </cell>
          <cell r="E786" t="str">
            <v xml:space="preserve">mezclador galaxia dh sin regadera ssb 8" </v>
          </cell>
        </row>
        <row r="787">
          <cell r="D787" t="str">
            <v>1N349</v>
          </cell>
          <cell r="E787" t="str">
            <v>regadera veneciana ref.944200001</v>
          </cell>
        </row>
        <row r="788">
          <cell r="D788" t="str">
            <v>1N34A</v>
          </cell>
          <cell r="E788" t="str">
            <v>mezclador de ducha con escudo pequeño momali ref.mm7111mcr</v>
          </cell>
        </row>
        <row r="789">
          <cell r="D789" t="str">
            <v>1N34B</v>
          </cell>
          <cell r="E789" t="str">
            <v>regadera cuadrada 15 cm en cromo momali ref.sun104acr</v>
          </cell>
        </row>
        <row r="790">
          <cell r="D790" t="str">
            <v>1N34C</v>
          </cell>
          <cell r="E790" t="str">
            <v>brazo de techo de 10cm como momali ref.ma1013brcr</v>
          </cell>
        </row>
        <row r="791">
          <cell r="D791" t="str">
            <v>1N34D</v>
          </cell>
          <cell r="E791" t="str">
            <v>griferia para ducha vera con mezclador</v>
          </cell>
        </row>
        <row r="792">
          <cell r="D792" t="str">
            <v>1N34E</v>
          </cell>
          <cell r="E792" t="str">
            <v>griferia para ducha balta palanca</v>
          </cell>
        </row>
        <row r="793">
          <cell r="D793" t="str">
            <v>1N351</v>
          </cell>
          <cell r="E793" t="str">
            <v>llave cocina pesada cromada</v>
          </cell>
        </row>
        <row r="794">
          <cell r="D794" t="str">
            <v>1N352</v>
          </cell>
          <cell r="E794" t="str">
            <v>griferia de meson para lavamanos tipo dual tig de tecnigrifos</v>
          </cell>
        </row>
        <row r="795">
          <cell r="D795" t="str">
            <v>1N353</v>
          </cell>
          <cell r="E795" t="str">
            <v>griferia lavaplatos momali ref. mb 7004</v>
          </cell>
        </row>
        <row r="796">
          <cell r="D796" t="str">
            <v>1N354</v>
          </cell>
          <cell r="E796" t="str">
            <v>griferia para lavaplatos ref. flamingo de grival</v>
          </cell>
        </row>
        <row r="797">
          <cell r="D797" t="str">
            <v>1N355</v>
          </cell>
          <cell r="E797" t="str">
            <v>griferia para lavaplatos burdeos incluye abastos ref.585080001</v>
          </cell>
        </row>
        <row r="798">
          <cell r="D798" t="str">
            <v>1N356</v>
          </cell>
          <cell r="E798" t="str">
            <v>mono control cocina alto momali ref. m54148-036c</v>
          </cell>
        </row>
        <row r="799">
          <cell r="D799" t="str">
            <v>1N357</v>
          </cell>
          <cell r="E799" t="str">
            <v>llave lavadora cruceta 1/2"x3/4" cromo ref.797360001</v>
          </cell>
        </row>
        <row r="800">
          <cell r="D800" t="str">
            <v>1N358</v>
          </cell>
          <cell r="E800" t="str">
            <v>griferia de lavaplatos malva</v>
          </cell>
        </row>
        <row r="801">
          <cell r="D801" t="str">
            <v>1N359</v>
          </cell>
          <cell r="E801" t="str">
            <v>griferia lvp progresivo capri ref.ca 5000001 cromo</v>
          </cell>
        </row>
        <row r="802">
          <cell r="D802" t="str">
            <v>1N35A</v>
          </cell>
          <cell r="E802" t="str">
            <v>griferia lavaplatos balta palanca</v>
          </cell>
        </row>
        <row r="803">
          <cell r="D803" t="str">
            <v>1N361</v>
          </cell>
          <cell r="E803" t="str">
            <v>fluxometro orinal sensor ref. 706310001</v>
          </cell>
        </row>
        <row r="804">
          <cell r="D804" t="str">
            <v>1N371</v>
          </cell>
          <cell r="E804" t="str">
            <v>fluxometro sanitario flujo ajustable (palanca)</v>
          </cell>
        </row>
        <row r="805">
          <cell r="D805" t="str">
            <v>1N372</v>
          </cell>
          <cell r="E805" t="str">
            <v>fluxometro sanitario sensor ref. 706320001</v>
          </cell>
        </row>
        <row r="806">
          <cell r="D806" t="str">
            <v>1N373</v>
          </cell>
          <cell r="E806" t="str">
            <v>griferia push antivandalica para sanitario adriatico / baltico</v>
          </cell>
        </row>
        <row r="807">
          <cell r="D807" t="str">
            <v>1N374</v>
          </cell>
          <cell r="E807" t="str">
            <v>fluxometro orinal electronico con descarga de sensor y al tacto re. 706020001</v>
          </cell>
        </row>
        <row r="808">
          <cell r="D808" t="str">
            <v>1N375</v>
          </cell>
          <cell r="E808" t="str">
            <v>fluxometro para wc de pedal aparente. Entrada superior para spud de 32mm o 30mm de 4.8 lts por descarga ref 310-wc-4.8</v>
          </cell>
        </row>
        <row r="809">
          <cell r="D809" t="str">
            <v>1N381</v>
          </cell>
          <cell r="E809" t="str">
            <v>duchas lavaojos ref. 12-aa-7271 haws de accesorios y acabados. incluye todos los accesorios necesarios para su instalacion y correcto funcionamiento</v>
          </cell>
        </row>
        <row r="810">
          <cell r="D810" t="str">
            <v>1N382</v>
          </cell>
          <cell r="E810" t="str">
            <v>griferia cuello de cisne de sensor ref. 5-aa-tel5ggc-60 de toto</v>
          </cell>
        </row>
        <row r="811">
          <cell r="D811" t="str">
            <v>1N383</v>
          </cell>
          <cell r="E811" t="str">
            <v>griferia push antivandalica racor 3/4 ref. 947140001</v>
          </cell>
        </row>
        <row r="812">
          <cell r="D812" t="str">
            <v>1N384</v>
          </cell>
          <cell r="E812" t="str">
            <v xml:space="preserve">griferia orinal de pared tipo push ref.947130001 </v>
          </cell>
        </row>
        <row r="813">
          <cell r="D813" t="str">
            <v>1N385</v>
          </cell>
          <cell r="E813" t="str">
            <v>fluxometro para orinal de pedal aparente y entrada superior para spud de 19 mm ref. 410-19</v>
          </cell>
        </row>
        <row r="814">
          <cell r="D814" t="str">
            <v>1N391</v>
          </cell>
          <cell r="E814" t="str">
            <v>llave de cocina ext. Satin ref.380400001</v>
          </cell>
        </row>
        <row r="815">
          <cell r="D815" t="str">
            <v>1N3A1</v>
          </cell>
          <cell r="E815" t="str">
            <v>llave pesada de jardin cromada ref. 977200001</v>
          </cell>
        </row>
        <row r="816">
          <cell r="D816" t="str">
            <v>1N3A2</v>
          </cell>
          <cell r="E816" t="str">
            <v>llave pesada de jardin cromada economica</v>
          </cell>
        </row>
        <row r="817">
          <cell r="D817" t="str">
            <v>1N3B0</v>
          </cell>
          <cell r="E817" t="str">
            <v>coladera para baño tres cobas, con rejilla cuadrada (con sello hidraulico) evacua agua 40 litros por minuto ref. 1342-35-ch</v>
          </cell>
        </row>
        <row r="818">
          <cell r="D818" t="str">
            <v>1N3B1</v>
          </cell>
          <cell r="E818" t="str">
            <v>sifon botella</v>
          </cell>
        </row>
        <row r="819">
          <cell r="D819" t="str">
            <v>1N3B2</v>
          </cell>
          <cell r="E819" t="str">
            <v>rejilla granada en aluminio 3"</v>
          </cell>
        </row>
        <row r="820">
          <cell r="D820" t="str">
            <v>1N3B3</v>
          </cell>
          <cell r="E820" t="str">
            <v>rejilla granada en aluminio 4"</v>
          </cell>
        </row>
        <row r="821">
          <cell r="D821" t="str">
            <v>1N3B4</v>
          </cell>
          <cell r="E821" t="str">
            <v>rejilla redonda en acero para lavaescobas</v>
          </cell>
        </row>
        <row r="822">
          <cell r="D822" t="str">
            <v>1N3B5</v>
          </cell>
          <cell r="E822" t="str">
            <v>rejilla cuadrada en acero 7 x 7 cm</v>
          </cell>
        </row>
        <row r="823">
          <cell r="D823" t="str">
            <v>1N3B6</v>
          </cell>
          <cell r="E823" t="str">
            <v>rejilla de aluminio de 3"</v>
          </cell>
        </row>
        <row r="824">
          <cell r="D824" t="str">
            <v>1N3B7</v>
          </cell>
          <cell r="E824" t="str">
            <v>rejilla tipo a 30x30 acero a 36 1"x3/16" portante</v>
          </cell>
        </row>
        <row r="825">
          <cell r="D825" t="str">
            <v>1N3B8</v>
          </cell>
          <cell r="E825" t="str">
            <v>rejilla estructural troquelada tipo s</v>
          </cell>
        </row>
        <row r="826">
          <cell r="D826" t="str">
            <v>1N3B9</v>
          </cell>
          <cell r="E826" t="str">
            <v>rejilla ventilacion gas 15x15</v>
          </cell>
        </row>
        <row r="827">
          <cell r="D827" t="str">
            <v>1N3C1</v>
          </cell>
          <cell r="E827" t="str">
            <v>rejilla CAR 30x50 hierro fundido tr liviano colrejillas</v>
          </cell>
        </row>
        <row r="828">
          <cell r="D828" t="str">
            <v>1N3C2</v>
          </cell>
          <cell r="E828" t="str">
            <v>rejilla ventilacion 20x20 plastica</v>
          </cell>
        </row>
        <row r="829">
          <cell r="D829" t="str">
            <v>1N3C3</v>
          </cell>
          <cell r="E829" t="str">
            <v>rejilla CAR 40x100 cm</v>
          </cell>
        </row>
        <row r="830">
          <cell r="D830" t="str">
            <v>1N3C4</v>
          </cell>
          <cell r="E830" t="str">
            <v>rejilla piso contemporanea 10x10cm 1 1/2" x 3"</v>
          </cell>
        </row>
        <row r="831">
          <cell r="D831" t="str">
            <v>1N3C5</v>
          </cell>
          <cell r="E831" t="str">
            <v>rejilla redonda Anticucarachas - antiolor 1 1/2 - 4P Crom</v>
          </cell>
        </row>
        <row r="832">
          <cell r="D832" t="str">
            <v>1O11T</v>
          </cell>
          <cell r="E832" t="str">
            <v>emulsion asfaltica crl-0 ( 0.3 gl/m2)</v>
          </cell>
        </row>
        <row r="833">
          <cell r="D833" t="str">
            <v>1O121</v>
          </cell>
          <cell r="E833" t="str">
            <v>base asfaltica al 3% de asfalto, con asfalto 80-100, norma amva (1.800kg/m3)</v>
          </cell>
        </row>
        <row r="834">
          <cell r="D834" t="str">
            <v>1O122</v>
          </cell>
          <cell r="E834" t="str">
            <v>base asfaltica al 3% de asfalto, con asfalto 80-100, norma amva (1.800kg/m3)</v>
          </cell>
        </row>
        <row r="835">
          <cell r="D835" t="str">
            <v>1O125</v>
          </cell>
          <cell r="E835" t="str">
            <v>base asfaltica al 4% de asfalto, con asfalto 80-100, norma amva (1.800kg/m3)</v>
          </cell>
        </row>
        <row r="836">
          <cell r="D836" t="str">
            <v>1O126</v>
          </cell>
          <cell r="E836" t="str">
            <v>mezcla asfaltica tipo rodadura con asfalto 80-100, norma amva (1800kg/m3)</v>
          </cell>
        </row>
        <row r="837">
          <cell r="D837" t="str">
            <v>1O127</v>
          </cell>
          <cell r="E837" t="str">
            <v>mezcla asfaltica tipo rodadura con asfalto 80-100, norma amva (1800kg/m3)</v>
          </cell>
        </row>
        <row r="838">
          <cell r="D838" t="str">
            <v>1O128</v>
          </cell>
          <cell r="E838" t="str">
            <v>mezcla asfaltica tipo mdc-0, con asfalto 60-70, norma invias 2002 (1.800kg/m3)</v>
          </cell>
        </row>
        <row r="839">
          <cell r="D839" t="str">
            <v>1O129</v>
          </cell>
          <cell r="E839" t="str">
            <v>mezcla asfaltica tipo mdc-0, con asfalto 60-70, norma invias 2002 (1.800kg/m3)</v>
          </cell>
        </row>
        <row r="840">
          <cell r="D840" t="str">
            <v>1O12A</v>
          </cell>
          <cell r="E840" t="str">
            <v>mezcla asfaltica tipo mdc-1, con asfalto 60-70, normas invias 2007 (1.800kg/m3)</v>
          </cell>
        </row>
        <row r="841">
          <cell r="D841" t="str">
            <v>1O12B</v>
          </cell>
          <cell r="E841" t="str">
            <v>mezcla asfaltica tipo mdc-1, con asfalto 60-70, normas invias 2007 (1.800kg/m3)</v>
          </cell>
        </row>
        <row r="842">
          <cell r="D842" t="str">
            <v>1O12C</v>
          </cell>
          <cell r="E842" t="str">
            <v>mezcla asfaltica tipo mdc-2, con asfalto 60-70, norma invias 2007 (1.800kg/m3)</v>
          </cell>
        </row>
        <row r="843">
          <cell r="D843" t="str">
            <v>1O12D</v>
          </cell>
          <cell r="E843" t="str">
            <v>mezcla asfaltica tipo mdc-2, con asfalto 60-70, norma invias 2007 (1.800kg/m3)</v>
          </cell>
        </row>
        <row r="844">
          <cell r="D844" t="str">
            <v>1O12E</v>
          </cell>
          <cell r="E844" t="str">
            <v>mezcla asfaltica tipo mdc-3, con asfalto 60-70, norma invias 2007 (1.800kg/m3)</v>
          </cell>
        </row>
        <row r="845">
          <cell r="D845" t="str">
            <v>1O12F</v>
          </cell>
          <cell r="E845" t="str">
            <v>mezcla asfaltica tipo mdc-3, con asfalto 60-70, norma invias 2007 (1.800kg/m3)</v>
          </cell>
        </row>
        <row r="846">
          <cell r="D846" t="str">
            <v>1O12G</v>
          </cell>
          <cell r="E846" t="str">
            <v>mezcla asfaltica microaglomerado, con asfalto modificado tipo 3, norma invias 2007 (1.800kg/m3)</v>
          </cell>
        </row>
        <row r="847">
          <cell r="D847" t="str">
            <v>1O12Ñ</v>
          </cell>
          <cell r="E847" t="str">
            <v>mezcla drenante md-1, con asfalto modificado tipo 3, norma invias 2007 (1.800kg/m3)</v>
          </cell>
        </row>
        <row r="848">
          <cell r="D848" t="str">
            <v>1O12O</v>
          </cell>
          <cell r="E848" t="str">
            <v>mezcla drenante md-1, con asfalto modificado tipo 3, norma invias 2007 (1.800kg/m3)</v>
          </cell>
        </row>
        <row r="849">
          <cell r="D849" t="str">
            <v>1O12P</v>
          </cell>
          <cell r="E849" t="str">
            <v>mezcla msc-1, norma invias 2007 (1.800kg/m3)</v>
          </cell>
        </row>
        <row r="850">
          <cell r="D850" t="str">
            <v>1O12Q</v>
          </cell>
          <cell r="E850" t="str">
            <v>mezcla msc-1, norma invias 2007 (1.800kg/m3)</v>
          </cell>
        </row>
        <row r="851">
          <cell r="D851" t="str">
            <v>1O12R</v>
          </cell>
          <cell r="E851" t="str">
            <v>mezcla asfaltica mdc1</v>
          </cell>
        </row>
        <row r="852">
          <cell r="D852" t="str">
            <v>1O12S</v>
          </cell>
          <cell r="E852" t="str">
            <v>liga asfaltica</v>
          </cell>
        </row>
        <row r="853">
          <cell r="D853" t="str">
            <v>1O12T</v>
          </cell>
          <cell r="E853" t="str">
            <v>asfalto de liga crr-1 (0.4 k/m2)</v>
          </cell>
        </row>
        <row r="854">
          <cell r="D854" t="str">
            <v>1O12U</v>
          </cell>
          <cell r="E854" t="str">
            <v>mezcla asfaltica msc-2, norma invias 2007 (1.800kg/m3)</v>
          </cell>
        </row>
        <row r="855">
          <cell r="D855" t="str">
            <v>1O221</v>
          </cell>
          <cell r="E855" t="str">
            <v>tierra negra abonada</v>
          </cell>
        </row>
        <row r="856">
          <cell r="D856" t="str">
            <v>1O231</v>
          </cell>
          <cell r="E856" t="str">
            <v>abonos, fertilizantes, reguladores de humedad, micorrizas</v>
          </cell>
        </row>
        <row r="857">
          <cell r="D857" t="str">
            <v>1O241</v>
          </cell>
          <cell r="E857" t="str">
            <v>grosella - 2 a 3 m.</v>
          </cell>
        </row>
        <row r="858">
          <cell r="D858" t="str">
            <v>1O242</v>
          </cell>
          <cell r="E858" t="str">
            <v>azulina</v>
          </cell>
        </row>
        <row r="859">
          <cell r="D859" t="str">
            <v>1O243</v>
          </cell>
          <cell r="E859" t="str">
            <v>festuca</v>
          </cell>
        </row>
        <row r="860">
          <cell r="D860" t="str">
            <v>1O244</v>
          </cell>
          <cell r="E860" t="str">
            <v>coral</v>
          </cell>
        </row>
        <row r="861">
          <cell r="D861" t="str">
            <v>1O245</v>
          </cell>
          <cell r="E861" t="str">
            <v>carmin - 2 a 3 m.</v>
          </cell>
        </row>
        <row r="862">
          <cell r="D862" t="str">
            <v>1O246</v>
          </cell>
          <cell r="E862" t="str">
            <v>piñon de oreja - 2 a 3 m.</v>
          </cell>
        </row>
        <row r="863">
          <cell r="D863" t="str">
            <v>1O311</v>
          </cell>
          <cell r="E863" t="str">
            <v>gualanday - 2 a 3 m.</v>
          </cell>
        </row>
        <row r="864">
          <cell r="D864" t="str">
            <v>1O321</v>
          </cell>
          <cell r="E864" t="str">
            <v>carbonero zorro - 2 a 3 m.</v>
          </cell>
        </row>
        <row r="865">
          <cell r="D865" t="str">
            <v>1O331</v>
          </cell>
          <cell r="E865" t="str">
            <v>casco de vaca - 2 a 3 m.</v>
          </cell>
        </row>
        <row r="866">
          <cell r="D866" t="str">
            <v>1O341</v>
          </cell>
          <cell r="E866" t="str">
            <v>pero de agua - 2 a 3 m.</v>
          </cell>
        </row>
        <row r="867">
          <cell r="D867" t="str">
            <v>1O351</v>
          </cell>
          <cell r="E867" t="str">
            <v>flamboyan - 2 a 3 m.</v>
          </cell>
        </row>
        <row r="868">
          <cell r="D868" t="str">
            <v>1O361</v>
          </cell>
          <cell r="E868" t="str">
            <v>azuceno - 2 a 3 m.</v>
          </cell>
        </row>
        <row r="869">
          <cell r="D869" t="str">
            <v>1O371</v>
          </cell>
          <cell r="E869" t="str">
            <v>cerezo del gobernador - 2 a 3 m.</v>
          </cell>
        </row>
        <row r="870">
          <cell r="D870" t="str">
            <v>1O381</v>
          </cell>
          <cell r="E870" t="str">
            <v>frangipan - 2 a 3 m.</v>
          </cell>
        </row>
        <row r="871">
          <cell r="D871" t="str">
            <v>1O391</v>
          </cell>
          <cell r="E871" t="str">
            <v>habano - 2 a 3 m.</v>
          </cell>
        </row>
        <row r="872">
          <cell r="D872" t="str">
            <v>1O3A1</v>
          </cell>
          <cell r="E872" t="str">
            <v xml:space="preserve">cadmio - 2 a 3 m. </v>
          </cell>
        </row>
        <row r="873">
          <cell r="D873" t="str">
            <v>1O3C1</v>
          </cell>
          <cell r="E873" t="str">
            <v>palo bonito - 2 a 3 m.</v>
          </cell>
        </row>
        <row r="874">
          <cell r="D874" t="str">
            <v>1O3E1</v>
          </cell>
          <cell r="E874" t="str">
            <v>pomo - 2 a 3 m.</v>
          </cell>
        </row>
        <row r="875">
          <cell r="D875" t="str">
            <v>1O3F1</v>
          </cell>
          <cell r="E875" t="str">
            <v>cedro - 2 a 3 m.</v>
          </cell>
        </row>
        <row r="876">
          <cell r="D876" t="str">
            <v>1O3G1</v>
          </cell>
          <cell r="E876" t="str">
            <v>ceiba - 2 a 3 m.</v>
          </cell>
        </row>
        <row r="877">
          <cell r="D877" t="str">
            <v>1O3I1</v>
          </cell>
          <cell r="E877" t="str">
            <v>tambor - 2 a 3 m.</v>
          </cell>
        </row>
        <row r="878">
          <cell r="D878" t="str">
            <v>1O3J1</v>
          </cell>
          <cell r="E878" t="str">
            <v>saman - 2 a 3 m.</v>
          </cell>
        </row>
        <row r="879">
          <cell r="D879" t="str">
            <v>1O3K1</v>
          </cell>
          <cell r="E879" t="str">
            <v>tamarindo - 2 a 3 m.</v>
          </cell>
        </row>
        <row r="880">
          <cell r="D880" t="str">
            <v>1O3L1</v>
          </cell>
          <cell r="E880" t="str">
            <v>guayacan amarillo - 2 a 3 m.</v>
          </cell>
        </row>
        <row r="881">
          <cell r="D881" t="str">
            <v>1O3M1</v>
          </cell>
          <cell r="E881" t="str">
            <v>guayacan rosado - 2 a 3 m.</v>
          </cell>
        </row>
        <row r="882">
          <cell r="D882" t="str">
            <v>1O3N1</v>
          </cell>
          <cell r="E882" t="str">
            <v>vara santa - 2 a 3 m.</v>
          </cell>
        </row>
        <row r="883">
          <cell r="D883" t="str">
            <v>1O3O1</v>
          </cell>
          <cell r="E883" t="str">
            <v>caracoli - 2 a 3 m.</v>
          </cell>
        </row>
        <row r="884">
          <cell r="D884" t="str">
            <v>1O3P1</v>
          </cell>
          <cell r="E884" t="str">
            <v>tronador - 2 a 3 m.</v>
          </cell>
        </row>
        <row r="885">
          <cell r="D885" t="str">
            <v>1O3Q1</v>
          </cell>
          <cell r="E885" t="str">
            <v>madroño - 2 a 3 m.</v>
          </cell>
        </row>
        <row r="886">
          <cell r="D886" t="str">
            <v>1O3R1</v>
          </cell>
          <cell r="E886" t="str">
            <v>mamey - 2 a 3 m.</v>
          </cell>
        </row>
        <row r="887">
          <cell r="D887" t="str">
            <v>1O3S1</v>
          </cell>
          <cell r="E887" t="str">
            <v>framire - 2 a 3 m.</v>
          </cell>
        </row>
        <row r="888">
          <cell r="D888" t="str">
            <v>1O3T1</v>
          </cell>
          <cell r="E888" t="str">
            <v>caimito - 2 a 3 m.</v>
          </cell>
        </row>
        <row r="889">
          <cell r="D889" t="str">
            <v>1O3U1</v>
          </cell>
          <cell r="E889" t="str">
            <v>mamon - 2 a 3 m.</v>
          </cell>
        </row>
        <row r="890">
          <cell r="D890" t="str">
            <v>1O3V1</v>
          </cell>
          <cell r="E890" t="str">
            <v>flor de reina - 2 a 3 m.</v>
          </cell>
        </row>
        <row r="891">
          <cell r="D891" t="str">
            <v>1O3W1</v>
          </cell>
          <cell r="E891" t="str">
            <v>acacia amarilla - 2 a 3 m.</v>
          </cell>
        </row>
        <row r="892">
          <cell r="D892" t="str">
            <v>1O3X1</v>
          </cell>
          <cell r="E892" t="str">
            <v>achiote - 2 a 3 m.</v>
          </cell>
        </row>
        <row r="893">
          <cell r="D893" t="str">
            <v>1O3Y1</v>
          </cell>
          <cell r="E893" t="str">
            <v>lluvia de oro - 2 a 3 m.</v>
          </cell>
        </row>
        <row r="894">
          <cell r="D894" t="str">
            <v>1O3Z1</v>
          </cell>
          <cell r="E894" t="str">
            <v>cheflera - 2 a 3 m.</v>
          </cell>
        </row>
        <row r="895">
          <cell r="D895" t="str">
            <v>1O411</v>
          </cell>
          <cell r="E895" t="str">
            <v>bolardo en hierro fundido tipo edu para colocar sobre concreto 60x14cm</v>
          </cell>
        </row>
        <row r="896">
          <cell r="D896" t="str">
            <v>1O412</v>
          </cell>
          <cell r="E896" t="str">
            <v xml:space="preserve">bolardo en hierro fundido edu 90 (incluye 30cm para enterrar)x14 cm </v>
          </cell>
        </row>
        <row r="897">
          <cell r="D897" t="str">
            <v>1O413</v>
          </cell>
          <cell r="E897" t="str">
            <v>bolardo en hierro fundido idu</v>
          </cell>
        </row>
        <row r="898">
          <cell r="D898" t="str">
            <v>1O421</v>
          </cell>
          <cell r="E898" t="str">
            <v>totem triangular 0.7x2.3 m</v>
          </cell>
        </row>
        <row r="899">
          <cell r="D899" t="str">
            <v>1O422</v>
          </cell>
          <cell r="E899" t="str">
            <v>totem cuadrado 0.5x2.3 m</v>
          </cell>
        </row>
        <row r="900">
          <cell r="D900" t="str">
            <v>1O431</v>
          </cell>
          <cell r="E900" t="str">
            <v>basurera medellin socoda</v>
          </cell>
        </row>
        <row r="901">
          <cell r="D901" t="str">
            <v>1O432</v>
          </cell>
          <cell r="E901" t="str">
            <v>banca m-31</v>
          </cell>
        </row>
        <row r="902">
          <cell r="D902" t="str">
            <v>1O433</v>
          </cell>
          <cell r="E902" t="str">
            <v>basurera m-120</v>
          </cell>
        </row>
        <row r="903">
          <cell r="D903" t="str">
            <v>1PV11</v>
          </cell>
          <cell r="E903" t="str">
            <v>tuberia pvcp ø 6" rde 21 (150 mm) por 6m</v>
          </cell>
        </row>
        <row r="904">
          <cell r="D904" t="str">
            <v>1PV12</v>
          </cell>
          <cell r="E904" t="str">
            <v>tuberia pvcp ø 8" rde 21 (200 mm) por 6m</v>
          </cell>
        </row>
        <row r="905">
          <cell r="D905" t="str">
            <v>1PV13</v>
          </cell>
          <cell r="E905" t="str">
            <v>reduccion pvcp 200x150mm (8"x6")</v>
          </cell>
        </row>
        <row r="906">
          <cell r="D906" t="str">
            <v>1PV14</v>
          </cell>
          <cell r="E906" t="str">
            <v>codo pvcp 11.25° 200mm (8")</v>
          </cell>
        </row>
        <row r="907">
          <cell r="D907" t="str">
            <v>1PV15</v>
          </cell>
          <cell r="E907" t="str">
            <v>codo pvcp 11.25° 150mm (6")</v>
          </cell>
        </row>
        <row r="908">
          <cell r="D908" t="str">
            <v>1PV16</v>
          </cell>
          <cell r="E908" t="str">
            <v>codo pvcp 22.5° 150mm (6")</v>
          </cell>
        </row>
        <row r="909">
          <cell r="D909" t="str">
            <v>1PV17</v>
          </cell>
          <cell r="E909" t="str">
            <v>codo pvcp 45° 150mm (6")</v>
          </cell>
        </row>
        <row r="910">
          <cell r="D910" t="str">
            <v>1PV18</v>
          </cell>
          <cell r="E910" t="str">
            <v>codo pvcp 90° 150mm (6")</v>
          </cell>
        </row>
        <row r="911">
          <cell r="D911" t="str">
            <v>1PV19</v>
          </cell>
          <cell r="E911" t="str">
            <v>tee pvcp rde 21 200x150mm (8"x6")</v>
          </cell>
        </row>
        <row r="912">
          <cell r="D912" t="str">
            <v>1PV1A</v>
          </cell>
          <cell r="E912" t="str">
            <v>tee pvcp rde 21 150x75mm (6"x3")</v>
          </cell>
        </row>
        <row r="913">
          <cell r="D913" t="str">
            <v>1PV21</v>
          </cell>
          <cell r="E913" t="str">
            <v>tuberia pvc sanitaria 6"</v>
          </cell>
        </row>
        <row r="914">
          <cell r="D914" t="str">
            <v>1PV22</v>
          </cell>
          <cell r="E914" t="str">
            <v>tuberia pvc sn 6"</v>
          </cell>
        </row>
        <row r="915">
          <cell r="D915" t="str">
            <v>1PVB1</v>
          </cell>
          <cell r="E915" t="str">
            <v>tuberia pvc novafort ø 8" (200 mm) x 6m</v>
          </cell>
        </row>
        <row r="916">
          <cell r="D916" t="str">
            <v>1PVB2</v>
          </cell>
          <cell r="E916" t="str">
            <v>tuberia pvc novafort ø 10" (250 mm) x 6m</v>
          </cell>
        </row>
        <row r="917">
          <cell r="D917" t="str">
            <v>1PVB3</v>
          </cell>
          <cell r="E917" t="str">
            <v>tuberia pvc novafort ø 12" (315 mm)</v>
          </cell>
        </row>
        <row r="918">
          <cell r="D918" t="str">
            <v>1PVB4</v>
          </cell>
          <cell r="E918" t="str">
            <v>tuberia pvc novafort ø 14" (355 mm) x 6m</v>
          </cell>
        </row>
        <row r="919">
          <cell r="D919" t="str">
            <v>1PVB5</v>
          </cell>
          <cell r="E919" t="str">
            <v>tuberia pvc novafort ø 16" (400 mm) x 6m</v>
          </cell>
        </row>
        <row r="920">
          <cell r="D920" t="str">
            <v>1PVB6</v>
          </cell>
          <cell r="E920" t="str">
            <v>tuberia pvc novafort ø 18" (450 mm) x 6m</v>
          </cell>
        </row>
        <row r="921">
          <cell r="D921" t="str">
            <v>1PVB7</v>
          </cell>
          <cell r="E921" t="str">
            <v>tuberia pvc novafort ø 20" (500 mm) x 6m</v>
          </cell>
        </row>
        <row r="922">
          <cell r="D922" t="str">
            <v>1PVB8</v>
          </cell>
          <cell r="E922" t="str">
            <v>tuberia pvc novafort ø 24" (625 mm) x 6,7m</v>
          </cell>
        </row>
        <row r="923">
          <cell r="D923" t="str">
            <v>1PVB9</v>
          </cell>
          <cell r="E923" t="str">
            <v>tuberia pvc novafort ø 30" (786 mm) x 6,7m</v>
          </cell>
        </row>
        <row r="924">
          <cell r="D924" t="str">
            <v>1PVBA</v>
          </cell>
          <cell r="E924" t="str">
            <v>hidrosello de 8"</v>
          </cell>
        </row>
        <row r="925">
          <cell r="D925" t="str">
            <v>1PVBB</v>
          </cell>
          <cell r="E925" t="str">
            <v>hidrosello de 10"</v>
          </cell>
        </row>
        <row r="926">
          <cell r="D926" t="str">
            <v>1PVBC</v>
          </cell>
          <cell r="E926" t="str">
            <v>hidrosello de 12"</v>
          </cell>
        </row>
        <row r="927">
          <cell r="D927" t="str">
            <v>1PVBD</v>
          </cell>
          <cell r="E927" t="str">
            <v>hidrosello de 14"</v>
          </cell>
        </row>
        <row r="928">
          <cell r="D928" t="str">
            <v>1PVBE</v>
          </cell>
          <cell r="E928" t="str">
            <v>hidrosello de 16"</v>
          </cell>
        </row>
        <row r="929">
          <cell r="D929" t="str">
            <v>1PVBF</v>
          </cell>
          <cell r="E929" t="str">
            <v>hidrosello de 18"</v>
          </cell>
        </row>
        <row r="930">
          <cell r="D930" t="str">
            <v>1PVBG</v>
          </cell>
          <cell r="E930" t="str">
            <v>hidrosello de 20"</v>
          </cell>
        </row>
        <row r="931">
          <cell r="D931" t="str">
            <v>1PVBH</v>
          </cell>
          <cell r="E931" t="str">
            <v>hidrosello de 24"</v>
          </cell>
        </row>
        <row r="932">
          <cell r="D932" t="str">
            <v>1PVBI</v>
          </cell>
          <cell r="E932" t="str">
            <v>hidrosello de 30"</v>
          </cell>
        </row>
        <row r="933">
          <cell r="D933" t="str">
            <v>1PVBJ</v>
          </cell>
          <cell r="E933" t="str">
            <v>hidrosello de 33"</v>
          </cell>
        </row>
        <row r="934">
          <cell r="D934" t="str">
            <v>1PVBK</v>
          </cell>
          <cell r="E934" t="str">
            <v>hidrosello de 36"</v>
          </cell>
        </row>
        <row r="935">
          <cell r="D935" t="str">
            <v>1PVE1</v>
          </cell>
          <cell r="E935" t="str">
            <v>geotextil pavco nt1600</v>
          </cell>
        </row>
        <row r="936">
          <cell r="D936" t="str">
            <v>1PVE2</v>
          </cell>
          <cell r="E936" t="str">
            <v>tuberia perforada para filtros de 4"</v>
          </cell>
        </row>
        <row r="937">
          <cell r="D937" t="str">
            <v>1PVZ1</v>
          </cell>
          <cell r="E937" t="str">
            <v>soldadura pvc 1/8</v>
          </cell>
        </row>
        <row r="938">
          <cell r="D938" t="str">
            <v>1PVZ2</v>
          </cell>
          <cell r="E938" t="str">
            <v>limpiador pvc 1/4</v>
          </cell>
        </row>
        <row r="939">
          <cell r="D939" t="str">
            <v>1PVZ3</v>
          </cell>
          <cell r="E939" t="str">
            <v>lubricante pvc 4kg</v>
          </cell>
        </row>
        <row r="940">
          <cell r="D940" t="str">
            <v>1PVZ4</v>
          </cell>
          <cell r="E940" t="str">
            <v>zocalo media caña pvc 9 cm</v>
          </cell>
        </row>
        <row r="941">
          <cell r="D941" t="str">
            <v>1SK11</v>
          </cell>
          <cell r="E941" t="str">
            <v>sika -2 x 2.5 k</v>
          </cell>
        </row>
        <row r="942">
          <cell r="D942" t="str">
            <v>1SK21</v>
          </cell>
          <cell r="E942" t="str">
            <v>sika-1 imperm. integ morter x 20.0 k</v>
          </cell>
        </row>
        <row r="943">
          <cell r="D943" t="str">
            <v>1SK22</v>
          </cell>
          <cell r="E943" t="str">
            <v>sika-3 x 5k</v>
          </cell>
        </row>
        <row r="944">
          <cell r="D944" t="str">
            <v>1SK23</v>
          </cell>
          <cell r="E944" t="str">
            <v>sikalatex 20 k</v>
          </cell>
        </row>
        <row r="945">
          <cell r="D945" t="str">
            <v>1SK24</v>
          </cell>
          <cell r="E945" t="str">
            <v>sika viscobond x 19k</v>
          </cell>
        </row>
        <row r="946">
          <cell r="D946" t="str">
            <v>1SK25</v>
          </cell>
          <cell r="E946" t="str">
            <v>sikanol m x200 k</v>
          </cell>
        </row>
        <row r="947">
          <cell r="D947" t="str">
            <v>1SK31</v>
          </cell>
          <cell r="E947" t="str">
            <v>sikatard e 230 k</v>
          </cell>
        </row>
        <row r="948">
          <cell r="D948" t="str">
            <v>1SK32</v>
          </cell>
          <cell r="E948" t="str">
            <v>sikaset l 25 k</v>
          </cell>
        </row>
        <row r="949">
          <cell r="D949" t="str">
            <v>1SK33</v>
          </cell>
          <cell r="E949" t="str">
            <v>sikaplast 326 230 k</v>
          </cell>
        </row>
        <row r="950">
          <cell r="D950" t="str">
            <v>1SK34</v>
          </cell>
          <cell r="E950" t="str">
            <v>plastocrete 169 he 230 k</v>
          </cell>
        </row>
        <row r="951">
          <cell r="D951" t="str">
            <v>1SK35</v>
          </cell>
          <cell r="E951" t="str">
            <v>sikafluid 25 k</v>
          </cell>
        </row>
        <row r="952">
          <cell r="D952" t="str">
            <v>1SK36</v>
          </cell>
          <cell r="E952" t="str">
            <v>sikamente-ns 230 k</v>
          </cell>
        </row>
        <row r="953">
          <cell r="D953" t="str">
            <v>1SK37</v>
          </cell>
          <cell r="E953" t="str">
            <v>sikafiber ad x 1 k</v>
          </cell>
        </row>
        <row r="954">
          <cell r="D954" t="str">
            <v>1SK38</v>
          </cell>
          <cell r="E954" t="str">
            <v>sikafiber force pp/pe-700/50 x 7k</v>
          </cell>
        </row>
        <row r="955">
          <cell r="D955" t="str">
            <v>1SK39</v>
          </cell>
          <cell r="E955" t="str">
            <v>plastocrete dm x 20 k</v>
          </cell>
        </row>
        <row r="956">
          <cell r="D956" t="str">
            <v>1SK3B</v>
          </cell>
          <cell r="E956" t="str">
            <v>plastime-bv-40 reduct/plastif 20 k</v>
          </cell>
        </row>
        <row r="957">
          <cell r="D957" t="str">
            <v>1SK51</v>
          </cell>
          <cell r="E957" t="str">
            <v>antisol blanco 20 k</v>
          </cell>
        </row>
        <row r="958">
          <cell r="D958" t="str">
            <v>1SK52</v>
          </cell>
          <cell r="E958" t="str">
            <v>antisol blanco pigmentado 20 k</v>
          </cell>
        </row>
        <row r="959">
          <cell r="D959" t="str">
            <v>1SK53</v>
          </cell>
          <cell r="E959" t="str">
            <v>antisol rojo 16k</v>
          </cell>
        </row>
        <row r="960">
          <cell r="D960" t="str">
            <v>1SK54</v>
          </cell>
          <cell r="E960" t="str">
            <v>antisol rojo base agua 20 k</v>
          </cell>
        </row>
        <row r="961">
          <cell r="D961" t="str">
            <v>1SK55</v>
          </cell>
          <cell r="E961" t="str">
            <v>separol- desformaleteante premium 15 k</v>
          </cell>
        </row>
        <row r="962">
          <cell r="D962" t="str">
            <v>1SK56</v>
          </cell>
          <cell r="E962" t="str">
            <v>separol n 20 k</v>
          </cell>
        </row>
        <row r="963">
          <cell r="D963" t="str">
            <v>1SK57</v>
          </cell>
          <cell r="E963" t="str">
            <v>separol- desformaleteante 25 k</v>
          </cell>
        </row>
        <row r="964">
          <cell r="D964" t="str">
            <v>1SK58</v>
          </cell>
          <cell r="E964" t="str">
            <v xml:space="preserve">antisol blanco curador 20 k </v>
          </cell>
        </row>
        <row r="965">
          <cell r="D965" t="str">
            <v>1SK61</v>
          </cell>
          <cell r="E965" t="str">
            <v>sikaceram b.a gris 25 k</v>
          </cell>
        </row>
        <row r="966">
          <cell r="D966" t="str">
            <v>1SK62</v>
          </cell>
          <cell r="E966" t="str">
            <v>sikaceram b.a blanco 25 k</v>
          </cell>
        </row>
        <row r="967">
          <cell r="D967" t="str">
            <v>1SK67</v>
          </cell>
          <cell r="E967" t="str">
            <v>sika-101 mortero blanco 10 k</v>
          </cell>
        </row>
        <row r="968">
          <cell r="D968" t="str">
            <v>1SK68</v>
          </cell>
          <cell r="E968" t="str">
            <v>sika-101 mortero gris 10 k</v>
          </cell>
        </row>
        <row r="969">
          <cell r="D969" t="str">
            <v>1SK69</v>
          </cell>
          <cell r="E969" t="str">
            <v>sikalisto resane 25 k</v>
          </cell>
        </row>
        <row r="970">
          <cell r="D970" t="str">
            <v>1SK6A</v>
          </cell>
          <cell r="E970" t="str">
            <v>sikalisto piso 50 k</v>
          </cell>
        </row>
        <row r="971">
          <cell r="D971" t="str">
            <v>1SK6B</v>
          </cell>
          <cell r="E971" t="str">
            <v>sika concrelisto re 80 k</v>
          </cell>
        </row>
        <row r="972">
          <cell r="D972" t="str">
            <v>1SK6C</v>
          </cell>
          <cell r="E972" t="str">
            <v>sikagrout-200 30 k</v>
          </cell>
        </row>
        <row r="973">
          <cell r="D973" t="str">
            <v>1SK6D</v>
          </cell>
          <cell r="E973" t="str">
            <v>sikagrout-212 30 k</v>
          </cell>
        </row>
        <row r="974">
          <cell r="D974" t="str">
            <v>1SK6E</v>
          </cell>
          <cell r="E974" t="str">
            <v>sikafloor-3 quartz top neutro x 30 k</v>
          </cell>
        </row>
        <row r="975">
          <cell r="D975" t="str">
            <v>1SK6F</v>
          </cell>
          <cell r="E975" t="str">
            <v>sikarepair 224 25 k</v>
          </cell>
        </row>
        <row r="976">
          <cell r="D976" t="str">
            <v>1SK6G</v>
          </cell>
          <cell r="E976" t="str">
            <v>sikaquick 2500 25 k</v>
          </cell>
        </row>
        <row r="977">
          <cell r="D977" t="str">
            <v>1SK6H</v>
          </cell>
          <cell r="E977" t="str">
            <v>sikaceram va gris 25k</v>
          </cell>
        </row>
        <row r="978">
          <cell r="D978" t="str">
            <v>1SK6I</v>
          </cell>
          <cell r="E978" t="str">
            <v>sikaceram va blanco 25k</v>
          </cell>
        </row>
        <row r="979">
          <cell r="D979" t="str">
            <v>1SK71</v>
          </cell>
          <cell r="E979" t="str">
            <v>sikatop-armatec 108 4 k</v>
          </cell>
        </row>
        <row r="980">
          <cell r="D980" t="str">
            <v>1SK72</v>
          </cell>
          <cell r="E980" t="str">
            <v>sikatop-armatec-110 epocem 20 k</v>
          </cell>
        </row>
        <row r="981">
          <cell r="D981" t="str">
            <v>1SK73</v>
          </cell>
          <cell r="E981" t="str">
            <v>sikatop-seal-107 20 k</v>
          </cell>
        </row>
        <row r="982">
          <cell r="D982" t="str">
            <v>1SK74</v>
          </cell>
          <cell r="E982" t="str">
            <v>sikatop-122 30k</v>
          </cell>
        </row>
        <row r="983">
          <cell r="D983" t="str">
            <v>1SK75</v>
          </cell>
          <cell r="E983" t="str">
            <v>sika demoledor 20k</v>
          </cell>
        </row>
        <row r="984">
          <cell r="D984" t="str">
            <v>1SK76</v>
          </cell>
          <cell r="E984" t="str">
            <v>sikatop-121 20k</v>
          </cell>
        </row>
        <row r="985">
          <cell r="D985" t="str">
            <v>1SK77</v>
          </cell>
          <cell r="E985" t="str">
            <v>sikatop 122 plus monocomponente x 25k</v>
          </cell>
        </row>
        <row r="986">
          <cell r="D986" t="str">
            <v>1SK91</v>
          </cell>
          <cell r="E986" t="str">
            <v>estuka acrilico sika x 1 gal</v>
          </cell>
        </row>
        <row r="987">
          <cell r="D987" t="str">
            <v>1SK92</v>
          </cell>
          <cell r="E987" t="str">
            <v>binda boquilla acrilico con latex en colorx2k</v>
          </cell>
        </row>
        <row r="988">
          <cell r="D988" t="str">
            <v>1SK94</v>
          </cell>
          <cell r="E988" t="str">
            <v>binda boquilla color blanco/beige x2k</v>
          </cell>
        </row>
        <row r="989">
          <cell r="D989" t="str">
            <v>1SK95</v>
          </cell>
          <cell r="E989" t="str">
            <v>estucados estuco blanco 25 k</v>
          </cell>
        </row>
        <row r="990">
          <cell r="D990" t="str">
            <v>1SK96</v>
          </cell>
          <cell r="E990" t="str">
            <v>estuca acrilico 1 gl</v>
          </cell>
        </row>
        <row r="991">
          <cell r="D991" t="str">
            <v>1SKA1</v>
          </cell>
          <cell r="E991" t="str">
            <v>sikadur-31 ahesivo gris 0.50k</v>
          </cell>
        </row>
        <row r="992">
          <cell r="D992" t="str">
            <v>1SKA2</v>
          </cell>
          <cell r="E992" t="str">
            <v>sikadur-32 premier 3k</v>
          </cell>
        </row>
        <row r="993">
          <cell r="D993" t="str">
            <v>1SKA3</v>
          </cell>
          <cell r="E993" t="str">
            <v>sikadur-42 anclaje 5k</v>
          </cell>
        </row>
        <row r="994">
          <cell r="D994" t="str">
            <v>1SKA4</v>
          </cell>
          <cell r="E994" t="str">
            <v>sikadur anchorfix-4 300cc</v>
          </cell>
        </row>
        <row r="995">
          <cell r="D995" t="str">
            <v>1SKA5</v>
          </cell>
          <cell r="E995" t="str">
            <v>sikadur-35 hi mod lv 3k</v>
          </cell>
        </row>
        <row r="996">
          <cell r="D996" t="str">
            <v>1SKA6</v>
          </cell>
          <cell r="E996" t="str">
            <v>sikadur inyection gel 2.5k</v>
          </cell>
        </row>
        <row r="997">
          <cell r="D997" t="str">
            <v>1SKA7</v>
          </cell>
          <cell r="E997" t="str">
            <v>sikadur extender t 0.13k</v>
          </cell>
        </row>
        <row r="998">
          <cell r="D998" t="str">
            <v>1SKC1</v>
          </cell>
          <cell r="E998" t="str">
            <v>sika vinilo t-2 5gl</v>
          </cell>
        </row>
        <row r="999">
          <cell r="D999" t="str">
            <v>1SKC2</v>
          </cell>
          <cell r="E999" t="str">
            <v>sika vinilo t-1 5gl</v>
          </cell>
        </row>
        <row r="1000">
          <cell r="D1000" t="str">
            <v>1SKC3</v>
          </cell>
          <cell r="E1000" t="str">
            <v>sikacolor f 5gl</v>
          </cell>
        </row>
        <row r="1001">
          <cell r="D1001" t="str">
            <v>1SKC4</v>
          </cell>
          <cell r="E1001" t="str">
            <v>sikacolor c claro 5gl</v>
          </cell>
        </row>
        <row r="1002">
          <cell r="D1002" t="str">
            <v>1SKC5</v>
          </cell>
          <cell r="E1002" t="str">
            <v>sikaguard-62 3k</v>
          </cell>
        </row>
        <row r="1003">
          <cell r="D1003" t="str">
            <v>1SKC6</v>
          </cell>
          <cell r="E1003" t="str">
            <v>sikaguard-63n 4k</v>
          </cell>
        </row>
        <row r="1004">
          <cell r="D1004" t="str">
            <v>1SKC7</v>
          </cell>
          <cell r="E1004" t="str">
            <v>sikaguard-68 brillante 7.3 k</v>
          </cell>
        </row>
        <row r="1005">
          <cell r="D1005" t="str">
            <v>1SKC8</v>
          </cell>
          <cell r="E1005" t="str">
            <v>sika uretano blanco brillante 4.5k</v>
          </cell>
        </row>
        <row r="1006">
          <cell r="D1006" t="str">
            <v>1SKC9</v>
          </cell>
          <cell r="E1006" t="str">
            <v>sika uretano transparente brillante 3.5k</v>
          </cell>
        </row>
        <row r="1007">
          <cell r="D1007" t="str">
            <v>1SKCA</v>
          </cell>
          <cell r="E1007" t="str">
            <v>sika uretano blanco mate 4.5k</v>
          </cell>
        </row>
        <row r="1008">
          <cell r="D1008" t="str">
            <v>1SKCB</v>
          </cell>
          <cell r="E1008" t="str">
            <v>sika uretano transparente mate 3.5k</v>
          </cell>
        </row>
        <row r="1009">
          <cell r="D1009" t="str">
            <v>1SKCD</v>
          </cell>
          <cell r="E1009" t="str">
            <v>sika vinilo t-2 x 1 galon</v>
          </cell>
        </row>
        <row r="1010">
          <cell r="D1010" t="str">
            <v>1SKCE</v>
          </cell>
          <cell r="E1010" t="str">
            <v>pintura sikaguard 68 brillante x 9 kg</v>
          </cell>
        </row>
        <row r="1011">
          <cell r="D1011" t="str">
            <v>1SKCF</v>
          </cell>
          <cell r="E1011" t="str">
            <v>pintura sika vinilo t-2 x 1 galon</v>
          </cell>
        </row>
        <row r="1012">
          <cell r="D1012" t="str">
            <v>1SKCG</v>
          </cell>
          <cell r="E1012" t="str">
            <v>colmasolvente uretano</v>
          </cell>
        </row>
        <row r="1013">
          <cell r="D1013" t="str">
            <v>1SKCH</v>
          </cell>
          <cell r="E1013" t="str">
            <v>sikaguard peeling 1 gl</v>
          </cell>
        </row>
        <row r="1014">
          <cell r="D1014" t="str">
            <v>1SKCI</v>
          </cell>
          <cell r="E1014" t="str">
            <v>sikaguard peeling 5 gl</v>
          </cell>
        </row>
        <row r="1015">
          <cell r="D1015" t="str">
            <v>1SKD1</v>
          </cell>
          <cell r="E1015" t="str">
            <v>sikafloor-curehard-24 25k</v>
          </cell>
        </row>
        <row r="1016">
          <cell r="D1016" t="str">
            <v>1SKF1</v>
          </cell>
          <cell r="E1016" t="str">
            <v>sika refuerzo tejido 30m</v>
          </cell>
        </row>
        <row r="1017">
          <cell r="D1017" t="str">
            <v>1SKF8</v>
          </cell>
          <cell r="E1017" t="str">
            <v>sikaguard-719w 2k</v>
          </cell>
        </row>
        <row r="1018">
          <cell r="D1018" t="str">
            <v>1SKF9</v>
          </cell>
          <cell r="E1018" t="str">
            <v>igol imprimante 3kg</v>
          </cell>
        </row>
        <row r="1019">
          <cell r="D1019" t="str">
            <v>1SKFA</v>
          </cell>
          <cell r="E1019" t="str">
            <v>igol denso 3k</v>
          </cell>
        </row>
        <row r="1020">
          <cell r="D1020" t="str">
            <v>1SKFB</v>
          </cell>
          <cell r="E1020" t="str">
            <v>igasol cubierta 20k</v>
          </cell>
        </row>
        <row r="1021">
          <cell r="D1021" t="str">
            <v>1SKFC</v>
          </cell>
          <cell r="E1021" t="str">
            <v>emulsion asfaltica sika 18k</v>
          </cell>
        </row>
        <row r="1022">
          <cell r="D1022" t="str">
            <v>1SKFD</v>
          </cell>
          <cell r="E1022" t="str">
            <v>sika techo e 18k</v>
          </cell>
        </row>
        <row r="1023">
          <cell r="D1023" t="str">
            <v>1SKFE</v>
          </cell>
          <cell r="E1023" t="str">
            <v>alumol 3k</v>
          </cell>
        </row>
        <row r="1024">
          <cell r="D1024" t="str">
            <v>1SKFF</v>
          </cell>
          <cell r="E1024" t="str">
            <v>sikafelt 40m</v>
          </cell>
        </row>
        <row r="1025">
          <cell r="D1025" t="str">
            <v>1SKFG</v>
          </cell>
          <cell r="E1025" t="str">
            <v>sikafill 3 fibras 1gl</v>
          </cell>
        </row>
        <row r="1026">
          <cell r="D1026" t="str">
            <v>1SKFH</v>
          </cell>
          <cell r="E1026" t="str">
            <v>sikafill 5 fibras 1gl</v>
          </cell>
        </row>
        <row r="1027">
          <cell r="D1027" t="str">
            <v>1SKFI</v>
          </cell>
          <cell r="E1027" t="str">
            <v>sikafill 10 fibras 1gl</v>
          </cell>
        </row>
        <row r="1028">
          <cell r="D1028" t="str">
            <v>1SKFJ</v>
          </cell>
          <cell r="E1028" t="str">
            <v>sikafill refuerzo 100m</v>
          </cell>
        </row>
        <row r="1029">
          <cell r="D1029" t="str">
            <v>1SKFK</v>
          </cell>
          <cell r="E1029" t="str">
            <v>sikafloor-400n elastic 18k</v>
          </cell>
        </row>
        <row r="1030">
          <cell r="D1030" t="str">
            <v>1SKFL</v>
          </cell>
          <cell r="E1030" t="str">
            <v>sikalastic-450 21k</v>
          </cell>
        </row>
        <row r="1031">
          <cell r="D1031" t="str">
            <v>1SKFM</v>
          </cell>
          <cell r="E1031" t="str">
            <v>sikalastic-560 co 5g</v>
          </cell>
        </row>
        <row r="1032">
          <cell r="D1032" t="str">
            <v>1SKFN</v>
          </cell>
          <cell r="E1032" t="str">
            <v>sikafelt fpp 30 50m</v>
          </cell>
        </row>
        <row r="1033">
          <cell r="D1033" t="str">
            <v>1SKFO</v>
          </cell>
          <cell r="E1033" t="str">
            <v>sika multiseal 10cm de ancho x10m gris y aluminio</v>
          </cell>
        </row>
        <row r="1034">
          <cell r="D1034" t="str">
            <v>1SKFP</v>
          </cell>
          <cell r="E1034" t="str">
            <v>sika multiseal 15cm de ancho x 10m</v>
          </cell>
        </row>
        <row r="1035">
          <cell r="D1035" t="str">
            <v>1SKFQ</v>
          </cell>
          <cell r="E1035" t="str">
            <v>sikabond-t 52 fc 600cc</v>
          </cell>
        </row>
        <row r="1036">
          <cell r="D1036" t="str">
            <v>1SKFR</v>
          </cell>
          <cell r="E1036" t="str">
            <v>sika primer mb 4k</v>
          </cell>
        </row>
        <row r="1037">
          <cell r="D1037" t="str">
            <v>1SKFS</v>
          </cell>
          <cell r="E1037" t="str">
            <v>sikalastic-612 mtc 26,5kg</v>
          </cell>
        </row>
        <row r="1038">
          <cell r="D1038" t="str">
            <v>1SKFT</v>
          </cell>
          <cell r="E1038" t="str">
            <v>sikafelt fp 30 (rollo 50x1m) x50m2</v>
          </cell>
        </row>
        <row r="1039">
          <cell r="D1039" t="str">
            <v>1SKFU</v>
          </cell>
          <cell r="E1039" t="str">
            <v>sika layer-03 25m2</v>
          </cell>
        </row>
        <row r="1040">
          <cell r="D1040" t="str">
            <v>1SKFV</v>
          </cell>
          <cell r="E1040" t="str">
            <v>sika primer 215 de 250 ml</v>
          </cell>
        </row>
        <row r="1041">
          <cell r="D1041" t="str">
            <v>1SKG1</v>
          </cell>
          <cell r="E1041" t="str">
            <v>sikafloor-2430 co 4k</v>
          </cell>
        </row>
        <row r="1042">
          <cell r="D1042" t="str">
            <v>1SKG2</v>
          </cell>
          <cell r="E1042" t="str">
            <v>sikafloor 261 co x13kg</v>
          </cell>
        </row>
        <row r="1043">
          <cell r="D1043" t="str">
            <v>1SKG3</v>
          </cell>
          <cell r="E1043" t="str">
            <v>imprimante sikafloor epocem modul</v>
          </cell>
        </row>
        <row r="1044">
          <cell r="D1044" t="str">
            <v>1SKG4</v>
          </cell>
          <cell r="E1044" t="str">
            <v>mortero sikafloor 81 epocem 2mm</v>
          </cell>
        </row>
        <row r="1045">
          <cell r="D1045" t="str">
            <v>1SKG5</v>
          </cell>
          <cell r="E1045" t="str">
            <v>sikafloor 156 co x4kg</v>
          </cell>
        </row>
        <row r="1046">
          <cell r="D1046" t="str">
            <v>1SKG6</v>
          </cell>
          <cell r="E1046" t="str">
            <v xml:space="preserve">sikafloor deco flakes café, blanco, negro y gris </v>
          </cell>
        </row>
        <row r="1047">
          <cell r="D1047" t="str">
            <v>1SKG7</v>
          </cell>
          <cell r="E1047" t="str">
            <v>sikadur 504 x13kg</v>
          </cell>
        </row>
        <row r="1048">
          <cell r="D1048" t="str">
            <v>1SKH1</v>
          </cell>
          <cell r="E1048" t="str">
            <v>sika limpiador rinse 1gl</v>
          </cell>
        </row>
        <row r="1049">
          <cell r="D1049" t="str">
            <v>1SKH2</v>
          </cell>
          <cell r="E1049" t="str">
            <v>sika tranparente 7w co 5gl</v>
          </cell>
        </row>
        <row r="1050">
          <cell r="D1050" t="str">
            <v>1SKH3</v>
          </cell>
          <cell r="E1050" t="str">
            <v>sika transparente 3w co 5gl</v>
          </cell>
        </row>
        <row r="1051">
          <cell r="D1051" t="str">
            <v>1SKH4</v>
          </cell>
          <cell r="E1051" t="str">
            <v>sika transparente 10 5gl</v>
          </cell>
        </row>
        <row r="1052">
          <cell r="D1052" t="str">
            <v>1SKH5</v>
          </cell>
          <cell r="E1052" t="str">
            <v>sika transparente 5 5gl</v>
          </cell>
        </row>
        <row r="1053">
          <cell r="D1053" t="str">
            <v>1SKH6</v>
          </cell>
          <cell r="E1053" t="str">
            <v>sika imper mur 4kg</v>
          </cell>
        </row>
        <row r="1054">
          <cell r="D1054" t="str">
            <v>1SKH7</v>
          </cell>
          <cell r="E1054" t="str">
            <v>geotextil pp-1800 sika 100x1.8m</v>
          </cell>
        </row>
        <row r="1055">
          <cell r="D1055" t="str">
            <v>1SKH8</v>
          </cell>
          <cell r="E1055" t="str">
            <v>geotextil pp-1800 sika 100x1.8m</v>
          </cell>
        </row>
        <row r="1056">
          <cell r="D1056" t="str">
            <v>1SKH9</v>
          </cell>
          <cell r="E1056" t="str">
            <v>geotextil pp-2500 sika 100x1.8m</v>
          </cell>
        </row>
        <row r="1057">
          <cell r="D1057" t="str">
            <v>1SKHA</v>
          </cell>
          <cell r="E1057" t="str">
            <v>geotextil pp-2500 sika 100x1.8m</v>
          </cell>
        </row>
        <row r="1058">
          <cell r="D1058" t="str">
            <v>1SKHB</v>
          </cell>
          <cell r="E1058" t="str">
            <v>sika metal sheet 1.00x2.00m</v>
          </cell>
        </row>
        <row r="1059">
          <cell r="D1059" t="str">
            <v>1SKI1</v>
          </cell>
          <cell r="E1059" t="str">
            <v>meruelx i.f.s. transparente x3k</v>
          </cell>
        </row>
        <row r="1060">
          <cell r="D1060" t="str">
            <v>1SKI2</v>
          </cell>
          <cell r="E1060" t="str">
            <v xml:space="preserve">merulex i.f.a. transparente x 3,5k </v>
          </cell>
        </row>
        <row r="1061">
          <cell r="D1061" t="str">
            <v>1SKJ1</v>
          </cell>
          <cell r="E1061" t="str">
            <v>sika joint compound 2.5 gl</v>
          </cell>
        </row>
        <row r="1062">
          <cell r="D1062" t="str">
            <v>1SKJ2</v>
          </cell>
          <cell r="E1062" t="str">
            <v>sika joint free 1gl</v>
          </cell>
        </row>
        <row r="1063">
          <cell r="D1063" t="str">
            <v>1SKJ3</v>
          </cell>
          <cell r="E1063" t="str">
            <v>estuca panel 5gl</v>
          </cell>
        </row>
        <row r="1064">
          <cell r="D1064" t="str">
            <v>1SKJ4</v>
          </cell>
          <cell r="E1064" t="str">
            <v>sika vinilo panel 5gl</v>
          </cell>
        </row>
        <row r="1065">
          <cell r="D1065" t="str">
            <v>1SKJ5</v>
          </cell>
          <cell r="E1065" t="str">
            <v>sikadur panel 1k</v>
          </cell>
        </row>
        <row r="1066">
          <cell r="D1066" t="str">
            <v>1SKJ6</v>
          </cell>
          <cell r="E1066" t="str">
            <v>sika ceram s.l. 5 gl</v>
          </cell>
        </row>
        <row r="1067">
          <cell r="D1067" t="str">
            <v>1SKJ7</v>
          </cell>
          <cell r="E1067" t="str">
            <v xml:space="preserve">sikasil ac 300cc </v>
          </cell>
        </row>
        <row r="1068">
          <cell r="D1068" t="str">
            <v>1SKJ8</v>
          </cell>
          <cell r="E1068" t="str">
            <v>sikasil e 300cc blanco, gris, negro y tansparente</v>
          </cell>
        </row>
        <row r="1069">
          <cell r="D1069" t="str">
            <v>1SKJ9</v>
          </cell>
          <cell r="E1069" t="str">
            <v>sikasil c 300cc transparente</v>
          </cell>
        </row>
        <row r="1070">
          <cell r="D1070" t="str">
            <v>1SKJA</v>
          </cell>
          <cell r="E1070" t="str">
            <v>sikaflex-1a salchichon 600cc blanco y gris</v>
          </cell>
        </row>
        <row r="1071">
          <cell r="D1071" t="str">
            <v>1SKJB</v>
          </cell>
          <cell r="E1071" t="str">
            <v>cinta sika pvc O-15 15m</v>
          </cell>
        </row>
        <row r="1072">
          <cell r="D1072" t="str">
            <v>1SKJC</v>
          </cell>
          <cell r="E1072" t="str">
            <v>sikasil pool cartucho x 300cc transparente</v>
          </cell>
        </row>
        <row r="1073">
          <cell r="D1073" t="str">
            <v>1SKJD</v>
          </cell>
          <cell r="E1073" t="str">
            <v>sikaflex at connetion cartucho x300cc</v>
          </cell>
        </row>
        <row r="1074">
          <cell r="D1074" t="str">
            <v>1SKJE</v>
          </cell>
          <cell r="E1074" t="str">
            <v>sikaflex at facade cartucho x300cc blanco y gris</v>
          </cell>
        </row>
        <row r="1075">
          <cell r="D1075" t="str">
            <v>1SKJF</v>
          </cell>
          <cell r="E1075" t="str">
            <v>sikaflex-2c sl x 16,42k</v>
          </cell>
        </row>
        <row r="1076">
          <cell r="D1076" t="str">
            <v>1SKJG</v>
          </cell>
          <cell r="E1076" t="str">
            <v>sikasil 300cc</v>
          </cell>
        </row>
        <row r="1077">
          <cell r="D1077" t="str">
            <v>1SKJH</v>
          </cell>
          <cell r="E1077" t="str">
            <v>sika pool 300cc</v>
          </cell>
        </row>
        <row r="1078">
          <cell r="D1078" t="str">
            <v>1SKJI</v>
          </cell>
          <cell r="E1078" t="str">
            <v>sikafex at connetion 300cc</v>
          </cell>
        </row>
        <row r="1079">
          <cell r="D1079" t="str">
            <v>1SKJJ</v>
          </cell>
          <cell r="E1079" t="str">
            <v>sikafex at facade 300cc</v>
          </cell>
        </row>
        <row r="1080">
          <cell r="D1080" t="str">
            <v>1SKJK</v>
          </cell>
          <cell r="E1080" t="str">
            <v>sikabond at universal blanco 300cc</v>
          </cell>
        </row>
        <row r="1081">
          <cell r="D1081" t="str">
            <v>1SKJL</v>
          </cell>
          <cell r="E1081" t="str">
            <v>sikabond at gris metal 300cc</v>
          </cell>
        </row>
        <row r="1082">
          <cell r="D1082" t="str">
            <v>1SKJM</v>
          </cell>
          <cell r="E1082" t="str">
            <v>sikaflex-1a cartucho 300cc blanco, gris y negro</v>
          </cell>
        </row>
        <row r="1083">
          <cell r="D1083" t="str">
            <v>1SKJN</v>
          </cell>
          <cell r="E1083" t="str">
            <v>sikaflex-construction 300cc gris y blanco</v>
          </cell>
        </row>
        <row r="1084">
          <cell r="D1084" t="str">
            <v>1SKJÑ</v>
          </cell>
          <cell r="E1084" t="str">
            <v>sikaflex-11 fc 300cc gris</v>
          </cell>
        </row>
        <row r="1085">
          <cell r="D1085" t="str">
            <v>1SKJO</v>
          </cell>
          <cell r="E1085" t="str">
            <v>sikafex-1csl 300cc gris</v>
          </cell>
        </row>
        <row r="1086">
          <cell r="D1086" t="str">
            <v>1SKJP</v>
          </cell>
          <cell r="E1086" t="str">
            <v>sikacryl-s 310cc blanco</v>
          </cell>
        </row>
        <row r="1087">
          <cell r="D1087" t="str">
            <v>1SKJQ</v>
          </cell>
          <cell r="E1087" t="str">
            <v>sikaflex-pro 3wf 600cc</v>
          </cell>
        </row>
        <row r="1088">
          <cell r="D1088" t="str">
            <v>1SKJR</v>
          </cell>
          <cell r="E1088" t="str">
            <v>sikaflex-15 lm sl 4.5gl</v>
          </cell>
        </row>
        <row r="1089">
          <cell r="D1089" t="str">
            <v>1SKJS</v>
          </cell>
          <cell r="E1089" t="str">
            <v>sika boom 250cc</v>
          </cell>
        </row>
        <row r="1090">
          <cell r="D1090" t="str">
            <v>1SKJT</v>
          </cell>
          <cell r="E1090" t="str">
            <v>sikarod de Ø 1/4" (6mm) x 1,700m</v>
          </cell>
        </row>
        <row r="1091">
          <cell r="D1091" t="str">
            <v>1SKJU</v>
          </cell>
          <cell r="E1091" t="str">
            <v>sikarod de Ø 3/8" (10mm) x 1,097m</v>
          </cell>
        </row>
        <row r="1092">
          <cell r="D1092" t="str">
            <v>1SKJV</v>
          </cell>
          <cell r="E1092" t="str">
            <v>sikarod de Ø 5/8" (16mm) x472m</v>
          </cell>
        </row>
        <row r="1093">
          <cell r="D1093" t="str">
            <v>1SKJW</v>
          </cell>
          <cell r="E1093" t="str">
            <v>sikarod de Ø 7/8" (22mm) x259m</v>
          </cell>
        </row>
        <row r="1094">
          <cell r="D1094" t="str">
            <v>1SKJX</v>
          </cell>
          <cell r="E1094" t="str">
            <v>sikarod de Ø 1 1/4" (32mm) x152</v>
          </cell>
        </row>
        <row r="1095">
          <cell r="D1095" t="str">
            <v>1SKJY</v>
          </cell>
          <cell r="E1095" t="str">
            <v>sika swell s2 300cc</v>
          </cell>
        </row>
        <row r="1096">
          <cell r="D1096" t="str">
            <v>1SKKU</v>
          </cell>
          <cell r="E1096" t="str">
            <v>sikadur-combiflex h-20 12.5m</v>
          </cell>
        </row>
        <row r="1097">
          <cell r="D1097" t="str">
            <v>1SKKV</v>
          </cell>
          <cell r="E1097" t="str">
            <v>cinta sika pvc v-15 30m</v>
          </cell>
        </row>
        <row r="1098">
          <cell r="D1098" t="str">
            <v>1SKKW</v>
          </cell>
          <cell r="E1098" t="str">
            <v>cinta sika pvc o-22 15m</v>
          </cell>
        </row>
        <row r="1099">
          <cell r="D1099" t="str">
            <v>1SKKX</v>
          </cell>
          <cell r="E1099" t="str">
            <v>sikadur-combiflex h-10 125.5m</v>
          </cell>
        </row>
        <row r="1100">
          <cell r="D1100" t="str">
            <v>1SKKY</v>
          </cell>
          <cell r="E1100" t="str">
            <v>sikadur-combiflex h-15 12.5m</v>
          </cell>
        </row>
        <row r="1101">
          <cell r="D1101" t="str">
            <v>1SKKZ</v>
          </cell>
          <cell r="E1101" t="str">
            <v>cinta sika pvc v-10 30m</v>
          </cell>
        </row>
        <row r="1102">
          <cell r="D1102" t="str">
            <v>1SKL2</v>
          </cell>
          <cell r="E1102" t="str">
            <v>sarnafil g 476-15 sika 20x2m</v>
          </cell>
        </row>
        <row r="1103">
          <cell r="D1103" t="str">
            <v>1SKL3</v>
          </cell>
          <cell r="E1103" t="str">
            <v>sarnafil s 327-1,5 l white sika 20x2m</v>
          </cell>
        </row>
        <row r="1104">
          <cell r="D1104" t="str">
            <v>1SKL4</v>
          </cell>
          <cell r="E1104" t="str">
            <v>cinta sika pvc v-10 x 30m</v>
          </cell>
        </row>
        <row r="1105">
          <cell r="D1105" t="str">
            <v>1SKL5</v>
          </cell>
          <cell r="E1105" t="str">
            <v>cinta sika pvc o-22 x 15m</v>
          </cell>
        </row>
        <row r="1106">
          <cell r="D1106" t="str">
            <v>1SKN1</v>
          </cell>
          <cell r="E1106" t="str">
            <v>sikaplan 12 dco rollo 1.55 x 20 m</v>
          </cell>
        </row>
        <row r="1107">
          <cell r="D1107" t="str">
            <v>1SKN2</v>
          </cell>
          <cell r="E1107" t="str">
            <v>sikaplan 12 ntr rollo 1.55 x 20m</v>
          </cell>
        </row>
        <row r="1108">
          <cell r="D1108" t="str">
            <v>1SKN3</v>
          </cell>
          <cell r="E1108" t="str">
            <v>sikaplan nt rollo por 1.80x100m</v>
          </cell>
        </row>
        <row r="1109">
          <cell r="D1109" t="str">
            <v>1SKÑ1</v>
          </cell>
          <cell r="E1109" t="str">
            <v xml:space="preserve">rodillo de puas </v>
          </cell>
        </row>
        <row r="1110">
          <cell r="D1110" t="str">
            <v>1SKÑ2</v>
          </cell>
          <cell r="E1110" t="str">
            <v xml:space="preserve">pistola anchorfix-4 </v>
          </cell>
        </row>
        <row r="1111">
          <cell r="D1111" t="str">
            <v>1SKÑ3</v>
          </cell>
          <cell r="E1111" t="str">
            <v>pistola ultraflow catridge para cartucho de 300ml</v>
          </cell>
        </row>
        <row r="1112">
          <cell r="D1112" t="str">
            <v>1SKÑ4</v>
          </cell>
          <cell r="E1112" t="str">
            <v>pistola ultraflow combi para salchicha de 600ml</v>
          </cell>
        </row>
        <row r="1113">
          <cell r="D1113" t="str">
            <v>1SKÑ5</v>
          </cell>
          <cell r="E1113" t="str">
            <v>plancha para soldar cinta sika pvc</v>
          </cell>
        </row>
        <row r="1114">
          <cell r="D1114" t="str">
            <v>1SKP1</v>
          </cell>
          <cell r="E1114" t="str">
            <v>sikamanto 3mm liso x 10m2</v>
          </cell>
        </row>
        <row r="1115">
          <cell r="D1115" t="str">
            <v>1SKP2</v>
          </cell>
          <cell r="E1115" t="str">
            <v>sikamanto 3mm aluminio x 10m2</v>
          </cell>
        </row>
        <row r="1116">
          <cell r="D1116" t="str">
            <v>1SKP3</v>
          </cell>
          <cell r="E1116" t="str">
            <v>sikamanto 3mm poliester x 10m2</v>
          </cell>
        </row>
        <row r="1117">
          <cell r="D1117" t="str">
            <v>1ZK01</v>
          </cell>
          <cell r="E1117" t="str">
            <v>zocalo media caña fibra de vidrio</v>
          </cell>
        </row>
        <row r="1118">
          <cell r="D1118" t="str">
            <v>1ZZ01</v>
          </cell>
          <cell r="E1118" t="str">
            <v>arbustos altura 1.50m</v>
          </cell>
        </row>
        <row r="1119">
          <cell r="D1119" t="str">
            <v>20066</v>
          </cell>
          <cell r="E1119" t="str">
            <v>mo instalacion puertas metalicas / madera</v>
          </cell>
        </row>
        <row r="1120">
          <cell r="D1120" t="str">
            <v>20067</v>
          </cell>
          <cell r="E1120" t="str">
            <v>mo instalacion flanche / canal</v>
          </cell>
        </row>
        <row r="1121">
          <cell r="D1121" t="str">
            <v>20068</v>
          </cell>
          <cell r="E1121" t="str">
            <v>mo doblado lamina</v>
          </cell>
        </row>
        <row r="1122">
          <cell r="D1122" t="str">
            <v>21111</v>
          </cell>
          <cell r="E1122" t="str">
            <v>mo ayudante</v>
          </cell>
        </row>
        <row r="1123">
          <cell r="D1123" t="str">
            <v>21116</v>
          </cell>
          <cell r="E1123" t="str">
            <v>mo transporte interno cemento</v>
          </cell>
        </row>
        <row r="1124">
          <cell r="D1124" t="str">
            <v>21117</v>
          </cell>
          <cell r="E1124" t="str">
            <v>mo descargue de cemento</v>
          </cell>
        </row>
        <row r="1125">
          <cell r="D1125" t="str">
            <v>21118</v>
          </cell>
          <cell r="E1125" t="str">
            <v>mo acarreo interno de material de playa y agregados</v>
          </cell>
        </row>
        <row r="1126">
          <cell r="D1126" t="str">
            <v>21119</v>
          </cell>
          <cell r="E1126" t="str">
            <v>mo salario minimo</v>
          </cell>
        </row>
        <row r="1127">
          <cell r="D1127" t="str">
            <v>21121</v>
          </cell>
          <cell r="E1127" t="str">
            <v>mo oficial obra negra</v>
          </cell>
        </row>
        <row r="1128">
          <cell r="D1128" t="str">
            <v>21139</v>
          </cell>
          <cell r="E1128" t="str">
            <v>comsion de topografia con equipo</v>
          </cell>
        </row>
        <row r="1129">
          <cell r="D1129" t="str">
            <v>21271</v>
          </cell>
          <cell r="E1129" t="str">
            <v>mo grano lavado</v>
          </cell>
        </row>
        <row r="1130">
          <cell r="D1130" t="str">
            <v>22129</v>
          </cell>
          <cell r="E1130" t="str">
            <v>mo transporte interno mortero</v>
          </cell>
        </row>
        <row r="1131">
          <cell r="D1131" t="str">
            <v>22132</v>
          </cell>
          <cell r="E1131" t="str">
            <v>mo preparacion concreto</v>
          </cell>
        </row>
        <row r="1132">
          <cell r="D1132" t="str">
            <v>22139</v>
          </cell>
          <cell r="E1132" t="str">
            <v>mo transporte interno concreto</v>
          </cell>
        </row>
        <row r="1133">
          <cell r="D1133" t="str">
            <v>22561</v>
          </cell>
          <cell r="E1133" t="str">
            <v>mo curador concreto</v>
          </cell>
        </row>
        <row r="1134">
          <cell r="D1134" t="str">
            <v>22711</v>
          </cell>
          <cell r="E1134" t="str">
            <v>mo desmoldante</v>
          </cell>
        </row>
        <row r="1135">
          <cell r="D1135" t="str">
            <v>23131</v>
          </cell>
          <cell r="E1135" t="str">
            <v>mo transporte interno de tuberia</v>
          </cell>
        </row>
        <row r="1136">
          <cell r="D1136" t="str">
            <v>23321</v>
          </cell>
          <cell r="E1136" t="str">
            <v>mo instalacion de tuberia</v>
          </cell>
        </row>
        <row r="1137">
          <cell r="D1137" t="str">
            <v>24151</v>
          </cell>
          <cell r="E1137" t="str">
            <v>mo operario concretadora</v>
          </cell>
        </row>
        <row r="1138">
          <cell r="D1138" t="str">
            <v>2512A</v>
          </cell>
          <cell r="E1138" t="str">
            <v>mo transporte interno hierro horizontal o vertical</v>
          </cell>
        </row>
        <row r="1139">
          <cell r="D1139" t="str">
            <v>2512O</v>
          </cell>
          <cell r="E1139" t="str">
            <v>mo colocacion acero refuerzo</v>
          </cell>
        </row>
        <row r="1140">
          <cell r="D1140" t="str">
            <v>2512P</v>
          </cell>
          <cell r="E1140" t="str">
            <v>mo transporte interno hierro horizontal o vertical</v>
          </cell>
        </row>
        <row r="1141">
          <cell r="D1141" t="str">
            <v>2512Q</v>
          </cell>
          <cell r="E1141" t="str">
            <v>mo transporte interno baldosa de grano</v>
          </cell>
        </row>
        <row r="1142">
          <cell r="D1142" t="str">
            <v>2512R</v>
          </cell>
          <cell r="E1142" t="str">
            <v>mo botada cachaza</v>
          </cell>
        </row>
        <row r="1143">
          <cell r="D1143" t="str">
            <v>25A71</v>
          </cell>
          <cell r="E1143" t="str">
            <v>mo colocacion malla electrosoldada</v>
          </cell>
        </row>
        <row r="1144">
          <cell r="D1144" t="str">
            <v>25A72</v>
          </cell>
          <cell r="E1144" t="str">
            <v>mo corte y figuracion</v>
          </cell>
        </row>
        <row r="1145">
          <cell r="D1145" t="str">
            <v>26311</v>
          </cell>
          <cell r="E1145" t="str">
            <v>mo pega piso en piedra</v>
          </cell>
        </row>
        <row r="1146">
          <cell r="D1146" t="str">
            <v>26312</v>
          </cell>
          <cell r="E1146" t="str">
            <v>mo instalacion piedra tipo vallado</v>
          </cell>
        </row>
        <row r="1147">
          <cell r="D1147" t="str">
            <v>26321</v>
          </cell>
          <cell r="E1147" t="str">
            <v>mo instalacion zocalo en ceramica y porcelanato</v>
          </cell>
        </row>
        <row r="1148">
          <cell r="D1148" t="str">
            <v>26322</v>
          </cell>
          <cell r="E1148" t="str">
            <v>mo vaciado zocalo media caña grano pulido</v>
          </cell>
        </row>
        <row r="1149">
          <cell r="D1149" t="str">
            <v>26323</v>
          </cell>
          <cell r="E1149" t="str">
            <v xml:space="preserve">mo pega zocalo recto en piedra </v>
          </cell>
        </row>
        <row r="1150">
          <cell r="D1150" t="str">
            <v>26324</v>
          </cell>
          <cell r="E1150" t="str">
            <v>mo vaciado faja grano pulido 13-19cm</v>
          </cell>
        </row>
        <row r="1151">
          <cell r="D1151" t="str">
            <v>26325</v>
          </cell>
          <cell r="E1151" t="str">
            <v>mo vaciado grano pulido meson/lavaescobas</v>
          </cell>
        </row>
        <row r="1152">
          <cell r="D1152" t="str">
            <v>26326</v>
          </cell>
          <cell r="E1152" t="str">
            <v>mo vaciado faja grano pulido 50-70cm</v>
          </cell>
        </row>
        <row r="1153">
          <cell r="D1153" t="str">
            <v>26351</v>
          </cell>
          <cell r="E1153" t="str">
            <v>mo pega piso en gres</v>
          </cell>
        </row>
        <row r="1154">
          <cell r="D1154" t="str">
            <v>26352</v>
          </cell>
          <cell r="E1154" t="str">
            <v>mo gres para peldaños con nariz</v>
          </cell>
        </row>
        <row r="1155">
          <cell r="D1155" t="str">
            <v>26C21</v>
          </cell>
          <cell r="E1155" t="str">
            <v>mo instalacion puerta metal</v>
          </cell>
        </row>
        <row r="1156">
          <cell r="D1156" t="str">
            <v>26C22</v>
          </cell>
          <cell r="E1156" t="str">
            <v>mo instalacion puerta corta fuego</v>
          </cell>
        </row>
        <row r="1157">
          <cell r="D1157" t="str">
            <v>27121</v>
          </cell>
          <cell r="E1157" t="str">
            <v>mo colocacion malla electrosoldada</v>
          </cell>
        </row>
        <row r="1158">
          <cell r="D1158" t="str">
            <v>27131</v>
          </cell>
          <cell r="E1158" t="str">
            <v>mo instalacion manto impermeabilizacion</v>
          </cell>
        </row>
        <row r="1159">
          <cell r="D1159" t="str">
            <v>28111</v>
          </cell>
          <cell r="E1159" t="str">
            <v>mo transporte interno bloque</v>
          </cell>
        </row>
        <row r="1160">
          <cell r="D1160" t="str">
            <v>28141</v>
          </cell>
          <cell r="E1160" t="str">
            <v>mo pega bloque</v>
          </cell>
        </row>
        <row r="1161">
          <cell r="D1161" t="str">
            <v>28142</v>
          </cell>
          <cell r="E1161" t="str">
            <v>mo pega bloque</v>
          </cell>
        </row>
        <row r="1162">
          <cell r="D1162" t="str">
            <v>28191</v>
          </cell>
          <cell r="E1162" t="str">
            <v>mo transporte de prefabricados</v>
          </cell>
        </row>
        <row r="1163">
          <cell r="D1163" t="str">
            <v>28211</v>
          </cell>
          <cell r="E1163" t="str">
            <v>mo transporte interno ladrillo</v>
          </cell>
        </row>
        <row r="1164">
          <cell r="D1164" t="str">
            <v>28411</v>
          </cell>
          <cell r="E1164" t="str">
            <v xml:space="preserve">mo ladrillo 10x20x40cm sucio longitud menor a 0.60m </v>
          </cell>
        </row>
        <row r="1165">
          <cell r="D1165" t="str">
            <v>28412</v>
          </cell>
          <cell r="E1165" t="str">
            <v>mo ladrilo 12x20x40cm sucio longitud menor a 0.60m</v>
          </cell>
        </row>
        <row r="1166">
          <cell r="D1166" t="str">
            <v>28413</v>
          </cell>
          <cell r="E1166" t="str">
            <v>mo ladrilo 6x12x24cm revitado una cara longitud menor a 0.60m</v>
          </cell>
        </row>
        <row r="1167">
          <cell r="D1167" t="str">
            <v>28414</v>
          </cell>
          <cell r="E1167" t="str">
            <v xml:space="preserve">mo chapa 6x12x24cm </v>
          </cell>
        </row>
        <row r="1168">
          <cell r="D1168" t="str">
            <v>28415</v>
          </cell>
          <cell r="E1168" t="str">
            <v>mo chapa 6x12x24cm longitud menor a 0.60m</v>
          </cell>
        </row>
        <row r="1169">
          <cell r="D1169" t="str">
            <v>28417</v>
          </cell>
          <cell r="E1169" t="str">
            <v>mo ladrillo 10x20x40cm sucio</v>
          </cell>
        </row>
        <row r="1170">
          <cell r="D1170" t="str">
            <v>28418</v>
          </cell>
          <cell r="E1170" t="str">
            <v>mo ladrillo 12x20x40cm sucio</v>
          </cell>
        </row>
        <row r="1171">
          <cell r="D1171" t="str">
            <v>28419</v>
          </cell>
          <cell r="E1171" t="str">
            <v>mo chapa catalan</v>
          </cell>
        </row>
        <row r="1172">
          <cell r="D1172" t="str">
            <v>29111</v>
          </cell>
          <cell r="E1172" t="str">
            <v>mo instalacion de cerradura</v>
          </cell>
        </row>
        <row r="1173">
          <cell r="D1173" t="str">
            <v>29141</v>
          </cell>
          <cell r="E1173" t="str">
            <v>mo instalacion de tope puerta</v>
          </cell>
        </row>
        <row r="1174">
          <cell r="D1174" t="str">
            <v>29211</v>
          </cell>
          <cell r="E1174" t="str">
            <v>mo prestaciones sociales</v>
          </cell>
        </row>
        <row r="1175">
          <cell r="D1175" t="str">
            <v>2A001</v>
          </cell>
          <cell r="E1175" t="str">
            <v>aseo apartamentos</v>
          </cell>
        </row>
        <row r="1176">
          <cell r="D1176" t="str">
            <v>2A112</v>
          </cell>
          <cell r="E1176" t="str">
            <v>mo localizacion y replanteo estructuras</v>
          </cell>
        </row>
        <row r="1177">
          <cell r="D1177" t="str">
            <v>2A113</v>
          </cell>
          <cell r="E1177" t="str">
            <v>mo localizacion y replanteo urbanismo</v>
          </cell>
        </row>
        <row r="1178">
          <cell r="D1178" t="str">
            <v>2A114</v>
          </cell>
          <cell r="E1178" t="str">
            <v>comision de topografia</v>
          </cell>
        </row>
        <row r="1179">
          <cell r="D1179" t="str">
            <v>2A411</v>
          </cell>
          <cell r="E1179" t="str">
            <v>mo excavacion manual</v>
          </cell>
        </row>
        <row r="1180">
          <cell r="D1180" t="str">
            <v>2A412</v>
          </cell>
          <cell r="E1180" t="str">
            <v>mo excavacion manual trincheras</v>
          </cell>
        </row>
        <row r="1181">
          <cell r="D1181" t="str">
            <v>2A461</v>
          </cell>
          <cell r="E1181" t="str">
            <v>mo transporte interno de material proveniente de las excavaciones</v>
          </cell>
        </row>
        <row r="1182">
          <cell r="D1182" t="str">
            <v>2A462</v>
          </cell>
          <cell r="E1182" t="str">
            <v>mo transporte material granular</v>
          </cell>
        </row>
        <row r="1183">
          <cell r="D1183" t="str">
            <v>2A581</v>
          </cell>
          <cell r="E1183" t="str">
            <v>mo llenos manuales compactados</v>
          </cell>
        </row>
        <row r="1184">
          <cell r="D1184" t="str">
            <v>2A671</v>
          </cell>
          <cell r="E1184" t="str">
            <v>mo instalacion de cuneta</v>
          </cell>
        </row>
        <row r="1185">
          <cell r="D1185" t="str">
            <v>2A851</v>
          </cell>
          <cell r="E1185" t="str">
            <v>mo instalacion cerramiento provisional en tela verde</v>
          </cell>
        </row>
        <row r="1186">
          <cell r="D1186" t="str">
            <v>2B311</v>
          </cell>
          <cell r="E1186" t="str">
            <v>mo excavacion pilas 0-2 m</v>
          </cell>
        </row>
        <row r="1187">
          <cell r="D1187" t="str">
            <v>2B312</v>
          </cell>
          <cell r="E1187" t="str">
            <v>mo excavacion pilas 2-4 m</v>
          </cell>
        </row>
        <row r="1188">
          <cell r="D1188" t="str">
            <v>2B313</v>
          </cell>
          <cell r="E1188" t="str">
            <v>mo excavacion pilas 4-6 m</v>
          </cell>
        </row>
        <row r="1189">
          <cell r="D1189" t="str">
            <v>2B314</v>
          </cell>
          <cell r="E1189" t="str">
            <v>mo excavacion pilas 6-8 m</v>
          </cell>
        </row>
        <row r="1190">
          <cell r="D1190" t="str">
            <v>2B315</v>
          </cell>
          <cell r="E1190" t="str">
            <v>mo excavacion pilas 8-10 m</v>
          </cell>
        </row>
        <row r="1191">
          <cell r="D1191" t="str">
            <v>2B316</v>
          </cell>
          <cell r="E1191" t="str">
            <v>mo excavacion pilas 10-12 m</v>
          </cell>
        </row>
        <row r="1192">
          <cell r="D1192" t="str">
            <v>2B317</v>
          </cell>
          <cell r="E1192" t="str">
            <v>mo excavacion pilas 12-14 m</v>
          </cell>
        </row>
        <row r="1193">
          <cell r="D1193" t="str">
            <v>2B318</v>
          </cell>
          <cell r="E1193" t="str">
            <v>mo excavacion pilas 14-16 m</v>
          </cell>
        </row>
        <row r="1194">
          <cell r="D1194" t="str">
            <v>2B319</v>
          </cell>
          <cell r="E1194" t="str">
            <v>mo excavacion pilas 16-18 m</v>
          </cell>
        </row>
        <row r="1195">
          <cell r="D1195" t="str">
            <v>2B320</v>
          </cell>
          <cell r="E1195" t="str">
            <v>mo excavacion pilas 18-20 m</v>
          </cell>
        </row>
        <row r="1196">
          <cell r="D1196" t="str">
            <v>2B321</v>
          </cell>
          <cell r="E1196" t="str">
            <v>mo excavacion pilas 20-22 m</v>
          </cell>
        </row>
        <row r="1197">
          <cell r="D1197" t="str">
            <v>2B322</v>
          </cell>
          <cell r="E1197" t="str">
            <v>mo excavacion pilas 22-24 m</v>
          </cell>
        </row>
        <row r="1198">
          <cell r="D1198" t="str">
            <v>2B323</v>
          </cell>
          <cell r="E1198" t="str">
            <v>mo excavacion pilas 24-26 m</v>
          </cell>
        </row>
        <row r="1199">
          <cell r="D1199" t="str">
            <v>2B341</v>
          </cell>
          <cell r="E1199" t="str">
            <v>mo vaciado pilas</v>
          </cell>
        </row>
        <row r="1200">
          <cell r="D1200" t="str">
            <v>2B372</v>
          </cell>
          <cell r="E1200" t="str">
            <v>mo vaciado anillos en pilas</v>
          </cell>
        </row>
        <row r="1201">
          <cell r="D1201" t="str">
            <v>2B651</v>
          </cell>
          <cell r="E1201" t="str">
            <v>mo vaciado de pedestales en concreto</v>
          </cell>
        </row>
        <row r="1202">
          <cell r="D1202" t="str">
            <v>2B728</v>
          </cell>
          <cell r="E1202" t="str">
            <v>mo vaciado de zapatas</v>
          </cell>
        </row>
        <row r="1203">
          <cell r="D1203" t="str">
            <v>2B729</v>
          </cell>
          <cell r="E1203" t="str">
            <v>mo vaciado vigas de fundacion</v>
          </cell>
        </row>
        <row r="1204">
          <cell r="D1204" t="str">
            <v>2B730</v>
          </cell>
          <cell r="E1204" t="str">
            <v>mo vaciado bordillos de concreto</v>
          </cell>
        </row>
        <row r="1205">
          <cell r="D1205" t="str">
            <v>2C331</v>
          </cell>
          <cell r="E1205" t="str">
            <v>mo armado y vaciado carcamo</v>
          </cell>
        </row>
        <row r="1206">
          <cell r="D1206" t="str">
            <v>2C489</v>
          </cell>
          <cell r="E1206" t="str">
            <v>mo instalacion geotextil incluye transporte</v>
          </cell>
        </row>
        <row r="1207">
          <cell r="D1207" t="str">
            <v>2CD11</v>
          </cell>
          <cell r="E1207" t="str">
            <v>descapote manual</v>
          </cell>
        </row>
        <row r="1208">
          <cell r="D1208" t="str">
            <v>2CD12</v>
          </cell>
          <cell r="E1208" t="str">
            <v>excavacion manual</v>
          </cell>
        </row>
        <row r="1209">
          <cell r="D1209" t="str">
            <v>2CD13</v>
          </cell>
          <cell r="E1209" t="str">
            <v>replanteo</v>
          </cell>
        </row>
        <row r="1210">
          <cell r="D1210" t="str">
            <v>2CD14</v>
          </cell>
          <cell r="E1210" t="str">
            <v>cerramiento en polisombra</v>
          </cell>
        </row>
        <row r="1211">
          <cell r="D1211" t="str">
            <v>2CD15</v>
          </cell>
          <cell r="E1211" t="str">
            <v>cerramiento en tabla</v>
          </cell>
        </row>
        <row r="1212">
          <cell r="D1212" t="str">
            <v>2CD16</v>
          </cell>
          <cell r="E1212" t="str">
            <v>desmonte en cubierta</v>
          </cell>
        </row>
        <row r="1213">
          <cell r="D1213" t="str">
            <v>2CD17</v>
          </cell>
          <cell r="E1213" t="str">
            <v>desmonte de entramado de cubierta</v>
          </cell>
        </row>
        <row r="1214">
          <cell r="D1214" t="str">
            <v>2CD18</v>
          </cell>
          <cell r="E1214" t="str">
            <v>demolicion muros en bloque 0.15</v>
          </cell>
        </row>
        <row r="1215">
          <cell r="D1215" t="str">
            <v>2CD19</v>
          </cell>
          <cell r="E1215" t="str">
            <v>demolicion muros en tolete 0.15</v>
          </cell>
        </row>
        <row r="1216">
          <cell r="D1216" t="str">
            <v>2CD1A</v>
          </cell>
          <cell r="E1216" t="str">
            <v>demolicion placas eligeradas 0.15</v>
          </cell>
        </row>
        <row r="1217">
          <cell r="D1217" t="str">
            <v>2CD1B</v>
          </cell>
          <cell r="E1217" t="str">
            <v>demolicion placas contrapiso</v>
          </cell>
        </row>
        <row r="1218">
          <cell r="D1218" t="str">
            <v>2CD1C</v>
          </cell>
          <cell r="E1218" t="str">
            <v>demolicion placas macizas 0.15</v>
          </cell>
        </row>
        <row r="1219">
          <cell r="D1219" t="str">
            <v>2CD1D</v>
          </cell>
          <cell r="E1219" t="str">
            <v>demolicion vigas y columnas</v>
          </cell>
        </row>
        <row r="1220">
          <cell r="D1220" t="str">
            <v>2CD21</v>
          </cell>
          <cell r="E1220" t="str">
            <v>tablero parcial trifasico 12 circuitos</v>
          </cell>
        </row>
        <row r="1221">
          <cell r="D1221" t="str">
            <v>2CD22</v>
          </cell>
          <cell r="E1221" t="str">
            <v>salida trifasica pvc</v>
          </cell>
        </row>
        <row r="1222">
          <cell r="D1222" t="str">
            <v>2CD23</v>
          </cell>
          <cell r="E1222" t="str">
            <v>salida bifasica pvc</v>
          </cell>
        </row>
        <row r="1223">
          <cell r="D1223" t="str">
            <v>2CD31</v>
          </cell>
          <cell r="E1223" t="str">
            <v>estuco</v>
          </cell>
        </row>
        <row r="1224">
          <cell r="D1224" t="str">
            <v>2CD32</v>
          </cell>
          <cell r="E1224" t="str">
            <v>filos y dilataciones</v>
          </cell>
        </row>
        <row r="1225">
          <cell r="D1225" t="str">
            <v>2CD33</v>
          </cell>
          <cell r="E1225" t="str">
            <v>vinilo 3 manos</v>
          </cell>
        </row>
        <row r="1226">
          <cell r="D1226" t="str">
            <v>2CD34</v>
          </cell>
          <cell r="E1226" t="str">
            <v>graniplast</v>
          </cell>
        </row>
        <row r="1227">
          <cell r="D1227" t="str">
            <v>2CD35</v>
          </cell>
          <cell r="E1227" t="str">
            <v>lavado e impremeablilizacion fachada</v>
          </cell>
        </row>
        <row r="1228">
          <cell r="D1228" t="str">
            <v>2CD41</v>
          </cell>
          <cell r="E1228" t="str">
            <v xml:space="preserve">tu beria dos desagües </v>
          </cell>
        </row>
        <row r="1229">
          <cell r="D1229" t="str">
            <v>2CD42</v>
          </cell>
          <cell r="E1229" t="str">
            <v>tuberia sanitaria pvc 4"</v>
          </cell>
        </row>
        <row r="1230">
          <cell r="D1230" t="str">
            <v>2CD43</v>
          </cell>
          <cell r="E1230" t="str">
            <v>cajas de inspeccion base y tapa 80x80</v>
          </cell>
        </row>
        <row r="1231">
          <cell r="D1231" t="str">
            <v>2CD51</v>
          </cell>
          <cell r="E1231" t="str">
            <v>filos y dilataciones mortero</v>
          </cell>
        </row>
        <row r="1232">
          <cell r="D1232" t="str">
            <v>2CD52</v>
          </cell>
          <cell r="E1232" t="str">
            <v>pañete liso pared 1:5</v>
          </cell>
        </row>
        <row r="1233">
          <cell r="D1233" t="str">
            <v>2CD53</v>
          </cell>
          <cell r="E1233" t="str">
            <v>pañete liso techos 1:5</v>
          </cell>
        </row>
        <row r="1234">
          <cell r="D1234" t="str">
            <v>2CD54</v>
          </cell>
          <cell r="E1234" t="str">
            <v>pañete liso impermeabilizado de muros 1:30</v>
          </cell>
        </row>
        <row r="1235">
          <cell r="D1235" t="str">
            <v>2CD61</v>
          </cell>
          <cell r="E1235" t="str">
            <v>concreto ciclopeo</v>
          </cell>
        </row>
        <row r="1236">
          <cell r="D1236" t="str">
            <v>2CD62</v>
          </cell>
          <cell r="E1236" t="str">
            <v>zapatas</v>
          </cell>
        </row>
        <row r="1237">
          <cell r="D1237" t="str">
            <v>2CD63</v>
          </cell>
          <cell r="E1237" t="str">
            <v>viga amarre en concreto</v>
          </cell>
        </row>
        <row r="1238">
          <cell r="D1238" t="str">
            <v>2CD64</v>
          </cell>
          <cell r="E1238" t="str">
            <v xml:space="preserve">columnas </v>
          </cell>
        </row>
        <row r="1239">
          <cell r="D1239" t="str">
            <v>2CD65</v>
          </cell>
          <cell r="E1239" t="str">
            <v>escalera maciza un tramo</v>
          </cell>
        </row>
        <row r="1240">
          <cell r="D1240" t="str">
            <v>2CD66</v>
          </cell>
          <cell r="E1240" t="str">
            <v>tanque subterraneo</v>
          </cell>
        </row>
        <row r="1241">
          <cell r="D1241" t="str">
            <v>2CD67</v>
          </cell>
          <cell r="E1241" t="str">
            <v>vigas aereas</v>
          </cell>
        </row>
        <row r="1242">
          <cell r="D1242" t="str">
            <v>2CD68</v>
          </cell>
          <cell r="E1242" t="str">
            <v>losa maciza h/0.10</v>
          </cell>
        </row>
        <row r="1243">
          <cell r="D1243" t="str">
            <v>2CD69</v>
          </cell>
          <cell r="E1243" t="str">
            <v>acero de refuerzo 420 mpa</v>
          </cell>
        </row>
        <row r="1244">
          <cell r="D1244" t="str">
            <v>2CD71</v>
          </cell>
          <cell r="E1244" t="str">
            <v>salida suministro de agua fria pvc</v>
          </cell>
        </row>
        <row r="1245">
          <cell r="D1245" t="str">
            <v>2CD72</v>
          </cell>
          <cell r="E1245" t="str">
            <v>salida suministro de agua caliente pvc</v>
          </cell>
        </row>
        <row r="1246">
          <cell r="D1246" t="str">
            <v>2CD73</v>
          </cell>
          <cell r="E1246" t="str">
            <v>salida desagüe pvc 4"</v>
          </cell>
        </row>
        <row r="1247">
          <cell r="D1247" t="str">
            <v>2CD74</v>
          </cell>
          <cell r="E1247" t="str">
            <v>instalacion aparato sanitario</v>
          </cell>
        </row>
        <row r="1248">
          <cell r="D1248" t="str">
            <v>2CD81</v>
          </cell>
          <cell r="E1248" t="str">
            <v>mamposteria bloque 5</v>
          </cell>
        </row>
        <row r="1249">
          <cell r="D1249" t="str">
            <v>2CD82</v>
          </cell>
          <cell r="E1249" t="str">
            <v>mo muro ladrillo estructural</v>
          </cell>
        </row>
        <row r="1250">
          <cell r="D1250" t="str">
            <v>2CD83</v>
          </cell>
          <cell r="E1250" t="str">
            <v>bloque concreto e=0.20</v>
          </cell>
        </row>
        <row r="1251">
          <cell r="D1251" t="str">
            <v>2CD84</v>
          </cell>
          <cell r="E1251" t="str">
            <v>m.o. dintel concreto 15x20</v>
          </cell>
        </row>
        <row r="1252">
          <cell r="D1252" t="str">
            <v>2CD85</v>
          </cell>
          <cell r="E1252" t="str">
            <v>mo alfajia ladrillo estructural</v>
          </cell>
        </row>
        <row r="1253">
          <cell r="D1253" t="str">
            <v>2CD86</v>
          </cell>
          <cell r="E1253" t="str">
            <v xml:space="preserve">mesones en concreto fundidos en sitio </v>
          </cell>
        </row>
        <row r="1254">
          <cell r="D1254" t="str">
            <v>2CD87</v>
          </cell>
          <cell r="E1254" t="str">
            <v>muro yeso carton doble cara</v>
          </cell>
        </row>
        <row r="1255">
          <cell r="D1255" t="str">
            <v>2CD88</v>
          </cell>
          <cell r="E1255" t="str">
            <v>muro fibrocemento una cara</v>
          </cell>
        </row>
        <row r="1256">
          <cell r="D1256" t="str">
            <v>2CD89</v>
          </cell>
          <cell r="E1256" t="str">
            <v>mo muro ladrillo bocadillo</v>
          </cell>
        </row>
        <row r="1257">
          <cell r="D1257" t="str">
            <v>2CD8A</v>
          </cell>
          <cell r="E1257" t="str">
            <v>m.o. dintel concreto 0.12x0.20</v>
          </cell>
        </row>
        <row r="1258">
          <cell r="D1258" t="str">
            <v>2CD8B</v>
          </cell>
          <cell r="E1258" t="str">
            <v>m.o. dintel concreto 0.09x0.20</v>
          </cell>
        </row>
        <row r="1259">
          <cell r="D1259" t="str">
            <v>2CD8C</v>
          </cell>
          <cell r="E1259" t="str">
            <v>m.o. dintel concreto 0.07x0.20</v>
          </cell>
        </row>
        <row r="1260">
          <cell r="D1260" t="str">
            <v>2CD8D</v>
          </cell>
          <cell r="E1260" t="str">
            <v>mo muro bloque no. 5</v>
          </cell>
        </row>
        <row r="1261">
          <cell r="D1261" t="str">
            <v>2CD8E</v>
          </cell>
          <cell r="E1261" t="str">
            <v>mo muro bloque 15x20x40</v>
          </cell>
        </row>
        <row r="1262">
          <cell r="D1262" t="str">
            <v>2CD8F</v>
          </cell>
          <cell r="E1262" t="str">
            <v>mo muro bloque 10x20x40</v>
          </cell>
        </row>
        <row r="1263">
          <cell r="D1263" t="str">
            <v>2CD8G</v>
          </cell>
          <cell r="E1263" t="str">
            <v>mo muro bloque 20x20x40</v>
          </cell>
        </row>
        <row r="1264">
          <cell r="D1264" t="str">
            <v>2CD8H</v>
          </cell>
          <cell r="E1264" t="str">
            <v>mo muro ladrillo 15x20x40</v>
          </cell>
        </row>
        <row r="1265">
          <cell r="D1265" t="str">
            <v>2CD8I</v>
          </cell>
          <cell r="E1265" t="str">
            <v>mo muro ladrillo 12x23x33</v>
          </cell>
        </row>
        <row r="1266">
          <cell r="D1266" t="str">
            <v>2CD8J</v>
          </cell>
          <cell r="E1266" t="str">
            <v>mo calado 20x20</v>
          </cell>
        </row>
        <row r="1267">
          <cell r="D1267" t="str">
            <v>2CD8K</v>
          </cell>
          <cell r="E1267" t="str">
            <v>mo muro bloque gran toscano</v>
          </cell>
        </row>
        <row r="1268">
          <cell r="D1268" t="str">
            <v>2CD90</v>
          </cell>
          <cell r="E1268" t="str">
            <v>mo muro ladrillo catalan</v>
          </cell>
        </row>
        <row r="1269">
          <cell r="D1269" t="str">
            <v>2CD91</v>
          </cell>
          <cell r="E1269" t="str">
            <v>base b-200-extender y compacatar con rana</v>
          </cell>
        </row>
        <row r="1270">
          <cell r="D1270" t="str">
            <v>2CD9A</v>
          </cell>
          <cell r="E1270" t="str">
            <v>mo muro ladrillo catalan - ancho menor a 0.60 m.</v>
          </cell>
        </row>
        <row r="1271">
          <cell r="D1271" t="str">
            <v>2CDA1</v>
          </cell>
          <cell r="E1271" t="str">
            <v>teja fibrocemento perfil 7</v>
          </cell>
        </row>
        <row r="1272">
          <cell r="D1272" t="str">
            <v>2CDA2</v>
          </cell>
          <cell r="E1272" t="str">
            <v>canaleta fibrocemento 90 de 6.00m</v>
          </cell>
        </row>
        <row r="1273">
          <cell r="D1273" t="str">
            <v>2CDA3</v>
          </cell>
          <cell r="E1273" t="str">
            <v>afinado cubiertas planas e=0.08</v>
          </cell>
        </row>
        <row r="1274">
          <cell r="D1274" t="str">
            <v>2CDA4</v>
          </cell>
          <cell r="E1274" t="str">
            <v>manto asfaltico calibre 3mm</v>
          </cell>
        </row>
        <row r="1275">
          <cell r="D1275" t="str">
            <v>2CDB1</v>
          </cell>
          <cell r="E1275" t="str">
            <v>fabricacion estructura metalica</v>
          </cell>
        </row>
        <row r="1276">
          <cell r="D1276" t="str">
            <v>2CDB2</v>
          </cell>
          <cell r="E1276" t="str">
            <v>montaje estructura metalica</v>
          </cell>
        </row>
        <row r="1277">
          <cell r="D1277" t="str">
            <v>2CDC1</v>
          </cell>
          <cell r="E1277" t="str">
            <v>enchape ceramica piso/muro</v>
          </cell>
        </row>
        <row r="1278">
          <cell r="D1278" t="str">
            <v>2CDC2</v>
          </cell>
          <cell r="E1278" t="str">
            <v>mo piso porcelanato</v>
          </cell>
        </row>
        <row r="1279">
          <cell r="D1279" t="str">
            <v>2CDD1</v>
          </cell>
          <cell r="E1279" t="str">
            <v>retiro sobrantes tierra</v>
          </cell>
        </row>
        <row r="1280">
          <cell r="D1280" t="str">
            <v>2CDD2</v>
          </cell>
          <cell r="E1280" t="str">
            <v>placa de cimentacion aligerada</v>
          </cell>
        </row>
        <row r="1281">
          <cell r="D1281" t="str">
            <v>2CDD3</v>
          </cell>
          <cell r="E1281" t="str">
            <v>base granular recebo comun</v>
          </cell>
        </row>
        <row r="1282">
          <cell r="D1282" t="str">
            <v>2CDD4</v>
          </cell>
          <cell r="E1282" t="str">
            <v>base arena cemento 1:20</v>
          </cell>
        </row>
        <row r="1283">
          <cell r="D1283" t="str">
            <v>2CDD5</v>
          </cell>
          <cell r="E1283" t="str">
            <v>base concreto pobre e=0.05</v>
          </cell>
        </row>
        <row r="1284">
          <cell r="D1284" t="str">
            <v>2CDD6</v>
          </cell>
          <cell r="E1284" t="str">
            <v>placa aligerada flotante concreto 0.90</v>
          </cell>
        </row>
        <row r="1285">
          <cell r="D1285" t="str">
            <v>2CDD7</v>
          </cell>
          <cell r="E1285" t="str">
            <v>mo colocacion adoquin / gramoquin</v>
          </cell>
        </row>
        <row r="1286">
          <cell r="D1286" t="str">
            <v>2CDE1</v>
          </cell>
          <cell r="E1286" t="str">
            <v>aseo general de obra</v>
          </cell>
        </row>
        <row r="1287">
          <cell r="D1287" t="str">
            <v>2CDF1</v>
          </cell>
          <cell r="E1287" t="str">
            <v>granifo fundido y pulido en sitio</v>
          </cell>
        </row>
        <row r="1288">
          <cell r="D1288" t="str">
            <v>2CDF2</v>
          </cell>
          <cell r="E1288" t="str">
            <v>piso y tablon de arcilla</v>
          </cell>
        </row>
        <row r="1289">
          <cell r="D1289" t="str">
            <v>2CDF3</v>
          </cell>
          <cell r="E1289" t="str">
            <v>piso en baldosa</v>
          </cell>
        </row>
        <row r="1290">
          <cell r="D1290" t="str">
            <v>2CDG1</v>
          </cell>
          <cell r="E1290" t="str">
            <v>cañuela concreto 0.20x0.12</v>
          </cell>
        </row>
        <row r="1291">
          <cell r="D1291" t="str">
            <v>2CDG2</v>
          </cell>
          <cell r="E1291" t="str">
            <v>alistado piso mortero 1:30 arena lavada impermeable</v>
          </cell>
        </row>
        <row r="1292">
          <cell r="D1292" t="str">
            <v>2CDG3</v>
          </cell>
          <cell r="E1292" t="str">
            <v>mo piso en mortero</v>
          </cell>
        </row>
        <row r="1293">
          <cell r="D1293" t="str">
            <v>2D15A</v>
          </cell>
          <cell r="E1293" t="str">
            <v>mo armado y vaciado columna</v>
          </cell>
        </row>
        <row r="1294">
          <cell r="D1294" t="str">
            <v>2D259</v>
          </cell>
          <cell r="E1294" t="str">
            <v>mo armado y vaciado muro de contencion en concreto</v>
          </cell>
        </row>
        <row r="1295">
          <cell r="D1295" t="str">
            <v>2D25A</v>
          </cell>
          <cell r="E1295" t="str">
            <v>mo muro vaciado en concreto</v>
          </cell>
        </row>
        <row r="1296">
          <cell r="D1296" t="str">
            <v>2D31A</v>
          </cell>
          <cell r="E1296" t="str">
            <v>mo armado y vaciado losa maciza</v>
          </cell>
        </row>
        <row r="1297">
          <cell r="D1297" t="str">
            <v>2D31C</v>
          </cell>
          <cell r="E1297" t="str">
            <v xml:space="preserve">mo placa sillar en concreto </v>
          </cell>
        </row>
        <row r="1298">
          <cell r="D1298" t="str">
            <v>2D31D</v>
          </cell>
          <cell r="E1298" t="str">
            <v>mo placa dintel en concreto</v>
          </cell>
        </row>
        <row r="1299">
          <cell r="D1299" t="str">
            <v>2D43A</v>
          </cell>
          <cell r="E1299" t="str">
            <v>mo armado y vaciado losa aligerada con caseton recuperable</v>
          </cell>
        </row>
        <row r="1300">
          <cell r="D1300" t="str">
            <v>2D43B</v>
          </cell>
          <cell r="E1300" t="str">
            <v>mo armado y vaciado aligerada por tramos</v>
          </cell>
        </row>
        <row r="1301">
          <cell r="D1301" t="str">
            <v>2D529</v>
          </cell>
          <cell r="E1301" t="str">
            <v>mo vaciado vigas sobre mamposteria</v>
          </cell>
        </row>
        <row r="1302">
          <cell r="D1302" t="str">
            <v>2D621</v>
          </cell>
          <cell r="E1302" t="str">
            <v>mo armado y vaciado escalas en concreto a la vista</v>
          </cell>
        </row>
        <row r="1303">
          <cell r="D1303" t="str">
            <v>2D622</v>
          </cell>
          <cell r="E1303" t="str">
            <v>mo armado y vaciado de escalas en concreto</v>
          </cell>
        </row>
        <row r="1304">
          <cell r="D1304" t="str">
            <v>2D623</v>
          </cell>
          <cell r="E1304" t="str">
            <v>mo armado y vaciado de escalas en concreto sobre terreno</v>
          </cell>
        </row>
        <row r="1305">
          <cell r="D1305" t="str">
            <v>2D831</v>
          </cell>
          <cell r="E1305" t="str">
            <v>mo dovelas mamposteria bloque 20x20x40</v>
          </cell>
        </row>
        <row r="1306">
          <cell r="D1306" t="str">
            <v>2D832</v>
          </cell>
          <cell r="E1306" t="str">
            <v>mo dovelas mamposteria bloque 15x20x40</v>
          </cell>
        </row>
        <row r="1307">
          <cell r="D1307" t="str">
            <v>2D91A</v>
          </cell>
          <cell r="E1307" t="str">
            <v>mo corte y figuracion</v>
          </cell>
        </row>
        <row r="1308">
          <cell r="D1308" t="str">
            <v>2D92A</v>
          </cell>
          <cell r="E1308" t="str">
            <v>mo colocacion acero refuerzo</v>
          </cell>
        </row>
        <row r="1309">
          <cell r="D1309" t="str">
            <v>2D92B</v>
          </cell>
          <cell r="E1309" t="str">
            <v>colocacion parrillas acero refuerzo</v>
          </cell>
        </row>
        <row r="1310">
          <cell r="D1310" t="str">
            <v>2EA11</v>
          </cell>
          <cell r="E1310" t="str">
            <v>mo dovelas mamposteria bloque y ladrillo</v>
          </cell>
        </row>
        <row r="1311">
          <cell r="D1311" t="str">
            <v>2J111</v>
          </cell>
          <cell r="E1311" t="str">
            <v>mo pañete muros interiores</v>
          </cell>
        </row>
        <row r="1312">
          <cell r="D1312" t="str">
            <v>2J112</v>
          </cell>
          <cell r="E1312" t="str">
            <v>mo pañete en cielos</v>
          </cell>
        </row>
        <row r="1313">
          <cell r="D1313" t="str">
            <v>2J113</v>
          </cell>
          <cell r="E1313" t="str">
            <v>mo pañete muros exteriores</v>
          </cell>
        </row>
        <row r="1314">
          <cell r="D1314" t="str">
            <v>2J114</v>
          </cell>
          <cell r="E1314" t="str">
            <v>mo pañete muros exteriores - ancho menor 0.60 m.</v>
          </cell>
        </row>
        <row r="1315">
          <cell r="D1315" t="str">
            <v>2J11A</v>
          </cell>
          <cell r="E1315" t="str">
            <v>mo pañete muros interiores - ancho menor 0.60 m.</v>
          </cell>
        </row>
        <row r="1316">
          <cell r="D1316" t="str">
            <v>2J149</v>
          </cell>
          <cell r="E1316" t="str">
            <v>mo pañete lineales interiores</v>
          </cell>
        </row>
        <row r="1317">
          <cell r="D1317" t="str">
            <v>2J150</v>
          </cell>
          <cell r="E1317" t="str">
            <v>mo pañete lineales exteriores</v>
          </cell>
        </row>
        <row r="1318">
          <cell r="D1318" t="str">
            <v>2J211</v>
          </cell>
          <cell r="E1318" t="str">
            <v>mo enchape baldosin estampillado</v>
          </cell>
        </row>
        <row r="1319">
          <cell r="D1319" t="str">
            <v>2K149</v>
          </cell>
          <cell r="E1319" t="str">
            <v>mo mortero pendientado terraza</v>
          </cell>
        </row>
        <row r="1320">
          <cell r="D1320" t="str">
            <v>2K150</v>
          </cell>
          <cell r="E1320" t="str">
            <v xml:space="preserve">mo mortero de piso </v>
          </cell>
        </row>
        <row r="1321">
          <cell r="D1321" t="str">
            <v>2K151</v>
          </cell>
          <cell r="E1321" t="str">
            <v>mo vaciado piso en concreto e= hasta 15 cm</v>
          </cell>
        </row>
        <row r="1322">
          <cell r="D1322" t="str">
            <v>2K152</v>
          </cell>
          <cell r="E1322" t="str">
            <v>mo vaciado de placa de contrapiso e=0.10 a 0.20 m</v>
          </cell>
        </row>
        <row r="1323">
          <cell r="D1323" t="str">
            <v>2K731</v>
          </cell>
          <cell r="E1323" t="str">
            <v>mo vaciaciado media caña grano lavado</v>
          </cell>
        </row>
        <row r="1324">
          <cell r="D1324" t="str">
            <v>2K799</v>
          </cell>
          <cell r="E1324" t="str">
            <v>mo instalacion de bordillo</v>
          </cell>
        </row>
        <row r="1325">
          <cell r="D1325" t="str">
            <v>2KA11</v>
          </cell>
          <cell r="E1325" t="str">
            <v>mo pisos en arenilla</v>
          </cell>
        </row>
        <row r="1326">
          <cell r="D1326" t="str">
            <v>2KA12</v>
          </cell>
          <cell r="E1326" t="str">
            <v>mo vaciado talon de concreto</v>
          </cell>
        </row>
        <row r="1327">
          <cell r="D1327" t="str">
            <v>2L911</v>
          </cell>
          <cell r="E1327" t="str">
            <v>mo instalacion divisiones baños</v>
          </cell>
        </row>
        <row r="1328">
          <cell r="D1328" t="str">
            <v>2N1A1</v>
          </cell>
          <cell r="E1328" t="str">
            <v xml:space="preserve">mo instalacion de lavadero </v>
          </cell>
        </row>
        <row r="1329">
          <cell r="D1329" t="str">
            <v>2N1A2</v>
          </cell>
          <cell r="E1329" t="str">
            <v>mo instalacion de pozuelo de acero inoxidable</v>
          </cell>
        </row>
        <row r="1330">
          <cell r="D1330" t="str">
            <v>2N1A3</v>
          </cell>
          <cell r="E1330" t="str">
            <v>mo instalacion de griferia</v>
          </cell>
        </row>
        <row r="1331">
          <cell r="D1331" t="str">
            <v>2N1A4</v>
          </cell>
          <cell r="E1331" t="str">
            <v>mo instalacion de canilla</v>
          </cell>
        </row>
        <row r="1332">
          <cell r="D1332" t="str">
            <v>2N291</v>
          </cell>
          <cell r="E1332" t="str">
            <v>mo instalacion accesorios institucionales baños</v>
          </cell>
        </row>
        <row r="1333">
          <cell r="D1333" t="str">
            <v>2N292</v>
          </cell>
          <cell r="E1333" t="str">
            <v>mo instalacion accesorios baños</v>
          </cell>
        </row>
        <row r="1334">
          <cell r="D1334" t="str">
            <v>2N293</v>
          </cell>
          <cell r="E1334" t="str">
            <v>mo instalacion accesorios sencillos baños</v>
          </cell>
        </row>
        <row r="1335">
          <cell r="D1335" t="str">
            <v>2N311</v>
          </cell>
          <cell r="E1335" t="str">
            <v xml:space="preserve">mo colocacion instalacion abasto plastico </v>
          </cell>
        </row>
        <row r="1336">
          <cell r="D1336" t="str">
            <v>2N383</v>
          </cell>
          <cell r="E1336" t="str">
            <v>mo colocacion rejillas en aluminio para piso</v>
          </cell>
        </row>
        <row r="1337">
          <cell r="D1337" t="str">
            <v>2N3B1</v>
          </cell>
          <cell r="E1337" t="str">
            <v>mo instalacion rejilla de ventilacion de gas</v>
          </cell>
        </row>
        <row r="1338">
          <cell r="D1338" t="str">
            <v>2O211</v>
          </cell>
          <cell r="E1338" t="str">
            <v>mo vaciado de andenes en concreto</v>
          </cell>
        </row>
        <row r="1339">
          <cell r="D1339" t="str">
            <v>2O751</v>
          </cell>
          <cell r="E1339" t="str">
            <v>mo topellantas</v>
          </cell>
        </row>
        <row r="1340">
          <cell r="D1340" t="str">
            <v>2P111</v>
          </cell>
          <cell r="E1340" t="str">
            <v>mo estuco</v>
          </cell>
        </row>
        <row r="1341">
          <cell r="D1341" t="str">
            <v>2P112</v>
          </cell>
          <cell r="E1341" t="str">
            <v>mo ranura estuco</v>
          </cell>
        </row>
        <row r="1342">
          <cell r="D1342" t="str">
            <v>2P113</v>
          </cell>
          <cell r="E1342" t="str">
            <v>mo estuco - ancho menor 0.60 m.</v>
          </cell>
        </row>
        <row r="1343">
          <cell r="D1343" t="str">
            <v>2P121</v>
          </cell>
          <cell r="E1343" t="str">
            <v>mo pintura vinilica 1 mano</v>
          </cell>
        </row>
        <row r="1344">
          <cell r="D1344" t="str">
            <v>2P122</v>
          </cell>
          <cell r="E1344" t="str">
            <v>mo pintura acrilica 1 mano</v>
          </cell>
        </row>
        <row r="1345">
          <cell r="D1345" t="str">
            <v>2P123</v>
          </cell>
          <cell r="E1345" t="str">
            <v>mo pintura tuberia hidrosanitaria</v>
          </cell>
        </row>
        <row r="1346">
          <cell r="D1346" t="str">
            <v>2P124</v>
          </cell>
          <cell r="E1346" t="str">
            <v>mo pintura vinilica 1 mano - ancho menor 0.60 m.</v>
          </cell>
        </row>
        <row r="1347">
          <cell r="D1347" t="str">
            <v>2P125</v>
          </cell>
          <cell r="E1347" t="str">
            <v>mo graniacril 1 mano</v>
          </cell>
        </row>
        <row r="1348">
          <cell r="D1348" t="str">
            <v>2P126</v>
          </cell>
          <cell r="E1348" t="str">
            <v>mo graniacril 1 mano - ancho menor 0.60 m.</v>
          </cell>
        </row>
        <row r="1349">
          <cell r="D1349" t="str">
            <v>2P191</v>
          </cell>
          <cell r="E1349" t="str">
            <v>mo aplicacion hidrofugo</v>
          </cell>
        </row>
        <row r="1350">
          <cell r="D1350" t="str">
            <v>2P221</v>
          </cell>
          <cell r="E1350" t="str">
            <v>mo pintura vinilica cielo 1 mano</v>
          </cell>
        </row>
        <row r="1351">
          <cell r="D1351" t="str">
            <v>2P222</v>
          </cell>
          <cell r="E1351" t="str">
            <v>mo pintura epoxica muros 1 mano</v>
          </cell>
        </row>
        <row r="1352">
          <cell r="D1352" t="str">
            <v>2P223</v>
          </cell>
          <cell r="E1352" t="str">
            <v>mo pintura epoxica cielo 1 mano</v>
          </cell>
        </row>
        <row r="1353">
          <cell r="D1353" t="str">
            <v>2R828</v>
          </cell>
          <cell r="E1353" t="str">
            <v>mo excavacion en roca</v>
          </cell>
        </row>
        <row r="1354">
          <cell r="D1354" t="str">
            <v>2R882</v>
          </cell>
          <cell r="E1354" t="str">
            <v>mo vaciado cañuela</v>
          </cell>
        </row>
        <row r="1355">
          <cell r="D1355" t="str">
            <v>2T111</v>
          </cell>
          <cell r="E1355" t="str">
            <v>mo vaciado banca en concreto</v>
          </cell>
        </row>
        <row r="1356">
          <cell r="D1356" t="str">
            <v>2Z111</v>
          </cell>
          <cell r="E1356" t="str">
            <v>mo transporte interno de material general</v>
          </cell>
        </row>
        <row r="1357">
          <cell r="D1357" t="str">
            <v>30001</v>
          </cell>
          <cell r="E1357" t="str">
            <v>subcontrato lucarnas - estructura aluminio + vidrio multilaminado + soportes y sellamientos</v>
          </cell>
        </row>
        <row r="1358">
          <cell r="D1358" t="str">
            <v>30002</v>
          </cell>
          <cell r="E1358" t="str">
            <v>subcontrato canoa - lamina galvanizada cal 16 dllo 1.20 m. + anticorrosivo + pintura</v>
          </cell>
        </row>
        <row r="1359">
          <cell r="D1359" t="str">
            <v>30003</v>
          </cell>
          <cell r="E1359" t="str">
            <v>subcontrato cielo raso modular de 0.60 x 0.60 m en fibra de vidrio armstrong ref. optima 3251</v>
          </cell>
        </row>
        <row r="1360">
          <cell r="D1360" t="str">
            <v>30004</v>
          </cell>
          <cell r="E1360" t="str">
            <v>subcontrato cielo falso en tablayeso</v>
          </cell>
        </row>
        <row r="1361">
          <cell r="D1361" t="str">
            <v>30005</v>
          </cell>
          <cell r="E1361" t="str">
            <v>subcontrato cajones perimetrales para luz indirecta</v>
          </cell>
        </row>
        <row r="1362">
          <cell r="D1362" t="str">
            <v>30006</v>
          </cell>
          <cell r="E1362" t="str">
            <v>subcontrato faldones verticales de remate de cielos en tabla-yeso</v>
          </cell>
        </row>
        <row r="1363">
          <cell r="D1363" t="str">
            <v>30007</v>
          </cell>
          <cell r="E1363" t="str">
            <v>tapete modular milliken 50 x 50 ref. star net radon</v>
          </cell>
        </row>
        <row r="1364">
          <cell r="D1364" t="str">
            <v>30008</v>
          </cell>
          <cell r="E1364" t="str">
            <v>adhesivo cñt (para 200 m2)</v>
          </cell>
        </row>
        <row r="1365">
          <cell r="D1365" t="str">
            <v>30009</v>
          </cell>
          <cell r="E1365" t="str">
            <v>mo instalacion tapete modular milliken</v>
          </cell>
        </row>
        <row r="1366">
          <cell r="D1366" t="str">
            <v>30010</v>
          </cell>
          <cell r="E1366" t="str">
            <v>vinilo ref. micra premium de tarkett incluye las pegas y el cordon de soldadura para el sellado de juntas</v>
          </cell>
        </row>
        <row r="1367">
          <cell r="D1367" t="str">
            <v>30011</v>
          </cell>
          <cell r="E1367" t="str">
            <v>mo instalacion piso vinilo ref. micra premium de tarkett</v>
          </cell>
        </row>
        <row r="1368">
          <cell r="D1368" t="str">
            <v>30012</v>
          </cell>
          <cell r="E1368" t="str">
            <v>deck en composite dunnik nwe (madera tecnologica) tablones de 24 x 150 x 2200 mmcomuesto de 655 madera molida y sinteticos incluye grapas y ronillos de fijacion</v>
          </cell>
        </row>
        <row r="1369">
          <cell r="D1369" t="str">
            <v>30013</v>
          </cell>
          <cell r="E1369" t="str">
            <v xml:space="preserve">mo insatalacion composite dunnik nwe </v>
          </cell>
        </row>
        <row r="1370">
          <cell r="D1370" t="str">
            <v>30014</v>
          </cell>
          <cell r="E1370" t="str">
            <v>provision soporte y nivelacion de piso terraza</v>
          </cell>
        </row>
        <row r="1371">
          <cell r="D1371" t="str">
            <v>30015</v>
          </cell>
          <cell r="E1371" t="str">
            <v>provision para jardineras en fibra de vidrio acorde al plano de detalle</v>
          </cell>
        </row>
        <row r="1372">
          <cell r="D1372" t="str">
            <v>30016</v>
          </cell>
          <cell r="E1372" t="str">
            <v>ventana v-1 (3.95x0.50).  marco + ala en aluminio anodizado natural. vidrio templado laminado. cuerpos basculantes</v>
          </cell>
        </row>
        <row r="1373">
          <cell r="D1373" t="str">
            <v>30017</v>
          </cell>
          <cell r="E1373" t="str">
            <v>ventana v-2 (5.95x0.45).  marco + ala en aluminio anodizado natural. vidrio templado laminado. cuerpos basculantes</v>
          </cell>
        </row>
        <row r="1374">
          <cell r="D1374" t="str">
            <v>30018</v>
          </cell>
          <cell r="E1374" t="str">
            <v>ventana v-3 (4.17x0.45).  marco + ala en aluminio anodizado natural. vidrio templado laminado. cuerpos basculantes</v>
          </cell>
        </row>
        <row r="1375">
          <cell r="D1375" t="str">
            <v>30019</v>
          </cell>
          <cell r="E1375" t="str">
            <v>ventana v-4 (5.25x0.50).  marco + ala en aluminio anodizado natural. vidrio templado laminado. cuerpos basculantes</v>
          </cell>
        </row>
        <row r="1376">
          <cell r="D1376" t="str">
            <v>30020</v>
          </cell>
          <cell r="E1376" t="str">
            <v>ventana v-5 (2.00x0.45).  marco + ala en aluminio anodizado natural. vidrio templado laminado. cuerpos basculantes</v>
          </cell>
        </row>
        <row r="1377">
          <cell r="D1377" t="str">
            <v>30021</v>
          </cell>
          <cell r="E1377" t="str">
            <v>ventana v-6 (4.85x0.45).  marco + ala en aluminio anodizado natural. vidrio templado laminado. cuerpos basculantes</v>
          </cell>
        </row>
        <row r="1378">
          <cell r="D1378" t="str">
            <v>30022</v>
          </cell>
          <cell r="E1378" t="str">
            <v>ventana v-7 (5.41x0.45).  marco + ala en aluminio anodizado natural. vidrio templado laminado. cuerpos basculantes</v>
          </cell>
        </row>
        <row r="1379">
          <cell r="D1379" t="str">
            <v>30023</v>
          </cell>
          <cell r="E1379" t="str">
            <v>ventana v-8 (2.85x0.50).  marco + ala en aluminio anodizado natural. vidrio templado laminado. cuerpos basculantes</v>
          </cell>
        </row>
        <row r="1380">
          <cell r="D1380" t="str">
            <v>30024</v>
          </cell>
          <cell r="E1380" t="str">
            <v>ventana v-9 (4.41x0.50).  marco + ala en aluminio anodizado natural. vidrio templado laminado. cuerpos basculantes</v>
          </cell>
        </row>
        <row r="1381">
          <cell r="D1381" t="str">
            <v>30025</v>
          </cell>
          <cell r="E1381" t="str">
            <v>cortina enrollable  cafeteria (3.45x1.60).  cortina enrollable en flejes microperforados. incluye taparollos, anticorrosivo + pintura de acabado</v>
          </cell>
        </row>
        <row r="1382">
          <cell r="D1382" t="str">
            <v>30026</v>
          </cell>
          <cell r="E1382" t="str">
            <v>cortina enrollable  cocina (1.45x1.60).  cortina enrollable en flejes microperforados. incluye taparollos, anticorrosivo + pintura de acabado</v>
          </cell>
        </row>
        <row r="1383">
          <cell r="D1383" t="str">
            <v>30027</v>
          </cell>
          <cell r="E1383" t="str">
            <v>reja r-1 (16.56x0.48).  marco + cuerpo fijo en celosia aluminio anodizado natural. cuerpos fijos</v>
          </cell>
        </row>
        <row r="1384">
          <cell r="D1384" t="str">
            <v>30028</v>
          </cell>
          <cell r="E1384" t="str">
            <v>reja r-2 (20.10x0.48).  marco + cuerpo fijo en celosia aluminio anodizado natural. cuerpos fijos</v>
          </cell>
        </row>
        <row r="1385">
          <cell r="D1385" t="str">
            <v>30029</v>
          </cell>
          <cell r="E1385" t="str">
            <v>reja r-3 (21.36x0.48).  marco + cuerpo fijo en celosia aluminio anodizado natural. cuerpos fijos</v>
          </cell>
        </row>
        <row r="1386">
          <cell r="D1386" t="str">
            <v>30030</v>
          </cell>
          <cell r="E1386" t="str">
            <v>subcontrato instalacion puerta madera</v>
          </cell>
        </row>
        <row r="1387">
          <cell r="D1387" t="str">
            <v>30031</v>
          </cell>
          <cell r="E1387" t="str">
            <v>subcontrato instalacion puerta metalica</v>
          </cell>
        </row>
        <row r="1388">
          <cell r="D1388" t="str">
            <v>30032</v>
          </cell>
          <cell r="E1388" t="str">
            <v>ventana v-17 (1.36x0.47) - celosia en aluminio con pintura electrostatica negra. cuerpos fijos</v>
          </cell>
        </row>
        <row r="1389">
          <cell r="D1389" t="str">
            <v>30033</v>
          </cell>
          <cell r="E1389" t="str">
            <v>ventana v-18 (1.10x0.47) - celosia en aluminio con pintura electrostatica negra. cuerpos fijos</v>
          </cell>
        </row>
        <row r="1390">
          <cell r="D1390" t="str">
            <v>30034</v>
          </cell>
          <cell r="E1390" t="str">
            <v>ventana v-19 (1.50x3.27) - celosia en aluminio con pintura electrostatica negra. cuerpos fijos</v>
          </cell>
        </row>
        <row r="1391">
          <cell r="D1391" t="str">
            <v>30035</v>
          </cell>
          <cell r="E1391" t="str">
            <v>ventana v-20 (1.90x0.47) - ventana en aluminio con pintura electrostatica negra + vidrio laminado 4+6+pvb transparente incoloro. cuerpos fijos</v>
          </cell>
        </row>
        <row r="1392">
          <cell r="D1392" t="str">
            <v>30036</v>
          </cell>
          <cell r="E1392" t="str">
            <v>ventana v-21 (5.90x2.40) - ventana en aluminio con pintura electrostatica negra + vidrio laminado 4+6+pvb transparente incoloro. cuerpos fijos y corredizos</v>
          </cell>
        </row>
        <row r="1393">
          <cell r="D1393" t="str">
            <v>30037</v>
          </cell>
          <cell r="E1393" t="str">
            <v>ventana v-22 (0.50x3.27) - ventana en aluminio con pintura electrostatica negra + vidrio laminado 4+6+pvb transparente incoloro. cuerpos fijos</v>
          </cell>
        </row>
        <row r="1394">
          <cell r="D1394" t="str">
            <v>30038</v>
          </cell>
          <cell r="E1394" t="str">
            <v>ventana v-23 (3.56x3.12) - ventana en aluminio con pintura electrostatica negra + vidrio laminado 4+6+pvb transparente incoloro. cuerpos fijos</v>
          </cell>
        </row>
        <row r="1395">
          <cell r="D1395" t="str">
            <v>30039</v>
          </cell>
          <cell r="E1395" t="str">
            <v>ventana v-24 (5.90x2.39) - ventana en aluminio con pintura electrostatica negra + vidrio laminado 4+6+pvb transparente incoloro. cuerpos fijos y corredizos</v>
          </cell>
        </row>
        <row r="1396">
          <cell r="D1396" t="str">
            <v>30040</v>
          </cell>
          <cell r="E1396" t="str">
            <v>ventana v-34p (7.68x2.85) - lateral lucarna - aluminio + lamas fijas de aluminio</v>
          </cell>
        </row>
        <row r="1397">
          <cell r="D1397" t="str">
            <v>30041</v>
          </cell>
          <cell r="E1397" t="str">
            <v>ventana v-37p (0.60x0.30) - aluminio + lamas fijas de aluminio</v>
          </cell>
        </row>
        <row r="1398">
          <cell r="D1398" t="str">
            <v>30042</v>
          </cell>
          <cell r="E1398" t="str">
            <v>ventana v-38p (5.40x2.80) - aluminio + vidrio claro 9.5 mm  con película de color</v>
          </cell>
        </row>
        <row r="1399">
          <cell r="D1399" t="str">
            <v>30043</v>
          </cell>
          <cell r="E1399" t="str">
            <v>ventana v-39p (5.40x2.80) - aluminio + vidrio claro 9.5 mm  con película de color</v>
          </cell>
        </row>
        <row r="1400">
          <cell r="D1400" t="str">
            <v>30044</v>
          </cell>
          <cell r="E1400" t="str">
            <v>ventana v-40p (5.40x3.80) - aluminio + vidrio claro 9.5 mm  con película de color</v>
          </cell>
        </row>
        <row r="1401">
          <cell r="D1401" t="str">
            <v>30045</v>
          </cell>
          <cell r="E1401" t="str">
            <v>ventana v-41p (5.40x3.80) - aluminio + vidrio claro 9.5 mm  con película de color</v>
          </cell>
        </row>
        <row r="1402">
          <cell r="D1402" t="str">
            <v>30046</v>
          </cell>
          <cell r="E1402" t="str">
            <v>ventana v-42p (13.29x4.85) - aluminio + vidrio claro 9.5 mm  con película de color</v>
          </cell>
        </row>
        <row r="1403">
          <cell r="D1403" t="str">
            <v>30047</v>
          </cell>
          <cell r="E1403" t="str">
            <v>ventana v-43p (13.29x4.85) - aluminio + vidrio claro 9.5 mm  con película de color</v>
          </cell>
        </row>
        <row r="1404">
          <cell r="D1404" t="str">
            <v>30048</v>
          </cell>
          <cell r="E1404" t="str">
            <v xml:space="preserve">ventana v-51f (168.54x12.97) - fachada flotante aluminio + cristal duo-vent </v>
          </cell>
        </row>
        <row r="1405">
          <cell r="D1405" t="str">
            <v>30049</v>
          </cell>
          <cell r="E1405" t="str">
            <v xml:space="preserve">ventana v-52f (44.45x12.97) - fachada flotante aluminio + cristal duo-vent </v>
          </cell>
        </row>
        <row r="1406">
          <cell r="D1406" t="str">
            <v>30050</v>
          </cell>
          <cell r="E1406" t="str">
            <v xml:space="preserve">ventana v-53f (105.69x12.97) - fachada flotante aluminio + cristal duo-vent </v>
          </cell>
        </row>
        <row r="1407">
          <cell r="D1407" t="str">
            <v>30051</v>
          </cell>
          <cell r="E1407" t="str">
            <v xml:space="preserve">ventana v-54f (247.52x12.97) - fachada flotante aluminio + cristal duo-vent </v>
          </cell>
        </row>
        <row r="1408">
          <cell r="D1408" t="str">
            <v>30052</v>
          </cell>
          <cell r="E1408" t="str">
            <v xml:space="preserve">ventana v-55f (123.46x12.97) - fachada flotante aluminio + cristal duo-vent </v>
          </cell>
        </row>
        <row r="1409">
          <cell r="D1409" t="str">
            <v>30053</v>
          </cell>
          <cell r="E1409" t="str">
            <v xml:space="preserve">ventana v-56f (64.63x33.88) - fachada flotante aluminio + cristal duo-vent </v>
          </cell>
        </row>
        <row r="1410">
          <cell r="D1410" t="str">
            <v>30054</v>
          </cell>
          <cell r="E1410" t="str">
            <v xml:space="preserve">ventana v-57f (46.63x33.88) - fachada flotante aluminio + cristal duo-vent </v>
          </cell>
        </row>
        <row r="1411">
          <cell r="D1411" t="str">
            <v>30055</v>
          </cell>
          <cell r="E1411" t="str">
            <v xml:space="preserve">ventana v-58f (64.63x33.88) - fachada flotante aluminio + cristal duo-vent </v>
          </cell>
        </row>
        <row r="1412">
          <cell r="D1412" t="str">
            <v>30056</v>
          </cell>
          <cell r="E1412" t="str">
            <v xml:space="preserve">ventana v-59f (46.63x33.88) - fachada flotante aluminio + cristal duo-vent </v>
          </cell>
        </row>
        <row r="1413">
          <cell r="D1413" t="str">
            <v>30057</v>
          </cell>
          <cell r="E1413" t="str">
            <v xml:space="preserve">ventana v-60f (64.63x33.88) - fachada flotante aluminio + cristal duo-vent </v>
          </cell>
        </row>
        <row r="1414">
          <cell r="D1414" t="str">
            <v>30058</v>
          </cell>
          <cell r="E1414" t="str">
            <v xml:space="preserve">ventana v-61f (28.63x33.88) - fachada flotante aluminio + cristal duo-vent </v>
          </cell>
        </row>
        <row r="1415">
          <cell r="D1415" t="str">
            <v>30059</v>
          </cell>
          <cell r="E1415" t="str">
            <v xml:space="preserve">ventana v-62f (64.63x33.88) - fachada flotante aluminio + cristal duo-vent </v>
          </cell>
        </row>
        <row r="1416">
          <cell r="D1416" t="str">
            <v>30060</v>
          </cell>
          <cell r="E1416" t="str">
            <v xml:space="preserve">ventana v-63f (28.63x33.88) - fachada flotante aluminio + cristal duo-vent </v>
          </cell>
        </row>
        <row r="1417">
          <cell r="D1417" t="str">
            <v>30061</v>
          </cell>
          <cell r="E1417" t="str">
            <v xml:space="preserve">ventana v-64f (64.63x33.88) - fachada flotante aluminio + cristal duo-vent </v>
          </cell>
        </row>
        <row r="1418">
          <cell r="D1418" t="str">
            <v>30062</v>
          </cell>
          <cell r="E1418" t="str">
            <v xml:space="preserve">ventana v-65f (46.63x33.88) - fachada flotante aluminio + cristal duo-vent </v>
          </cell>
        </row>
        <row r="1419">
          <cell r="D1419" t="str">
            <v>30063</v>
          </cell>
          <cell r="E1419" t="str">
            <v xml:space="preserve">ventana v-66f (64.63x33.88) - fachada flotante aluminio + cristal duo-vent </v>
          </cell>
        </row>
        <row r="1420">
          <cell r="D1420" t="str">
            <v>30064</v>
          </cell>
          <cell r="E1420" t="str">
            <v xml:space="preserve">ventana v-67f (46.63x33.88) - fachada flotante aluminio + cristal duo-vent </v>
          </cell>
        </row>
        <row r="1421">
          <cell r="D1421" t="str">
            <v>30065</v>
          </cell>
          <cell r="E1421" t="str">
            <v xml:space="preserve">ventana v-69f (53.24x12.97) - fachada flotante aluminio + cristal duo-vent </v>
          </cell>
        </row>
        <row r="1422">
          <cell r="D1422" t="str">
            <v>30067</v>
          </cell>
          <cell r="E1422" t="str">
            <v>cerramiento de seguridad centro de recursos</v>
          </cell>
        </row>
        <row r="1423">
          <cell r="D1423" t="str">
            <v>30068</v>
          </cell>
          <cell r="E1423" t="str">
            <v xml:space="preserve">cabina de baño corrediza (1.41x1.90). perfileria de aluminio anodizado natural + vidrio templado 6 mm </v>
          </cell>
        </row>
        <row r="1424">
          <cell r="D1424" t="str">
            <v>30069</v>
          </cell>
          <cell r="E1424" t="str">
            <v>puerta vidriera pv-03 (6.19x3.34) - puerta vidriera aluminio con pintura electrostatica negra + vidrio laminado 4+6+pvb transparente incoloro. cuerpos fijos y batientes. incluye manija en acero inoxidable uso institucional</v>
          </cell>
        </row>
        <row r="1425">
          <cell r="D1425" t="str">
            <v>30070</v>
          </cell>
          <cell r="E1425" t="str">
            <v>puerta vidriera pv-04 (10.70x3.12) - puerta vidriera aluminio con pintura electrostatica negra + vidrio laminado 4+6+pvb transparente incoloro. cuerpos batientes. incluye manija en acero inoxidable uso institucional y barras antipanico de push</v>
          </cell>
        </row>
        <row r="1426">
          <cell r="D1426" t="str">
            <v>30071</v>
          </cell>
          <cell r="E1426" t="str">
            <v>puerta vidriera pv-05 (5.90x2.82)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27">
          <cell r="D1427" t="str">
            <v>30072</v>
          </cell>
          <cell r="E1427" t="str">
            <v>puerta vidriera pv-06 (12.40x2.82) - puerta vidriera aluminio con pintura electrostatica negra + vidrio laminado 4+6+pvb transparente incoloro y montante en panel aeroshield de hunter douglas o equivalente. cuerpos fijos y corredizos</v>
          </cell>
        </row>
        <row r="1428">
          <cell r="D1428" t="str">
            <v>30073</v>
          </cell>
          <cell r="E1428" t="str">
            <v>puerta vidriera pv-07 (5.47x2.82) - puerta vidriera aluminio con pintura electrostatica negra + vidrio laminado 4+6+pvb transparente incoloro y montante en celosia de aluminio. cuerpos batientes. incluye manija en acero inoxidable uso institucional</v>
          </cell>
        </row>
        <row r="1429">
          <cell r="D1429" t="str">
            <v>30074</v>
          </cell>
          <cell r="E1429" t="str">
            <v>puerta vidriera pv-08 (3.67x2.82) - puerta vidriera aluminio con pintura electrostatica negra + vidrio laminado 4+6+pvb transparente incoloro y montante en celosia de aluminio. cuerpos batientes. incluye manija en acero inoxidable uso institucional y barras antipanico de push</v>
          </cell>
        </row>
        <row r="1430">
          <cell r="D1430" t="str">
            <v>30075</v>
          </cell>
          <cell r="E1430" t="str">
            <v>puerta vidriera pv-09 (10.30x2.82)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31">
          <cell r="D1431" t="str">
            <v>30076</v>
          </cell>
          <cell r="E1431" t="str">
            <v>puerta vidriera pv-10 (1.85x3.12) - puerta vidriera aluminio con pintura electrostatica negra + vidrio laminado 4+6+pvb transparente incoloro. cuerpos batientes. incluye manija en acero inoxidable uso institucional</v>
          </cell>
        </row>
        <row r="1432">
          <cell r="D1432" t="str">
            <v>30077</v>
          </cell>
          <cell r="E1432" t="str">
            <v>puerta vidriera pv-11 (1.20x3.12) - puerta vidriera aluminio con pintura electrostatica negra + vidrio laminado 4+6+pvb transparente incoloro. cuerpos batientes. incluye manija en acero inoxidable uso institucional</v>
          </cell>
        </row>
        <row r="1433">
          <cell r="D1433" t="str">
            <v>30078</v>
          </cell>
          <cell r="E1433" t="str">
            <v>puerta vidriera pv-12n (3.10x2.25) - puerta vidriera perfileria tipo zócalo de aluminio + vidrio templado o laminado</v>
          </cell>
        </row>
        <row r="1434">
          <cell r="D1434" t="str">
            <v>30079</v>
          </cell>
          <cell r="E1434" t="str">
            <v>puerta vidriera pv-13p (1.00x2.25) - puerta vidriera perfileria tipo zócalo de aluminio + vidrio con color</v>
          </cell>
        </row>
        <row r="1435">
          <cell r="D1435" t="str">
            <v>30080</v>
          </cell>
          <cell r="E1435" t="str">
            <v>puerta vidriera pv-14p proyecto completo (21.14x2.25) - puerta vidriera perfileria tipo zócalo de aluminio + vidrio templado o laminado</v>
          </cell>
        </row>
        <row r="1436">
          <cell r="D1436" t="str">
            <v>30081</v>
          </cell>
          <cell r="E1436" t="str">
            <v>puerta vidriera pv-15p (5.61x2.25) - puerta vidriera perfileria tipo zócalo de aluminio + vidrio templado o laminado</v>
          </cell>
        </row>
        <row r="1437">
          <cell r="D1437" t="str">
            <v>30082</v>
          </cell>
          <cell r="E1437" t="str">
            <v>puerta vidriera pv-16n (5.96x2.25) - puerta marco en lámina doblada cal 18 + 2 alas tableros en lámina calibre 18 con ranuras horizontales + barra antipánico</v>
          </cell>
        </row>
        <row r="1438">
          <cell r="D1438" t="str">
            <v>30083</v>
          </cell>
          <cell r="E1438" t="str">
            <v>puerta vidriera pv-17n (7.25x4.85) - puerta vidriera perfileria tipo zócalo de aluminio + vidrio templado o laminado + cerradura de imán y control mecánico</v>
          </cell>
        </row>
        <row r="1439">
          <cell r="D1439" t="str">
            <v>30084</v>
          </cell>
          <cell r="E1439" t="str">
            <v>puerta vidriera pv-30f (9.00x4.85) - puerta vidriera perfileria tipo zócalo de aluminio + vidrio templado o laminado + cerradura de imán y control mecánico</v>
          </cell>
        </row>
        <row r="1440">
          <cell r="D1440" t="str">
            <v>30085</v>
          </cell>
          <cell r="E1440" t="str">
            <v>puerta vidriera pv-31f (7.39x4.85) - puerta vidriera perfileria tipo zócalo de aluminio + vidrio templado o laminado + cerradura de imán y control mecánico</v>
          </cell>
        </row>
        <row r="1441">
          <cell r="D1441" t="str">
            <v>30086</v>
          </cell>
          <cell r="E1441" t="str">
            <v>puerta vidriera pv-32f (5.63x4.85) - puerta vidriera perfileria tipo zócalo de aluminio + vidrio templado o laminado + cerradura de imán y control mecánico</v>
          </cell>
        </row>
        <row r="1442">
          <cell r="D1442" t="str">
            <v>30087</v>
          </cell>
          <cell r="E1442" t="str">
            <v>puerta vidriera pv-33f (7.37x4.85) - puerta vidriera perfileria tipo zócalo de aluminio + vidrio templado o laminado + cerradura de imán y control mecánico</v>
          </cell>
        </row>
        <row r="1443">
          <cell r="D1443" t="str">
            <v>30088</v>
          </cell>
          <cell r="E1443" t="str">
            <v>puerta vidriera pv-34f (4.95x4.85) - puerta vidriera perfileria tipo zócalo de aluminio + vidrio templado o laminado + cerradura de imán y control mecánico</v>
          </cell>
        </row>
        <row r="1444">
          <cell r="D1444" t="str">
            <v>30089</v>
          </cell>
          <cell r="E1444" t="str">
            <v>puerta p-1 (0.70x2.37). marco en lamina cr cal 16 + ala entamborada en lamina cr cal 16 con celosias inferior y superior. incluye pintura anticorrosiva + acabado y chapa tipo manija de uso institucional</v>
          </cell>
        </row>
        <row r="1445">
          <cell r="D1445" t="str">
            <v>30090</v>
          </cell>
          <cell r="E1445" t="str">
            <v>puerta p-2 (0.80x2.37). marco en lamina cr cal 16 + ala entamborada en lamina cr cal 16 con celosias inferior y superior. incluye pintura anticorrosiva + acabado y chapa tipo manija de uso institucional</v>
          </cell>
        </row>
        <row r="1446">
          <cell r="D1446" t="str">
            <v>30091</v>
          </cell>
          <cell r="E1446" t="str">
            <v>puerta p-3 (1.00x2.37). marco en lamina cr cal 16 + ala entamborada en lamina cr cal 16 con celosias inferior y superior. incluye pintura anticorrosiva + acabado y chapa tipo manija de uso institucional</v>
          </cell>
        </row>
        <row r="1447">
          <cell r="D1447" t="str">
            <v>30092</v>
          </cell>
          <cell r="E1447" t="str">
            <v>puerta p-4 (1.00x2.31). marco en lamina cr cal 16 + ala entamborada en lamina cr cal 16 y mirilla en vidrio templado laminado. incluye pintura anticorrosiva + acabado y chapa tipo manija de uso institucional</v>
          </cell>
        </row>
        <row r="1448">
          <cell r="D1448" t="str">
            <v>30093</v>
          </cell>
          <cell r="E1448" t="str">
            <v>puertas sanitarios (0.80x1.80). puerta a: 0.70 m. + paral lateral a: 0.10 m. en acero inoxidable tipo socoda o equivalente. incluye anclajes a muros</v>
          </cell>
        </row>
        <row r="1449">
          <cell r="D1449" t="str">
            <v>30094</v>
          </cell>
          <cell r="E1449" t="str">
            <v>division de orinal en acero inoxidable tipo socoda o equivalente - a: 0.46 m. x h: 0.96 m. incluye anclajes a muros</v>
          </cell>
        </row>
        <row r="1450">
          <cell r="D1450" t="str">
            <v>30095</v>
          </cell>
          <cell r="E1450" t="str">
            <v>puerta p-6b (1.00x0.40). puerta basculante tipo meson en lamina cr cal 16. incluye pintura anticorrosiva + acabado</v>
          </cell>
        </row>
        <row r="1451">
          <cell r="D1451" t="str">
            <v>30096</v>
          </cell>
          <cell r="E1451" t="str">
            <v>puerta p-7 (1.10x2.37). ala corrediza entamborada en lamina cal 16 con celosias inferior y superior - pintura anticorrosiva + acabado. incluye riel guía metálico superior anclado a muro, cerradura y tiradera en aluminio</v>
          </cell>
        </row>
        <row r="1452">
          <cell r="D1452" t="str">
            <v>30097</v>
          </cell>
          <cell r="E1452" t="str">
            <v>puerta p-8 (0.36x2.20). marco en lamina cr cal 16 + ala celosia en lamina cr cal 16. incluye pintura anticorrosiva + acabado y chapa tipo manija de uso institucional</v>
          </cell>
        </row>
        <row r="1453">
          <cell r="D1453" t="str">
            <v>30098</v>
          </cell>
          <cell r="E1453" t="str">
            <v>puerta p-19 (0.70x3.50) - marco en lamina metalica cr cal 18 + alas y montante entamborados en lamina cr cal 20. acabado con pintura electrostatica blanca. incluye cerradura ref. deltana grado 2 us26d ref. cl604evc-26d o equivalente.</v>
          </cell>
        </row>
        <row r="1454">
          <cell r="D1454" t="str">
            <v>30099</v>
          </cell>
          <cell r="E1454" t="str">
            <v>puerta p-06 (0.90x3.20). marco y montante en madera + ala entamborada con acabado en mdf con dilataciones en aluminio. incluye cerradura ref. deltana grado 2 us26d ref. cl604evc-26d o equivalente.</v>
          </cell>
        </row>
        <row r="1455">
          <cell r="D1455" t="str">
            <v>30100</v>
          </cell>
          <cell r="E1455" t="str">
            <v>puerta p-07 (1.00x3.20). marco y montante en madera + ala entamborada con acabado en mdf con dilataciones en aluminio. incluye cerradura ref. deltana grado 2 us26d ref. cl604evc-26d o equivalente.</v>
          </cell>
        </row>
        <row r="1456">
          <cell r="D1456" t="str">
            <v>30101</v>
          </cell>
          <cell r="E1456" t="str">
            <v>puerta p-13 (0.90x2.50). marco en madera + ala entamborada con acabado en mdf con dilataciones en aluminio. incluye cerradura ref. deltana grado 2 us26d ref. cl604evc-26d o equivalente.</v>
          </cell>
        </row>
        <row r="1457">
          <cell r="D1457" t="str">
            <v>30102</v>
          </cell>
          <cell r="E1457" t="str">
            <v>puerta p-14 (0.90x2.50). marco en madera + ala entamborada con acabado en mdf con dilataciones en aluminio. incluye cerradura ref. deltana grado 2 us26d ref. cl604evc-26d o equivalente.</v>
          </cell>
        </row>
        <row r="1458">
          <cell r="D1458" t="str">
            <v>30103</v>
          </cell>
          <cell r="E1458" t="str">
            <v>puerta p-15 (1.58x3.20). marco en madera + ala y montante entamborados con chapilla en formica narbona beech lap 0309 o equivalente con dilataciones en aluminio según diseño. incluye barras antipanico, manijon fortune tipo p o equivalente y gatos hidraulicos</v>
          </cell>
        </row>
        <row r="1459">
          <cell r="D1459" t="str">
            <v>30104</v>
          </cell>
          <cell r="E1459" t="str">
            <v>puerta p-17 (0.80x3.50). marco y montante en madera + ala entamborada con acabado en mdf con dilataciones en aluminio. incluye cerradura ref. deltana grado 2 us26d ref. cl604evc-26d o equivalente.</v>
          </cell>
        </row>
        <row r="1460">
          <cell r="D1460" t="str">
            <v>30105</v>
          </cell>
          <cell r="E1460" t="str">
            <v>puerta p-18 (0.80x3.50). marco y montante en madera + ala entamborada con acabado en mdf con dilataciones en aluminio. incluye cerradura ref. deltana grado 2 us26d ref. cl604evc-26d o equivalente.</v>
          </cell>
        </row>
        <row r="1461">
          <cell r="D1461" t="str">
            <v>30106</v>
          </cell>
          <cell r="E1461" t="str">
            <v>puerta p-20a / p-20b (1.00x3.50). marco y montante en madera + ala entamborada con acabado en mdf con dilataciones en aluminio. incluye cerradura ref. deltana grado 2 us26d ref. cl604evc-26d o equivalente.</v>
          </cell>
        </row>
        <row r="1462">
          <cell r="D1462" t="str">
            <v>30107</v>
          </cell>
          <cell r="E1462" t="str">
            <v>provision para puerta salon niños (5.25x3.05) puerta acustica - paneles plegables entamborados con caracteristicas acusticas.</v>
          </cell>
        </row>
        <row r="1463">
          <cell r="D1463" t="str">
            <v>30108</v>
          </cell>
          <cell r="E1463" t="str">
            <v>puerta p-20p (2.00x2.25) - puerta marco en lámina doblada cal 18 + 2 alas tableros en lámina calibre 18 con ranuras horizontales + barra antipánico</v>
          </cell>
        </row>
        <row r="1464">
          <cell r="D1464" t="str">
            <v>30109</v>
          </cell>
          <cell r="E1464" t="str">
            <v>puerta p-21p (1.03x2.25) - puerta marco lámina doblada cal 18 + ala tableros en lámina calibre 18 con ranuras horizontales + con fibra de vidrio tipo frescasa sin papel</v>
          </cell>
        </row>
        <row r="1465">
          <cell r="D1465" t="str">
            <v>30110</v>
          </cell>
          <cell r="E1465" t="str">
            <v>cortina enrollable ce-01p (4.40x2.25) - aluminio + mecanismo operadores tubulares de puertas marcas sumi y/o somfi ref. t8-t9 ó similar.</v>
          </cell>
        </row>
        <row r="1466">
          <cell r="D1466" t="str">
            <v>30111</v>
          </cell>
          <cell r="E1466" t="str">
            <v>cortina enrollable ce-02p (3.45x2.25) - aluminio + mecanismo operadores tubulares de puertas marcas sumi y/o somfi ref. t8-t9 ó similar.</v>
          </cell>
        </row>
        <row r="1467">
          <cell r="D1467" t="str">
            <v>30112</v>
          </cell>
          <cell r="E1467" t="str">
            <v>cortina enrollable ce-03f (8.39x3.25) - aluminio + mecanismo operadores tubulares de puertas marcas sumi y/o somfi ref. t8-t9 ó similar.</v>
          </cell>
        </row>
        <row r="1468">
          <cell r="D1468" t="str">
            <v>30113</v>
          </cell>
          <cell r="E1468" t="str">
            <v>cortina enrollable ce-04f (8.22x3.21) - aluminio + mecanismo operadores tubulares de puertas marcas sumi y/o somfi ref. t8-t9 ó similar.</v>
          </cell>
        </row>
        <row r="1469">
          <cell r="D1469" t="str">
            <v>30114</v>
          </cell>
          <cell r="E1469" t="str">
            <v>cortina enrollable ce-05f (7.66x3.21) - aluminio + mecanismo operadores tubulares de puertas marcas sumi y/o somfi ref. t8-t9 ó similar.</v>
          </cell>
        </row>
        <row r="1470">
          <cell r="D1470" t="str">
            <v>30115</v>
          </cell>
          <cell r="E1470" t="str">
            <v>subcontrato canoa - lamina galvanizada cal 18 dllo 1.00 m. + anticorrosivo + pintura</v>
          </cell>
        </row>
        <row r="1471">
          <cell r="D1471" t="str">
            <v>30116</v>
          </cell>
          <cell r="E1471" t="str">
            <v>subcontrato canoa - lamina galvanizada cal 18 dllo 1.50 m. + anticorrosivo + pintura</v>
          </cell>
        </row>
        <row r="1472">
          <cell r="D1472" t="str">
            <v>30117</v>
          </cell>
          <cell r="E1472" t="str">
            <v>mueble bajo para baños indivduales / direccion en mdf termolaminado color blanco nieve según detalle arquitectonico</v>
          </cell>
        </row>
        <row r="1473">
          <cell r="D1473" t="str">
            <v>30118</v>
          </cell>
          <cell r="E1473" t="str">
            <v>mueble bajo para comedor en mdf termolaminado color blanco nieve según detalle arquitectonico</v>
          </cell>
        </row>
        <row r="1474">
          <cell r="D1474" t="str">
            <v>30119</v>
          </cell>
          <cell r="E1474" t="str">
            <v>mueble bajo y alto para zona café en mdf termolaminado color blanco nieve según detalle arquitectonico</v>
          </cell>
        </row>
        <row r="1475">
          <cell r="D1475" t="str">
            <v>30120</v>
          </cell>
          <cell r="E1475" t="str">
            <v>meson para baño direccion en corian tipo dupont o equivalente</v>
          </cell>
        </row>
        <row r="1476">
          <cell r="D1476" t="str">
            <v>30121</v>
          </cell>
          <cell r="E1476" t="str">
            <v>meson para comedor a: 0.55 m. con pozuelos en corian tipo dupont o equivalente</v>
          </cell>
        </row>
        <row r="1477">
          <cell r="D1477" t="str">
            <v>30122</v>
          </cell>
          <cell r="E1477" t="str">
            <v>meson para comedor continuo a: 0.55 m. en corian tipo dupont o equivalente</v>
          </cell>
        </row>
        <row r="1478">
          <cell r="D1478" t="str">
            <v>30123</v>
          </cell>
          <cell r="E1478" t="str">
            <v>recubrimiento en corian tipo dupont o equivalente para lavamanos corrido en baños publicos</v>
          </cell>
        </row>
        <row r="1479">
          <cell r="D1479" t="str">
            <v>30124</v>
          </cell>
          <cell r="E1479" t="str">
            <v>recubrimiento en corian tipo dupont o equivalente para poceta de lavado de escobas para cuartos de aseo</v>
          </cell>
        </row>
        <row r="1480">
          <cell r="D1480" t="str">
            <v>30125</v>
          </cell>
          <cell r="E1480" t="str">
            <v xml:space="preserve">meson en corian tipo dupont o equivalente para zona café </v>
          </cell>
        </row>
        <row r="1481">
          <cell r="D1481" t="str">
            <v>30126</v>
          </cell>
          <cell r="E1481" t="str">
            <v>provision para lockers en lamina metalica en cuartos de aseo 15 compartimientos</v>
          </cell>
        </row>
        <row r="1482">
          <cell r="D1482" t="str">
            <v>30127</v>
          </cell>
          <cell r="E1482" t="str">
            <v>provision para guardaescobas en aluminio</v>
          </cell>
        </row>
        <row r="1483">
          <cell r="D1483" t="str">
            <v>30128</v>
          </cell>
          <cell r="E1483" t="str">
            <v>provision para demolicion de muro en concreto</v>
          </cell>
        </row>
        <row r="1484">
          <cell r="D1484" t="str">
            <v>30129</v>
          </cell>
          <cell r="E1484" t="str">
            <v>subcontrato pasamanos en vidrio</v>
          </cell>
        </row>
        <row r="1485">
          <cell r="D1485" t="str">
            <v>30130</v>
          </cell>
          <cell r="E1485" t="str">
            <v>subcontrato pasamanos tubular anclado a muro</v>
          </cell>
        </row>
        <row r="1486">
          <cell r="D1486" t="str">
            <v>30131</v>
          </cell>
          <cell r="E1486" t="str">
            <v>subcontrato pasamanos vacios escalas - tubulares</v>
          </cell>
        </row>
        <row r="1487">
          <cell r="D1487" t="str">
            <v>30132</v>
          </cell>
          <cell r="E1487" t="str">
            <v>subcontrato peldaños en perfil de aluminio</v>
          </cell>
        </row>
        <row r="1488">
          <cell r="D1488" t="str">
            <v>30133</v>
          </cell>
          <cell r="E1488" t="str">
            <v>subcontrato descansos de escalas en perfil de aluminio</v>
          </cell>
        </row>
        <row r="1489">
          <cell r="D1489" t="str">
            <v>30134</v>
          </cell>
          <cell r="E1489" t="str">
            <v xml:space="preserve">ventana v-68f (163.14x12.97) - fachada flotante aluminio + cristal duo-vent </v>
          </cell>
        </row>
        <row r="1490">
          <cell r="D1490" t="str">
            <v>30135</v>
          </cell>
          <cell r="E1490" t="str">
            <v xml:space="preserve">ventana v-70f (56.28x12.97) - fachada flotante aluminio + cristal duo-vent </v>
          </cell>
        </row>
        <row r="1491">
          <cell r="D1491" t="str">
            <v>30136</v>
          </cell>
          <cell r="E1491" t="str">
            <v>ascensor de pasajeros ref. elenessa sin cuarto de maquinas - capacidad 8 pasajeros - 2 paradas - velocidad 1 m/s.</v>
          </cell>
        </row>
        <row r="1492">
          <cell r="D1492" t="str">
            <v>30137</v>
          </cell>
          <cell r="E1492" t="str">
            <v>ascensor de pasajeros ref. elenessa sin cuarto de maquinas - capacidad 8 pasajeros - 3 paradas - velocidad 1 m/s.</v>
          </cell>
        </row>
        <row r="1493">
          <cell r="D1493" t="str">
            <v>30138</v>
          </cell>
          <cell r="E1493" t="str">
            <v>ascensores l9, l10, l11, l13, l14</v>
          </cell>
        </row>
        <row r="1494">
          <cell r="D1494" t="str">
            <v>30139</v>
          </cell>
          <cell r="E1494" t="str">
            <v>ascensores l12</v>
          </cell>
        </row>
        <row r="1495">
          <cell r="D1495" t="str">
            <v>30140</v>
          </cell>
          <cell r="E1495" t="str">
            <v>ascensores l1, l2, l3, l5, l6, l7, l8</v>
          </cell>
        </row>
        <row r="1496">
          <cell r="D1496" t="str">
            <v>30141</v>
          </cell>
          <cell r="E1496" t="str">
            <v>ascensores l4</v>
          </cell>
        </row>
        <row r="1497">
          <cell r="D1497" t="str">
            <v>30142</v>
          </cell>
          <cell r="E1497" t="str">
            <v>ascensores l9, l10, l11, l13, l14</v>
          </cell>
        </row>
        <row r="1498">
          <cell r="D1498" t="str">
            <v>30143</v>
          </cell>
          <cell r="E1498" t="str">
            <v>ascensores l12</v>
          </cell>
        </row>
        <row r="1499">
          <cell r="D1499" t="str">
            <v>30144</v>
          </cell>
          <cell r="E1499" t="str">
            <v>ascensores l15, l18</v>
          </cell>
        </row>
        <row r="1500">
          <cell r="D1500" t="str">
            <v>30145</v>
          </cell>
          <cell r="E1500" t="str">
            <v>ascensores l19 - mantenimiento</v>
          </cell>
        </row>
        <row r="1501">
          <cell r="D1501" t="str">
            <v>30146</v>
          </cell>
          <cell r="E1501" t="str">
            <v>ascensores l20 - basuras</v>
          </cell>
        </row>
        <row r="1502">
          <cell r="D1502" t="str">
            <v>30147</v>
          </cell>
          <cell r="E1502" t="str">
            <v>escaleras electricas e1-e4</v>
          </cell>
        </row>
        <row r="1503">
          <cell r="D1503" t="str">
            <v>30148</v>
          </cell>
          <cell r="E1503" t="str">
            <v>escaleras electricas e5-e10</v>
          </cell>
        </row>
        <row r="1504">
          <cell r="D1504" t="str">
            <v>30149</v>
          </cell>
          <cell r="E1504" t="str">
            <v>escaleras electricas e11-e19</v>
          </cell>
        </row>
        <row r="1505">
          <cell r="D1505" t="str">
            <v>30150</v>
          </cell>
          <cell r="E1505" t="str">
            <v>provision para equipos de instrumentacion</v>
          </cell>
        </row>
        <row r="1506">
          <cell r="D1506" t="str">
            <v>30151</v>
          </cell>
          <cell r="E1506" t="str">
            <v>provision para cerramiento perimetral en laminas de fibrocemento</v>
          </cell>
        </row>
        <row r="1507">
          <cell r="D1507" t="str">
            <v>30152</v>
          </cell>
          <cell r="E1507" t="str">
            <v>provision para campamentos profesionales y trabajadores</v>
          </cell>
        </row>
        <row r="1508">
          <cell r="D1508" t="str">
            <v>30153</v>
          </cell>
          <cell r="E1508" t="str">
            <v>provision para trampas acusticas tipo 1, tipo 2 y tipo 3</v>
          </cell>
        </row>
        <row r="1509">
          <cell r="D1509" t="str">
            <v>30154</v>
          </cell>
          <cell r="E1509" t="str">
            <v>sistema de lavado de fachadas torres - carro con brazo + plataforma</v>
          </cell>
        </row>
        <row r="1510">
          <cell r="D1510" t="str">
            <v>30155</v>
          </cell>
          <cell r="E1510" t="str">
            <v>sistema de rieles galvanizados para torres 1 y 3 (c/u)</v>
          </cell>
        </row>
        <row r="1511">
          <cell r="D1511" t="str">
            <v>30156</v>
          </cell>
          <cell r="E1511" t="str">
            <v>plataforma electrohidraulica para lavado de fachadas</v>
          </cell>
        </row>
        <row r="1512">
          <cell r="D1512" t="str">
            <v>30157</v>
          </cell>
          <cell r="E1512" t="str">
            <v>subcontrato cerramiento terrazas torres - h: 1.50m</v>
          </cell>
        </row>
        <row r="1513">
          <cell r="D1513" t="str">
            <v>30158</v>
          </cell>
          <cell r="E1513" t="str">
            <v>ventana v-17n (5.00x0.45) - aluminio + pintura electrostática en polvo color gris natural mate tipo alúmina o equivalente + vidrio claro de 9,5 mm.</v>
          </cell>
        </row>
        <row r="1514">
          <cell r="D1514" t="str">
            <v>30159</v>
          </cell>
          <cell r="E1514" t="str">
            <v>ventana v-44p (0.90x0.20) - celosia en aluminio + pintura electrostática en polvo color gris natural mate tipo alúmina o equivalente, ver detalle cuadro pv.</v>
          </cell>
        </row>
        <row r="1515">
          <cell r="D1515" t="str">
            <v>30160</v>
          </cell>
          <cell r="E1515" t="str">
            <v xml:space="preserve">puerta vidriera pv-14p - proyecto 1 (7.40x2.25) - puerta vidriera en perfileria tipo zócalo de aluminio + pintura electrostática en polvo color gris natural  </v>
          </cell>
        </row>
        <row r="1516">
          <cell r="D1516" t="str">
            <v>30161</v>
          </cell>
          <cell r="E1516" t="str">
            <v>puerta vidriera pv-18p (5.90x2.30) - puerta vidriera en perfileria tipo zócalo de aluminio + pintura electrostática en polvo color gris natural mate tipo alumina o equivalente + vidrio templado o laminado</v>
          </cell>
        </row>
        <row r="1517">
          <cell r="D1517" t="str">
            <v>30162</v>
          </cell>
          <cell r="E1517" t="str">
            <v>puerta vidriera pv-19p (5.88x2.30) - puerta vidriera en perfileria tipo zócalo de aluminio + pintura electrostática en polvo color gris natural mate tipo alumina o equivalente + vidrio templado o laminado</v>
          </cell>
        </row>
        <row r="1518">
          <cell r="D1518" t="str">
            <v>30163</v>
          </cell>
          <cell r="E1518" t="str">
            <v>puerta vidriera pv-20p (1.92x2.25) - puerta vidriera en perfileria tipo zócalo de aluminio + pintura electrostática en polvo color gris natural mate tipo alumina o equivalente + vidrio templado o laminado</v>
          </cell>
        </row>
        <row r="1519">
          <cell r="D1519" t="str">
            <v>30164</v>
          </cell>
          <cell r="E1519" t="str">
            <v>puerta vidriera pv-21p (12.04x4.85) - puerta vidriera en perfileria tipo zócalo de aluminio + pintura electrostática en polvo color gris natural mate tipo alumina o equivalente + vidrio templado o laminado con color</v>
          </cell>
        </row>
        <row r="1520">
          <cell r="D1520" t="str">
            <v>30165</v>
          </cell>
          <cell r="E1520" t="str">
            <v>puerta vidriera pv-22p (8.40x2.25) - puerta vidriera en perfileria tipo zócalo de aluminio + pintura electrostática en polvo color gris natural mate tipo alumina o equivalente + vidrio templado o laminado</v>
          </cell>
        </row>
        <row r="1521">
          <cell r="D1521" t="str">
            <v>30166</v>
          </cell>
          <cell r="E1521" t="str">
            <v>puerta vidriera pv-23p (19.58x4.85) - puerta vidriera en perfileria tipo zócalo de aluminio + pintura electrostática en polvo color gris natural mate tipo alumina o equivalente + vidrio templado o laminado con color</v>
          </cell>
        </row>
        <row r="1522">
          <cell r="D1522" t="str">
            <v>30167</v>
          </cell>
          <cell r="E1522" t="str">
            <v>puerta vidriera pv-24p (3.21x2.25) - puerta vidriera en perfileria tipo zócalo de aluminio + pintura electrostática en polvo color gris natural mate tipo alumina o equivalente + vidrio templado o laminado + vidrio templado o laminado + cerradura de imán y control mecánico</v>
          </cell>
        </row>
        <row r="1523">
          <cell r="D1523" t="str">
            <v>30168</v>
          </cell>
          <cell r="E1523" t="str">
            <v>puerta vidriera pv-25p (6.90x2.25) - puerta vidriera en perfileria tipo zócalo de aluminio + pintura electrostática en polvo color gris natural mate tipo alumina o equivalente + vidrio templado o laminado + vidrio templado o laminado + cerradura de imán y control mecánico</v>
          </cell>
        </row>
        <row r="1524">
          <cell r="D1524" t="str">
            <v>30169</v>
          </cell>
          <cell r="E1524" t="str">
            <v>puerta vidriera pv-26p (8.74x2.25)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5">
          <cell r="D1525" t="str">
            <v>30170</v>
          </cell>
          <cell r="E1525" t="str">
            <v>puerta vidriera pv-27p (11.27x2.25)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6">
          <cell r="D1526" t="str">
            <v>30171</v>
          </cell>
          <cell r="E1526" t="str">
            <v>puerta p-22p (2.60x2.25) - cuerpo fijo + puerta en páneles de tuberia metalica rectangular en el perimetro + panel de malla metálica galvanizada eslabonada 1 x 1 recta + pintura ral mate. con cerradura yale de trabajo pesado.</v>
          </cell>
        </row>
        <row r="1527">
          <cell r="D1527" t="str">
            <v>30172</v>
          </cell>
          <cell r="E1527" t="str">
            <v>puerta p-23p (0.80x2.25) - puerta batiente marco en lámina doblada cal 18 , ala tableros en lámina calibre 18 con ranuras horizontales según fachada + cerradura de seguridad</v>
          </cell>
        </row>
        <row r="1528">
          <cell r="D1528" t="str">
            <v>30173</v>
          </cell>
          <cell r="E1528" t="str">
            <v>puerta p-24p (1.33x2.25) - puerta marco en aluminio + pintura electrostática en polvo color gris natural mate tipo alumina o similar , dos alas tableros con celosía en aluminio + pintura electrostática en polvo color gris natural mate tipo alumina o similar  según fachada</v>
          </cell>
        </row>
        <row r="1529">
          <cell r="D1529" t="str">
            <v>30174</v>
          </cell>
          <cell r="E1529" t="str">
            <v>subcontrato pasamanos tubular anclado a ventaneria</v>
          </cell>
        </row>
        <row r="1530">
          <cell r="D1530" t="str">
            <v>30175</v>
          </cell>
          <cell r="E1530" t="str">
            <v>ventana v-33p (30.90x2.32) - cerramiento longitudinal terraza - aluminio + cristal low</v>
          </cell>
        </row>
        <row r="1531">
          <cell r="D1531" t="str">
            <v>30176</v>
          </cell>
          <cell r="E1531" t="str">
            <v>cortina enrollable ce-06f (11.60x3.25) - aluminio + mecanismo operadores tubulares de puertas marcas sumi y/o somfi ref. t8-t9 ó similar.</v>
          </cell>
        </row>
        <row r="1532">
          <cell r="D1532" t="str">
            <v>30177</v>
          </cell>
          <cell r="E1532" t="str">
            <v>pasamanos tubular metalico Ø 3" para baranda vehicular incluye pintura</v>
          </cell>
        </row>
        <row r="1533">
          <cell r="D1533" t="str">
            <v>30178</v>
          </cell>
          <cell r="E1533" t="str">
            <v>sistema de rieles galvanizados para torres 2 y 4 (c/u)</v>
          </cell>
        </row>
        <row r="1534">
          <cell r="D1534" t="str">
            <v>30179</v>
          </cell>
          <cell r="E1534" t="str">
            <v>sistema ducto de basuras Ø 0.50m + bocas en fibra de vidrio + compuertas</v>
          </cell>
        </row>
        <row r="1535">
          <cell r="D1535" t="str">
            <v>30183</v>
          </cell>
          <cell r="E1535" t="str">
            <v>subcontrato instalacion paneles paneles prefabricados de fachada</v>
          </cell>
        </row>
        <row r="1536">
          <cell r="D1536" t="str">
            <v>30185</v>
          </cell>
          <cell r="E1536" t="str">
            <v>subcontrato suministro paneles prefabricados de fachada - jamundi</v>
          </cell>
        </row>
        <row r="1537">
          <cell r="D1537" t="str">
            <v>30186</v>
          </cell>
          <cell r="E1537" t="str">
            <v>subcontrato lucernario en vidrio templado 4+6+pvb para pergola en madera</v>
          </cell>
        </row>
        <row r="1538">
          <cell r="D1538" t="str">
            <v>30187</v>
          </cell>
          <cell r="E1538" t="str">
            <v>subcontrato impermeabilizacion sarnafil g476-15l - incluye todos los elementos recomendados por el fabricante para su correcta instalacion.</v>
          </cell>
        </row>
        <row r="1539">
          <cell r="D1539" t="str">
            <v>30188</v>
          </cell>
          <cell r="E1539" t="str">
            <v>subcontrato impermeabilizacion sarnafil g476-15l + lamina drenante - incluye todos los elementos recomendados por el fabricante para su correcta instalacion.</v>
          </cell>
        </row>
        <row r="1540">
          <cell r="D1540" t="str">
            <v>30189</v>
          </cell>
          <cell r="E1540" t="str">
            <v>subcontrato enchape en madera plastica a-eternus</v>
          </cell>
        </row>
        <row r="1541">
          <cell r="D1541" t="str">
            <v>30190</v>
          </cell>
          <cell r="E1541" t="str">
            <v>subcontrato enchape en lamina tipo corten</v>
          </cell>
        </row>
        <row r="1542">
          <cell r="D1542" t="str">
            <v>30191</v>
          </cell>
          <cell r="E1542" t="str">
            <v>subcontrato piso en madera plastica a-eternus</v>
          </cell>
        </row>
        <row r="1543">
          <cell r="D1543" t="str">
            <v>30193</v>
          </cell>
          <cell r="E1543" t="str">
            <v>subcontrato impermeabilizacion poliurea - incluye todos los elementos recomendados por el fabricante</v>
          </cell>
        </row>
        <row r="1544">
          <cell r="D1544" t="str">
            <v>30194</v>
          </cell>
          <cell r="E1544" t="str">
            <v>subcontrato quadrobrise 25/75</v>
          </cell>
        </row>
        <row r="1545">
          <cell r="D1545" t="str">
            <v>30195</v>
          </cell>
          <cell r="E1545" t="str">
            <v>subcontrato pasamanos en tubulares metalicos para circulaciones y escalas</v>
          </cell>
        </row>
        <row r="1546">
          <cell r="D1546" t="str">
            <v>30196</v>
          </cell>
          <cell r="E1546" t="str">
            <v>subcontrato pasamanos en acero anclado a muros</v>
          </cell>
        </row>
        <row r="1547">
          <cell r="D1547" t="str">
            <v>30197</v>
          </cell>
          <cell r="E1547" t="str">
            <v>subcontrato escalera de gato</v>
          </cell>
        </row>
        <row r="1548">
          <cell r="D1548" t="str">
            <v>30198</v>
          </cell>
          <cell r="E1548" t="str">
            <v>subcontrato recubrimiento en paneles fenolicos</v>
          </cell>
        </row>
        <row r="1549">
          <cell r="D1549" t="str">
            <v>30200</v>
          </cell>
          <cell r="E1549" t="str">
            <v>mueble bajo en madera aglomerada con formica + meson en acero inoxidable con pozuelo</v>
          </cell>
        </row>
        <row r="1550">
          <cell r="D1550" t="str">
            <v>30202</v>
          </cell>
          <cell r="E1550" t="str">
            <v>meson en granito blanco dallas - faldon y salpicadero</v>
          </cell>
        </row>
        <row r="1551">
          <cell r="D1551" t="str">
            <v>30203</v>
          </cell>
          <cell r="E1551" t="str">
            <v>subcontrato lucernario en policarbonato alveolar color opal 8 mm</v>
          </cell>
        </row>
        <row r="1552">
          <cell r="D1552" t="str">
            <v>30204</v>
          </cell>
          <cell r="E1552" t="str">
            <v>subcontrato cielo falso cell 5x5</v>
          </cell>
        </row>
        <row r="1553">
          <cell r="D1553" t="str">
            <v>30205</v>
          </cell>
          <cell r="E1553" t="str">
            <v>subcontrato suministro paneles prefabricados de fachada - yumbo</v>
          </cell>
        </row>
        <row r="1554">
          <cell r="D1554" t="str">
            <v>30206</v>
          </cell>
          <cell r="E1554" t="str">
            <v>subcontrato pasamanos en tubulares metalicos con perfil en madera para circulaciones y escalas</v>
          </cell>
        </row>
        <row r="1555">
          <cell r="D1555" t="str">
            <v>30207</v>
          </cell>
          <cell r="E1555" t="str">
            <v>subcontrato meson madera aglomerada + formica + pieamigos</v>
          </cell>
        </row>
        <row r="1556">
          <cell r="D1556" t="str">
            <v>30208</v>
          </cell>
          <cell r="E1556" t="str">
            <v>subcontrato suministro paneles prefabricados de fachada en GRC - terron colorado</v>
          </cell>
        </row>
        <row r="1557">
          <cell r="D1557" t="str">
            <v>30209</v>
          </cell>
          <cell r="E1557" t="str">
            <v>subcontrato cielo falso en fibrocemento</v>
          </cell>
        </row>
        <row r="1558">
          <cell r="D1558" t="str">
            <v>30210</v>
          </cell>
          <cell r="E1558" t="str">
            <v>provision para lucernarios circulares en concreto + lamina + vidrio</v>
          </cell>
        </row>
        <row r="1559">
          <cell r="D1559" t="str">
            <v>30211</v>
          </cell>
          <cell r="E1559" t="str">
            <v>subcontrato estampado pisos tipo sika o equivalente</v>
          </cell>
        </row>
        <row r="1560">
          <cell r="D1560" t="str">
            <v>30212</v>
          </cell>
          <cell r="E1560" t="str">
            <v>subcontrato meson madera aglomerada + formica</v>
          </cell>
        </row>
        <row r="1561">
          <cell r="D1561" t="str">
            <v>30213</v>
          </cell>
          <cell r="E1561" t="str">
            <v>subcontrato quadrobrise XL 200/85</v>
          </cell>
        </row>
        <row r="1562">
          <cell r="D1562" t="str">
            <v>30214</v>
          </cell>
          <cell r="E1562" t="str">
            <v>subcontrato teja tipo sanduche con relleno en poliuretano expandido - en obra</v>
          </cell>
        </row>
        <row r="1563">
          <cell r="D1563" t="str">
            <v>30215</v>
          </cell>
          <cell r="E1563" t="str">
            <v>subcontrato suministro y apliacion pintura epoxipoliamida 2 caras 6"</v>
          </cell>
        </row>
        <row r="1564">
          <cell r="D1564" t="str">
            <v>30216</v>
          </cell>
          <cell r="E1564" t="str">
            <v>provision para piso falso modular formato 60x60 + piso en vinilo ref. tecno-haworth de arista o equivalente - dos módulos de 180x120</v>
          </cell>
        </row>
        <row r="1565">
          <cell r="D1565" t="str">
            <v>30217</v>
          </cell>
          <cell r="E1565" t="str">
            <v>provision para piso cinetico interactivo de pavegen o equivalente</v>
          </cell>
        </row>
        <row r="1566">
          <cell r="D1566" t="str">
            <v>30218</v>
          </cell>
          <cell r="E1566" t="str">
            <v>provision para peldaños prefabricados en concreto</v>
          </cell>
        </row>
        <row r="1567">
          <cell r="D1567" t="str">
            <v>30219</v>
          </cell>
          <cell r="E1567" t="str">
            <v>subcontrato recubrimiento en paneles mdf + formica</v>
          </cell>
        </row>
        <row r="1568">
          <cell r="D1568" t="str">
            <v>30220</v>
          </cell>
          <cell r="E1568" t="str">
            <v>subcontrato suministro paneles prefabricados de fachada en GRC - tres cruces</v>
          </cell>
        </row>
        <row r="1569">
          <cell r="D1569" t="str">
            <v>30221</v>
          </cell>
          <cell r="E1569" t="str">
            <v>subcontrato lamina microperforada cal 16</v>
          </cell>
        </row>
        <row r="1570">
          <cell r="D1570" t="str">
            <v>30222</v>
          </cell>
          <cell r="E1570" t="str">
            <v>subcontrato muros en paneles de pvc sistema rbs de azembla o equivalente</v>
          </cell>
        </row>
        <row r="1571">
          <cell r="D1571" t="str">
            <v>30223</v>
          </cell>
          <cell r="E1571" t="str">
            <v>subcontrato cubierta en paneles de pvc sistema rbs de azembla o equivalente</v>
          </cell>
        </row>
        <row r="1572">
          <cell r="D1572" t="str">
            <v>30224</v>
          </cell>
          <cell r="E1572" t="str">
            <v>subcontrato canoa y bajantes cubierta en pvc de azembla o equivalente</v>
          </cell>
        </row>
        <row r="1573">
          <cell r="D1573" t="str">
            <v>30225</v>
          </cell>
          <cell r="E1573" t="str">
            <v>subcontrato piso en vinilo</v>
          </cell>
        </row>
        <row r="1574">
          <cell r="D1574" t="str">
            <v>30226</v>
          </cell>
          <cell r="E1574" t="str">
            <v>subcontrato zocalo media caña en vinilo</v>
          </cell>
        </row>
        <row r="1575">
          <cell r="D1575" t="str">
            <v>30227</v>
          </cell>
          <cell r="E1575" t="str">
            <v>subcontrato guardacamillas en pvc</v>
          </cell>
        </row>
        <row r="1576">
          <cell r="D1576" t="str">
            <v>30228</v>
          </cell>
          <cell r="E1576" t="str">
            <v>meson de lavamanos en acero inoxidable con lavamanos esféricos integrados. a: 0.60 m. x l: 1.36 m. + salpicadero + faldon según detalle de planos. incluye pieamigos de soporte y anclaje a muros</v>
          </cell>
        </row>
        <row r="1577">
          <cell r="D1577" t="str">
            <v>30229</v>
          </cell>
          <cell r="E1577" t="str">
            <v>meson de lavamanos en acero inoxidable con lavamanos esféricos integrados. a: 0.60 m. x l: 0.60m. + salpicadero + faldon según detalle de planos. incluye pieamigos de soporte y anclaje a muros</v>
          </cell>
        </row>
        <row r="1578">
          <cell r="D1578" t="str">
            <v>30230</v>
          </cell>
          <cell r="E1578" t="str">
            <v>meson de cocina en acero inoxidable con pozuelo integrado. a: 0.50 m. + salpicadero según detalle de planos. incluye soportes en tubulares de acero inoxidable.</v>
          </cell>
        </row>
        <row r="1579">
          <cell r="D1579" t="str">
            <v>30231</v>
          </cell>
          <cell r="E1579" t="str">
            <v>mueble mb-08 l: 0.81 m. - a: 0.40 m. mueble bajo en madera aglomerada + enchape en formica según detalle arquitectonico.</v>
          </cell>
        </row>
        <row r="1580">
          <cell r="D1580" t="str">
            <v>30232</v>
          </cell>
          <cell r="E1580" t="str">
            <v>meson de lavamanos en acero inoxidable con lavamanos esféricos integrados. a: 0.60 m. x l: 1.25 m. + salpicadero + faldon según detalle de planos. incluye pieamigos de soporte y anclaje a muros</v>
          </cell>
        </row>
        <row r="1581">
          <cell r="D1581" t="str">
            <v>30233</v>
          </cell>
          <cell r="E1581" t="str">
            <v>meson de cocina acero inoxidable con pozuelo integrado l: 3.37 m. - a: 0.50 m. + salpicadero según detalle de planos. incluye soportes en tubulares de acero inoxidable.</v>
          </cell>
        </row>
        <row r="1582">
          <cell r="D1582" t="str">
            <v>30234</v>
          </cell>
          <cell r="E1582" t="str">
            <v>meson de lavamanos en acero inoxidable con lavamanos esféricos integrados. a: 0.60 m. x l: 1.69 m. + salpicadero + faldon según detalle de planos. incluye pieamigos de soporte y anclaje a muros</v>
          </cell>
        </row>
        <row r="1583">
          <cell r="D1583" t="str">
            <v>30235</v>
          </cell>
          <cell r="E1583" t="str">
            <v>meson de cocina en "l" acero inoxidable con pozuelo integrado l: 1.88 - 0.78 m. x a: 0.50 m. + salpicadero según detalle de planos. incluye soportes en tubulares de acero inoxidable.</v>
          </cell>
        </row>
        <row r="1584">
          <cell r="D1584" t="str">
            <v>30236</v>
          </cell>
          <cell r="E1584" t="str">
            <v>meson de lavamanos en acero inoxidable con lavamanos esféricos integrados. a: 0.60 m. x l: 0.80 m. + salpicadero + faldon según detalle de planos. incluye pieamigos de soporte y anclaje a muros</v>
          </cell>
        </row>
        <row r="1585">
          <cell r="D1585" t="str">
            <v>30237</v>
          </cell>
          <cell r="E1585" t="str">
            <v>meson de cocina en "l" acero inoxidable con pozuelo integrado l: 3.24 - 2.26 m. x a: 0.50 m. + salpicadero según detalle de planos. incluye soportes en tubulares de acero inoxidable.</v>
          </cell>
        </row>
        <row r="1586">
          <cell r="D1586" t="str">
            <v>30238</v>
          </cell>
          <cell r="E1586" t="str">
            <v>meson de lavamanos en acero inoxidable con lavamanos esféricos integrados. a: 0.60 m. x l: 1.30 m. + salpicadero + faldon según detalle de planos. incluye pieamigos de soporte y anclaje a muros</v>
          </cell>
        </row>
        <row r="1587">
          <cell r="D1587" t="str">
            <v>30239</v>
          </cell>
          <cell r="E1587" t="str">
            <v>meson de cocina en "l" acero inoxidable con pozuelo integrado l: 3.30 - 1.10 m. x a: 0.50 m. + salpicadero según detalle de planos. incluye soportes en tubulares de acero inoxidable.</v>
          </cell>
        </row>
        <row r="1588">
          <cell r="D1588" t="str">
            <v>30240</v>
          </cell>
          <cell r="E1588" t="str">
            <v>meson de lavamanos en acero inoxidable con lavamanos esféricos integrados. a: 0.60 m. x l: 3.95 m. + salpicadero + faldon según detalle de planos. incluye pieamigos de soporte y anclaje a muros</v>
          </cell>
        </row>
        <row r="1589">
          <cell r="D1589" t="str">
            <v>30241</v>
          </cell>
          <cell r="E1589" t="str">
            <v>meson de cocina en "l" acero inoxidable con pozuelo integrado l: 4.35 - 2.60 m. x a: 0.50 m. + salpicadero según detalle de planos. incluye soportes en tubulares de acero inoxidable.</v>
          </cell>
        </row>
        <row r="1590">
          <cell r="D1590" t="str">
            <v>30242</v>
          </cell>
          <cell r="E1590" t="str">
            <v>meson de cafeteria en "l" acero inoxidable con pozuelo integrado l: 2.85 - 1.65 m. x a: 0.50 m. + salpicadero según detalle de planos. incluye soportes en tubulares de acero inoxidable.</v>
          </cell>
        </row>
        <row r="1591">
          <cell r="D1591" t="str">
            <v>30243</v>
          </cell>
          <cell r="E1591" t="str">
            <v>meson mueble mb-13 l: 1.70 m. triangular. meson silestone 2 cm según detalle arquitectonico.</v>
          </cell>
        </row>
        <row r="1592">
          <cell r="D1592" t="str">
            <v>30244</v>
          </cell>
          <cell r="E1592" t="str">
            <v>instalacion mesones muebles</v>
          </cell>
        </row>
        <row r="1593">
          <cell r="D1593" t="str">
            <v>30245</v>
          </cell>
          <cell r="E1593" t="str">
            <v>transporte + instalacion muebles</v>
          </cell>
        </row>
        <row r="1594">
          <cell r="D1594" t="str">
            <v>30246</v>
          </cell>
          <cell r="E1594" t="str">
            <v>subcontrato teja tipo policarbonato alveolar 6 mm polishade</v>
          </cell>
        </row>
        <row r="1595">
          <cell r="D1595" t="str">
            <v>31111</v>
          </cell>
          <cell r="E1595" t="str">
            <v>subcontrato tuberia acero Ø2" + anticorrosivo + acabado</v>
          </cell>
        </row>
        <row r="1596">
          <cell r="D1596" t="str">
            <v>316P1</v>
          </cell>
          <cell r="E1596" t="str">
            <v>corte junta hasta 6 cm</v>
          </cell>
        </row>
        <row r="1597">
          <cell r="D1597" t="str">
            <v>3343A</v>
          </cell>
          <cell r="E1597" t="str">
            <v>columna metalica redonda 8"</v>
          </cell>
        </row>
        <row r="1598">
          <cell r="D1598" t="str">
            <v>34371</v>
          </cell>
          <cell r="E1598" t="str">
            <v>subcontrato zocalo maderas de occidente</v>
          </cell>
        </row>
        <row r="1599">
          <cell r="D1599" t="str">
            <v>35111</v>
          </cell>
          <cell r="E1599" t="str">
            <v>figuracion de acero</v>
          </cell>
        </row>
        <row r="1600">
          <cell r="D1600" t="str">
            <v>36612</v>
          </cell>
          <cell r="E1600" t="str">
            <v>PUERTA P-1 (1.00x2.30) - MARCO MADERA + ALA ENTAMBORADA + CHAPILLA</v>
          </cell>
        </row>
        <row r="1601">
          <cell r="D1601" t="str">
            <v>38439</v>
          </cell>
          <cell r="E1601" t="str">
            <v>suministro baldosa 30 gris grano danta 1-2ref 132749</v>
          </cell>
        </row>
        <row r="1602">
          <cell r="D1602" t="str">
            <v>38440</v>
          </cell>
          <cell r="E1602" t="str">
            <v>pulida y brillada baldosa de grano incluye equipos</v>
          </cell>
        </row>
        <row r="1603">
          <cell r="D1603" t="str">
            <v>39511</v>
          </cell>
          <cell r="E1603" t="str">
            <v>perforacion ø 1/4" profundidad 3 cm</v>
          </cell>
        </row>
        <row r="1604">
          <cell r="D1604" t="str">
            <v>39512</v>
          </cell>
          <cell r="E1604" t="str">
            <v>anclajes epoxicos - incluye instalacion</v>
          </cell>
        </row>
        <row r="1605">
          <cell r="D1605" t="str">
            <v>3A242</v>
          </cell>
          <cell r="E1605" t="str">
            <v>subcontrato de cargue y botada de materiales varios</v>
          </cell>
        </row>
        <row r="1606">
          <cell r="D1606" t="str">
            <v>3A243</v>
          </cell>
          <cell r="E1606" t="str">
            <v>subcontrato de cargue y botada de materiales varios</v>
          </cell>
        </row>
        <row r="1607">
          <cell r="D1607" t="str">
            <v>3A311</v>
          </cell>
          <cell r="E1607" t="str">
            <v>subcontrato de excavacion a maquina - incluye cargue y disposicion final en botadero certificado</v>
          </cell>
        </row>
        <row r="1608">
          <cell r="D1608" t="str">
            <v>3A312</v>
          </cell>
          <cell r="E1608" t="str">
            <v>subcontrato de excavacion a maquina - sotano 2 - incluye cargue y disposicion final en botadero certificado</v>
          </cell>
        </row>
        <row r="1609">
          <cell r="D1609" t="str">
            <v>3A313</v>
          </cell>
          <cell r="E1609" t="str">
            <v>subcontrato de excavacion a maquina - sotano 3 - incluye cargue y disposicion final en botadero certificado</v>
          </cell>
        </row>
        <row r="1610">
          <cell r="D1610" t="str">
            <v>3A314</v>
          </cell>
          <cell r="E1610" t="str">
            <v>subcontrato de excavacion a maquina - sotano 4 - incluye cargue y disposicion final en botadero certificado</v>
          </cell>
        </row>
        <row r="1611">
          <cell r="D1611" t="str">
            <v>3A315</v>
          </cell>
          <cell r="E1611" t="str">
            <v>subcontrato de excavacion a maquina - sotano 5 - incluye cargue y disposicion final en botadero certificado</v>
          </cell>
        </row>
        <row r="1612">
          <cell r="D1612" t="str">
            <v>3A316</v>
          </cell>
          <cell r="E1612" t="str">
            <v>subcontrato de excavacion a maquina - tanques - incluye cargue y disposicion final en botadero certificado</v>
          </cell>
        </row>
        <row r="1613">
          <cell r="D1613" t="str">
            <v>3A317</v>
          </cell>
          <cell r="E1613" t="str">
            <v>subcontrato de excavacion barretes</v>
          </cell>
        </row>
        <row r="1614">
          <cell r="D1614" t="str">
            <v>3A318</v>
          </cell>
          <cell r="E1614" t="str">
            <v>subcontrato de excavacion muros pantalla</v>
          </cell>
        </row>
        <row r="1615">
          <cell r="D1615" t="str">
            <v>3A319</v>
          </cell>
          <cell r="E1615" t="str">
            <v>subcontrato de excavacion pilotes Ø 0.60 m.</v>
          </cell>
        </row>
        <row r="1616">
          <cell r="D1616" t="str">
            <v>3A320</v>
          </cell>
          <cell r="E1616" t="str">
            <v>subcontrato de excavacion pilotes Ø 0.70 m.</v>
          </cell>
        </row>
        <row r="1617">
          <cell r="D1617" t="str">
            <v>3A321</v>
          </cell>
          <cell r="E1617" t="str">
            <v>subcontrato de excavacion pilotes Ø 0.80 m.</v>
          </cell>
        </row>
        <row r="1618">
          <cell r="D1618" t="str">
            <v>3A322</v>
          </cell>
          <cell r="E1618" t="str">
            <v>subcontrato de llenos</v>
          </cell>
        </row>
        <row r="1619">
          <cell r="D1619" t="str">
            <v>3D001</v>
          </cell>
          <cell r="E1619" t="str">
            <v>provision para aislamiento acustico de muros livianos</v>
          </cell>
        </row>
        <row r="1620">
          <cell r="D1620" t="str">
            <v>3E111</v>
          </cell>
          <cell r="E1620" t="str">
            <v>ecomuro para intalacion vertical</v>
          </cell>
        </row>
        <row r="1621">
          <cell r="D1621" t="str">
            <v>3E112</v>
          </cell>
          <cell r="E1621" t="str">
            <v>sistema de riego para ecomuro</v>
          </cell>
        </row>
        <row r="1622">
          <cell r="D1622" t="str">
            <v>3E113</v>
          </cell>
          <cell r="E1622" t="str">
            <v>estructura de soporte de ecomuro</v>
          </cell>
        </row>
        <row r="1623">
          <cell r="D1623" t="str">
            <v>3F611</v>
          </cell>
          <cell r="E1623" t="str">
            <v>PUERTA P-2 (0.80x2.30) - MARCO MADERA + ALA ENTAMBORADA + CHAPILLA</v>
          </cell>
        </row>
        <row r="1624">
          <cell r="D1624" t="str">
            <v>3F810</v>
          </cell>
          <cell r="E1624" t="str">
            <v>subcontrato suministro e instalacion estructura metalica menor</v>
          </cell>
        </row>
        <row r="1625">
          <cell r="D1625" t="str">
            <v>3F811</v>
          </cell>
          <cell r="E1625" t="str">
            <v>subcontrato suministro e instalacion estructura metalica</v>
          </cell>
        </row>
        <row r="1626">
          <cell r="D1626" t="str">
            <v>3F812</v>
          </cell>
          <cell r="E1626" t="str">
            <v>subcontrato suministro e instalacion de cielo en drywall</v>
          </cell>
        </row>
        <row r="1627">
          <cell r="D1627" t="str">
            <v>3F813</v>
          </cell>
          <cell r="E1627" t="str">
            <v>subcontrato dilatacion perimetral de 1x1 para cielo raso</v>
          </cell>
        </row>
        <row r="1628">
          <cell r="D1628" t="str">
            <v>3F814</v>
          </cell>
          <cell r="E1628" t="str">
            <v>subcontrato perforacion circular luminaria pequeña</v>
          </cell>
        </row>
        <row r="1629">
          <cell r="D1629" t="str">
            <v>3F815</v>
          </cell>
          <cell r="E1629" t="str">
            <v>subcontrato perforacion rectangular 60x60 con perfil</v>
          </cell>
        </row>
        <row r="1630">
          <cell r="D1630" t="str">
            <v>3F816</v>
          </cell>
          <cell r="E1630" t="str">
            <v>subcontrato cielo falso tipo armstrong</v>
          </cell>
        </row>
        <row r="1631">
          <cell r="D1631" t="str">
            <v>3F817</v>
          </cell>
          <cell r="E1631" t="str">
            <v>subcontrato suministro e instalacion de cielo en drywall resistente a la humedad</v>
          </cell>
        </row>
        <row r="1632">
          <cell r="D1632" t="str">
            <v>3F818</v>
          </cell>
          <cell r="E1632" t="str">
            <v>subcontrato suministro e instalacion de cielo en superboard</v>
          </cell>
        </row>
        <row r="1633">
          <cell r="D1633" t="str">
            <v>3F819</v>
          </cell>
          <cell r="E1633" t="str">
            <v>subcontrato perforacion para cortinero</v>
          </cell>
        </row>
        <row r="1634">
          <cell r="D1634" t="str">
            <v>3K331</v>
          </cell>
          <cell r="E1634" t="str">
            <v xml:space="preserve">mo vaciado piso en grano pulido </v>
          </cell>
        </row>
        <row r="1635">
          <cell r="D1635" t="str">
            <v>3K732</v>
          </cell>
          <cell r="E1635" t="str">
            <v>mo vaciado zocalo 10cm en baldosa grano pulido</v>
          </cell>
        </row>
        <row r="1636">
          <cell r="D1636" t="str">
            <v>3K733</v>
          </cell>
          <cell r="E1636" t="str">
            <v>vaciado piso en grano pulido (mo y material)</v>
          </cell>
        </row>
        <row r="1637">
          <cell r="D1637" t="str">
            <v>3L111</v>
          </cell>
          <cell r="E1637" t="str">
            <v>PUERTA P-3 (0.70x2.30) - MARCO MADERA + ALA ENTAMBORADA + CHAPILLA</v>
          </cell>
        </row>
        <row r="1638">
          <cell r="D1638" t="str">
            <v>3L112</v>
          </cell>
          <cell r="E1638" t="str">
            <v>ALA PUERTA P-13 (0.70x2.10) - ALA ENTAMBORADA + CELOSIA INFERIOR CON PINTURA DE ACABADO</v>
          </cell>
        </row>
        <row r="1639">
          <cell r="D1639" t="str">
            <v>3L113</v>
          </cell>
          <cell r="E1639" t="str">
            <v>provision para enchapes y puertas hall ascensores</v>
          </cell>
        </row>
        <row r="1640">
          <cell r="D1640" t="str">
            <v>3L115</v>
          </cell>
          <cell r="E1640" t="str">
            <v>MESON DE COCINA EN QUARTZTONE BLANCO POLAR - COCINA TIPO 4 IZQ</v>
          </cell>
        </row>
        <row r="1641">
          <cell r="D1641" t="str">
            <v>3L116</v>
          </cell>
          <cell r="E1641" t="str">
            <v>MESON DE COCINA EN QUARTZTONE BLANCO POLAR - COCINA TIPO 4 DER</v>
          </cell>
        </row>
        <row r="1642">
          <cell r="D1642" t="str">
            <v>3L117</v>
          </cell>
          <cell r="E1642" t="str">
            <v>MESON DE COCINA EN QUARTZTONE BLANCO POLAR - COCINA TIPO 1 IZQ</v>
          </cell>
        </row>
        <row r="1643">
          <cell r="D1643" t="str">
            <v>3L118</v>
          </cell>
          <cell r="E1643" t="str">
            <v>MESON DE COCINA EN QUARTZTONE BLANCO POLAR - COCINA TIPO 1 DER</v>
          </cell>
        </row>
        <row r="1644">
          <cell r="D1644" t="str">
            <v>3L119</v>
          </cell>
          <cell r="E1644" t="str">
            <v>MESON DE COCINA EN QUARTZTONE BLANCO POLAR - COCINA TIPO 2 DER</v>
          </cell>
        </row>
        <row r="1645">
          <cell r="D1645" t="str">
            <v>3L11D</v>
          </cell>
          <cell r="E1645" t="str">
            <v>VENTANA V-1 (1.20x1.20) - ALUMINIO Y VIDRIO</v>
          </cell>
        </row>
        <row r="1646">
          <cell r="D1646" t="str">
            <v>3L11E</v>
          </cell>
          <cell r="E1646" t="str">
            <v>VENTANA V-2 (1.20x0.50) - ALUMINIO Y VIDRIO</v>
          </cell>
        </row>
        <row r="1647">
          <cell r="D1647" t="str">
            <v>3L120</v>
          </cell>
          <cell r="E1647" t="str">
            <v>MESON DE COCINA EN QUARTZTONE BLANCO POLAR - COCINA TIPO 2A IZQ</v>
          </cell>
        </row>
        <row r="1648">
          <cell r="D1648" t="str">
            <v>3L471</v>
          </cell>
          <cell r="E1648" t="str">
            <v>VENTANA V-3 (1.15x2.00) - ALUMINIO Y VIDRIO</v>
          </cell>
        </row>
        <row r="1649">
          <cell r="D1649" t="str">
            <v>3L472</v>
          </cell>
          <cell r="E1649" t="str">
            <v>VENTANA V-4 (1.25x2.00) - ALUMINIO Y VIDRIO</v>
          </cell>
        </row>
        <row r="1650">
          <cell r="D1650" t="str">
            <v>3L473</v>
          </cell>
          <cell r="E1650" t="str">
            <v>VENTANA V-5 (1.16x2.20) - ALUMINIO Y VIDRIO</v>
          </cell>
        </row>
        <row r="1651">
          <cell r="D1651" t="str">
            <v>3L474</v>
          </cell>
          <cell r="E1651" t="str">
            <v>VENTANA V-6 (1.20x1.67) - ALUMINIO Y VIDRIO</v>
          </cell>
        </row>
        <row r="1652">
          <cell r="D1652" t="str">
            <v>3L475</v>
          </cell>
          <cell r="E1652" t="str">
            <v>VENTANA V-7 (0.65x2.00) - ALUMINIO Y VIDRIO</v>
          </cell>
        </row>
        <row r="1653">
          <cell r="D1653" t="str">
            <v>3L476</v>
          </cell>
          <cell r="E1653" t="str">
            <v>VENTANA V-8 (4.75x1.90) - ALUMINIO Y VIDRIO</v>
          </cell>
        </row>
        <row r="1654">
          <cell r="D1654" t="str">
            <v>3L477</v>
          </cell>
          <cell r="E1654" t="str">
            <v>VENTANA V-9 (0.85x0.50) - ALUMINIO Y VIDRIO</v>
          </cell>
        </row>
        <row r="1655">
          <cell r="D1655" t="str">
            <v>3L478</v>
          </cell>
          <cell r="E1655" t="str">
            <v>VENTANA V-10 (1.40x1.65) - ALUMINIO Y VIDRIO</v>
          </cell>
        </row>
        <row r="1656">
          <cell r="D1656" t="str">
            <v>3L479</v>
          </cell>
          <cell r="E1656" t="str">
            <v>VENTANA V-11 (2.00x1.65) - ALUMINIO Y VIDRIO</v>
          </cell>
        </row>
        <row r="1657">
          <cell r="D1657" t="str">
            <v>3L47A</v>
          </cell>
          <cell r="E1657" t="str">
            <v>VENTANA V-12 (2.00x1.30) - ALUMINIO Y VIDRIO</v>
          </cell>
        </row>
        <row r="1658">
          <cell r="D1658" t="str">
            <v>3L47B</v>
          </cell>
          <cell r="E1658" t="str">
            <v>VENTANA V-13 (1.40x1.30) - ALUMINIO Y VIDRIO</v>
          </cell>
        </row>
        <row r="1659">
          <cell r="D1659" t="str">
            <v>3L47C</v>
          </cell>
          <cell r="E1659" t="str">
            <v>VENTANA V-14 (1.90x0.40) - ALUMINIO Y VIDRIO</v>
          </cell>
        </row>
        <row r="1660">
          <cell r="D1660" t="str">
            <v>3L47D</v>
          </cell>
          <cell r="E1660" t="str">
            <v>VENTANA V-15 (1.25x1.20) - ALUMINIO Y VIDRIO</v>
          </cell>
        </row>
        <row r="1661">
          <cell r="D1661" t="str">
            <v>3L47E</v>
          </cell>
          <cell r="E1661" t="str">
            <v>VENTANA V-16 (1.15x1.20) - ALUMINIO Y VIDRIO</v>
          </cell>
        </row>
        <row r="1662">
          <cell r="D1662" t="str">
            <v>3L47F</v>
          </cell>
          <cell r="E1662" t="str">
            <v>VENTANA V-17 (1.25x1.20) - ALUMINIO Y VIDRIO</v>
          </cell>
        </row>
        <row r="1663">
          <cell r="D1663" t="str">
            <v>3L47G</v>
          </cell>
          <cell r="E1663" t="str">
            <v>VENTANA V-18 (1.40x0.50) - ALUMINIO Y VIDRIO</v>
          </cell>
        </row>
        <row r="1664">
          <cell r="D1664" t="str">
            <v>3L47H</v>
          </cell>
          <cell r="E1664" t="str">
            <v>VENTANA V-19 (1.35x1.20) - ALUMINIO Y VIDRIO</v>
          </cell>
        </row>
        <row r="1665">
          <cell r="D1665" t="str">
            <v>3L47I</v>
          </cell>
          <cell r="E1665" t="str">
            <v>VENTANA V-20 (3.45x0.60) - ALUMINIO Y VIDRIO</v>
          </cell>
        </row>
        <row r="1666">
          <cell r="D1666" t="str">
            <v>3L47J</v>
          </cell>
          <cell r="E1666" t="str">
            <v>VENTANA V-21 (1.35x1.30) - ALUMINIO Y VIDRIO</v>
          </cell>
        </row>
        <row r="1667">
          <cell r="D1667" t="str">
            <v>3L47K</v>
          </cell>
          <cell r="E1667" t="str">
            <v>VENTANA V-22 (1.55x0.40) - ALUMINIO Y VIDRIO</v>
          </cell>
        </row>
        <row r="1668">
          <cell r="D1668" t="str">
            <v>3L47L</v>
          </cell>
          <cell r="E1668" t="str">
            <v>VENTANA V-23 (1.20x1.30) - ALUMINIO Y VIDRIO</v>
          </cell>
        </row>
        <row r="1669">
          <cell r="D1669" t="str">
            <v>3L47M</v>
          </cell>
          <cell r="E1669" t="str">
            <v>VENTANA V-24 (1.00x1.30) - ALUMINIO Y VIDRIO</v>
          </cell>
        </row>
        <row r="1670">
          <cell r="D1670" t="str">
            <v>3L47N</v>
          </cell>
          <cell r="E1670" t="str">
            <v>VENTANA V-25 (0.45x0.50) - ALUMINIO Y VIDRIO</v>
          </cell>
        </row>
        <row r="1671">
          <cell r="D1671" t="str">
            <v>3L47O</v>
          </cell>
          <cell r="E1671" t="str">
            <v>VENTANA V-26 (1.25x1.30) - ALUMINIO Y VIDRIO</v>
          </cell>
        </row>
        <row r="1672">
          <cell r="D1672" t="str">
            <v>3L47P</v>
          </cell>
          <cell r="E1672" t="str">
            <v>VENTANA V-27 (0.80x1.20) - ALUMINIO Y VIDRIO</v>
          </cell>
        </row>
        <row r="1673">
          <cell r="D1673" t="str">
            <v>3L47Q</v>
          </cell>
          <cell r="E1673" t="str">
            <v>VENTANA V-28 (2.90x2.00) - ALUMINIO Y VIDRIO</v>
          </cell>
        </row>
        <row r="1674">
          <cell r="D1674" t="str">
            <v>3L47R</v>
          </cell>
          <cell r="E1674" t="str">
            <v>VENTANA V-29 (3.60x2.00) - ALUMINIO Y VIDRIO</v>
          </cell>
        </row>
        <row r="1675">
          <cell r="D1675" t="str">
            <v>3L47S</v>
          </cell>
          <cell r="E1675" t="str">
            <v>VENTANA V-30 (1.05x2.00) - ALUMINIO Y VIDRIO</v>
          </cell>
        </row>
        <row r="1676">
          <cell r="D1676" t="str">
            <v>3L47T</v>
          </cell>
          <cell r="E1676" t="str">
            <v>VENTANA V-31 (0.55x0.50) - ALUMINIO Y VIDRIO</v>
          </cell>
        </row>
        <row r="1677">
          <cell r="D1677" t="str">
            <v>3L47U</v>
          </cell>
          <cell r="E1677" t="str">
            <v>VENTANA V-32 (2.05x1.65) - ALUMINIO Y VIDRIO</v>
          </cell>
        </row>
        <row r="1678">
          <cell r="D1678" t="str">
            <v>3L47V</v>
          </cell>
          <cell r="E1678" t="str">
            <v>VENTANA V-33 (1.30x0.50) - ALUMINIO Y VIDRIO</v>
          </cell>
        </row>
        <row r="1679">
          <cell r="D1679" t="str">
            <v>3L47W</v>
          </cell>
          <cell r="E1679" t="str">
            <v>VENTANA V-34 (1.25x1.65) - ALUMINIO Y VIDRIO</v>
          </cell>
        </row>
        <row r="1680">
          <cell r="D1680" t="str">
            <v>3L667</v>
          </cell>
          <cell r="E1680" t="str">
            <v>persiana cuarto basuras</v>
          </cell>
        </row>
        <row r="1681">
          <cell r="D1681" t="str">
            <v>3L669</v>
          </cell>
          <cell r="E1681" t="str">
            <v>PUERTA VIDRIERA PV-1 (1.25x2.30) - ALUMINIO Y VIDRIO</v>
          </cell>
        </row>
        <row r="1682">
          <cell r="D1682" t="str">
            <v>3L66A</v>
          </cell>
          <cell r="E1682" t="str">
            <v>PUERTA VIDRIERA PV-2 (2.20x2.30) - ALUMINIO Y VIDRIO</v>
          </cell>
        </row>
        <row r="1683">
          <cell r="D1683" t="str">
            <v>3L66C</v>
          </cell>
          <cell r="E1683" t="str">
            <v>PUERTA VIDRIERA PV-3 (2.00x2.30) - ALUMINIO Y VIDRIO</v>
          </cell>
        </row>
        <row r="1684">
          <cell r="D1684" t="str">
            <v>3L811</v>
          </cell>
          <cell r="E1684" t="str">
            <v>PUERTA VIDRIERA PV-4 (1.95x2.30) - ALUMINIO Y VIDRIO</v>
          </cell>
        </row>
        <row r="1685">
          <cell r="D1685" t="str">
            <v>3L812</v>
          </cell>
          <cell r="E1685" t="str">
            <v>PUERTA VIDRIERA PV-5 (1.15x2.30) - ALUMINIO Y VIDRIO</v>
          </cell>
        </row>
        <row r="1686">
          <cell r="D1686" t="str">
            <v>3L891</v>
          </cell>
          <cell r="E1686" t="str">
            <v>PUERTA VIDRIERA PV-6 (4.05x2.30) - ALUMINIO Y VIDRIO</v>
          </cell>
        </row>
        <row r="1687">
          <cell r="D1687" t="str">
            <v>3L892</v>
          </cell>
          <cell r="E1687" t="str">
            <v>PUERTA VIDRIERA PV-7 (2.74x2.30) - ALUMINIO Y VIDRIO</v>
          </cell>
        </row>
        <row r="1688">
          <cell r="D1688" t="str">
            <v>3L893</v>
          </cell>
          <cell r="E1688" t="str">
            <v>PUERTA VIDRIERA PV-8 (1.35x2.30) - ALUMINIO Y VIDRIO</v>
          </cell>
        </row>
        <row r="1689">
          <cell r="D1689" t="str">
            <v>3LA11</v>
          </cell>
          <cell r="E1689" t="str">
            <v>PUERTA VIDRIERA PV-9 (4.75x2.30) - ALUMINIO Y VIDRIO</v>
          </cell>
        </row>
        <row r="1690">
          <cell r="D1690" t="str">
            <v>3LA17</v>
          </cell>
          <cell r="E1690" t="str">
            <v>divisiones en acero inoxidable tipo socoda</v>
          </cell>
        </row>
        <row r="1691">
          <cell r="D1691" t="str">
            <v>3LA18</v>
          </cell>
          <cell r="E1691" t="str">
            <v>ventanas cuarto bombas con vidrio de seguridad</v>
          </cell>
        </row>
        <row r="1692">
          <cell r="D1692" t="str">
            <v>3LA19</v>
          </cell>
          <cell r="E1692" t="str">
            <v>mo instalacion ventaneria</v>
          </cell>
        </row>
        <row r="1693">
          <cell r="D1693" t="str">
            <v>3LA1B</v>
          </cell>
          <cell r="E1693" t="str">
            <v>CUBIERTA MIXTA 4 PUESTOS HACEB ASSENTO 60 ELECTRICO</v>
          </cell>
        </row>
        <row r="1694">
          <cell r="D1694" t="str">
            <v>3LA1C</v>
          </cell>
          <cell r="E1694" t="str">
            <v>CAMPANA HACEB CE 60 EN ACERO INOXIDABLE</v>
          </cell>
        </row>
        <row r="1695">
          <cell r="D1695" t="str">
            <v>3LA1D</v>
          </cell>
          <cell r="E1695" t="str">
            <v>HORNO ELECTRICO HACEB ASSENTO 60</v>
          </cell>
        </row>
        <row r="1696">
          <cell r="D1696" t="str">
            <v>3LA20</v>
          </cell>
          <cell r="E1696" t="str">
            <v>ventanas salon social y cancha squash</v>
          </cell>
        </row>
        <row r="1697">
          <cell r="D1697" t="str">
            <v>3M311</v>
          </cell>
          <cell r="E1697" t="str">
            <v>meson cocina en acero inoxidable</v>
          </cell>
        </row>
        <row r="1698">
          <cell r="D1698" t="str">
            <v>3M312</v>
          </cell>
          <cell r="E1698" t="str">
            <v>MESONES DE BAÑO EN MARMOL CAFE PINTO - L: 0.60 M. x A: 0.55 M.</v>
          </cell>
        </row>
        <row r="1699">
          <cell r="D1699" t="str">
            <v>3M313</v>
          </cell>
          <cell r="E1699" t="str">
            <v>MESONES DE BAÑO EN MARMOL CAFE PINTO - L: 0.60 M. x A: 0.60 M.</v>
          </cell>
        </row>
        <row r="1700">
          <cell r="D1700" t="str">
            <v>3M314</v>
          </cell>
          <cell r="E1700" t="str">
            <v>MESONES DE BAÑO EN MARMOL CAFE PINTO - L: 0.65 M. x A: 0.60 M.</v>
          </cell>
        </row>
        <row r="1701">
          <cell r="D1701" t="str">
            <v>3M315</v>
          </cell>
          <cell r="E1701" t="str">
            <v>MESONES DE BAÑO EN MARMOL CAFE PINTO - L: 0.85 M. x A: 0.60 M.</v>
          </cell>
        </row>
        <row r="1702">
          <cell r="D1702" t="str">
            <v>3M316</v>
          </cell>
          <cell r="E1702" t="str">
            <v>MESONES DE BAÑO EN MARMOL CAFE PINTO - L: 0.55 M. x A: 0.55 M.</v>
          </cell>
        </row>
        <row r="1703">
          <cell r="D1703" t="str">
            <v>3M317</v>
          </cell>
          <cell r="E1703" t="str">
            <v>MESONES DE BAÑO EN MARMOL CAFE PINTO - L: 0.55 M. x A: 0.60 M.</v>
          </cell>
        </row>
        <row r="1704">
          <cell r="D1704" t="str">
            <v>3M318</v>
          </cell>
          <cell r="E1704" t="str">
            <v>MESONES DE BAÑO EN MARMOL CAFE PINTO - L: 0.65 M. x A: 0.55 M.</v>
          </cell>
        </row>
        <row r="1705">
          <cell r="D1705" t="str">
            <v>3M31A</v>
          </cell>
          <cell r="E1705" t="str">
            <v>MUEBLE ALTO Y BAJO COCINA TIPO 4 IZQ - PINTURA POLIURETANO + MELAMINICO</v>
          </cell>
        </row>
        <row r="1706">
          <cell r="D1706" t="str">
            <v>3M31B</v>
          </cell>
          <cell r="E1706" t="str">
            <v>MUEBLE ALTO Y BAJO COCINA TIPO 4 DER - PINTURA POLIURETANO + MELAMINICO</v>
          </cell>
        </row>
        <row r="1707">
          <cell r="D1707" t="str">
            <v>3M31C</v>
          </cell>
          <cell r="E1707" t="str">
            <v>MUEBLE ALTO Y BAJO COCINA TIPO 1 IZQ - PINTURA POLIURETANO + MELAMINICO</v>
          </cell>
        </row>
        <row r="1708">
          <cell r="D1708" t="str">
            <v>3M31D</v>
          </cell>
          <cell r="E1708" t="str">
            <v>MUEBLE ALTO Y BAJO COCINA TIPO 1 DER - PINTURA POLIURETANO + MELAMINICO</v>
          </cell>
        </row>
        <row r="1709">
          <cell r="D1709" t="str">
            <v>3M31E</v>
          </cell>
          <cell r="E1709" t="str">
            <v>MUEBLE ALTO Y BAJO COCINA TIPO 2 DER - PINTURA POLIURETANO + MELAMINICO</v>
          </cell>
        </row>
        <row r="1710">
          <cell r="D1710" t="str">
            <v>3M31F</v>
          </cell>
          <cell r="E1710" t="str">
            <v>MUEBLE ALTO Y BAJO COCINA TIPO 2A IZQ - PINTURA POLIURETANO + MELAMINICO</v>
          </cell>
        </row>
        <row r="1711">
          <cell r="D1711" t="str">
            <v>3N451</v>
          </cell>
          <cell r="E1711" t="str">
            <v>cabinas para ducha en vidrio templado 6mm incoloro</v>
          </cell>
        </row>
        <row r="1712">
          <cell r="D1712" t="str">
            <v>3O211</v>
          </cell>
          <cell r="E1712" t="str">
            <v>subcontrato engramado</v>
          </cell>
        </row>
        <row r="1713">
          <cell r="D1713" t="str">
            <v>3O212</v>
          </cell>
          <cell r="E1713" t="str">
            <v>subcontrato mantenimiento via</v>
          </cell>
        </row>
        <row r="1714">
          <cell r="D1714" t="str">
            <v>3O213</v>
          </cell>
          <cell r="E1714" t="str">
            <v>subcontrato suministro y siembra de arboles - incluye tierra negra</v>
          </cell>
        </row>
        <row r="1715">
          <cell r="D1715" t="str">
            <v>3O214</v>
          </cell>
          <cell r="E1715" t="str">
            <v>subcontrato suministro y siembra de rastreras - incluye tierra negra</v>
          </cell>
        </row>
        <row r="1716">
          <cell r="D1716" t="str">
            <v>3O215</v>
          </cell>
          <cell r="E1716" t="str">
            <v>subcontrato trasplante de arboles h&gt;5m.</v>
          </cell>
        </row>
        <row r="1717">
          <cell r="D1717" t="str">
            <v>3O230</v>
          </cell>
          <cell r="E1717" t="str">
            <v>tierra negra</v>
          </cell>
        </row>
        <row r="1718">
          <cell r="D1718" t="str">
            <v>3O411</v>
          </cell>
          <cell r="E1718" t="str">
            <v>suministro y colocación a todo costo de cerramiento metalico</v>
          </cell>
        </row>
        <row r="1719">
          <cell r="D1719" t="str">
            <v>3O461</v>
          </cell>
          <cell r="E1719" t="str">
            <v>subcontrato purta abatible una hoja resistente al fuego 60 min cin medidas, marco y color estandar importada dierre ref.e-cover zrf60</v>
          </cell>
        </row>
        <row r="1720">
          <cell r="D1720" t="str">
            <v>3P111</v>
          </cell>
          <cell r="E1720" t="str">
            <v>Ascensor 9 pasajeros 600 kg</v>
          </cell>
        </row>
        <row r="1721">
          <cell r="D1721" t="str">
            <v>3P112</v>
          </cell>
          <cell r="E1721" t="str">
            <v>subcontrato shute basuras</v>
          </cell>
        </row>
        <row r="1722">
          <cell r="D1722" t="str">
            <v>3P113</v>
          </cell>
          <cell r="E1722" t="str">
            <v>equipos para piscina</v>
          </cell>
        </row>
        <row r="1723">
          <cell r="D1723" t="str">
            <v>3P114</v>
          </cell>
          <cell r="E1723" t="str">
            <v>Ascensor 9 pasajeros 600 kg - torre 6</v>
          </cell>
        </row>
        <row r="1724">
          <cell r="D1724" t="str">
            <v>3P115</v>
          </cell>
          <cell r="E1724" t="str">
            <v>Ascensor 9 pasajeros 600 kg - torre 7</v>
          </cell>
        </row>
        <row r="1725">
          <cell r="D1725" t="str">
            <v>3P116</v>
          </cell>
          <cell r="E1725" t="str">
            <v>subcontrato shute basuras - torre 6</v>
          </cell>
        </row>
        <row r="1726">
          <cell r="D1726" t="str">
            <v>3P117</v>
          </cell>
          <cell r="E1726" t="str">
            <v>subcontrato shute basuras - torre 7</v>
          </cell>
        </row>
        <row r="1727">
          <cell r="D1727" t="str">
            <v>3P118</v>
          </cell>
          <cell r="E1727" t="str">
            <v>PUERTA METALICA P-11A (1.00x2.10) MARCO METALICO + ALA PERSIANA CAL 18</v>
          </cell>
        </row>
        <row r="1728">
          <cell r="D1728" t="str">
            <v>3P119</v>
          </cell>
          <cell r="E1728" t="str">
            <v>PUERTA METALICA P-12 (0.90x2.10) MARCO METALICO + ALA PERSIANA CAL 18</v>
          </cell>
        </row>
        <row r="1729">
          <cell r="D1729" t="str">
            <v>3P120</v>
          </cell>
          <cell r="E1729" t="str">
            <v>MARCO METALICO PUERTA P-13 (0.70x2.10) LAMINA CAL 18.</v>
          </cell>
        </row>
        <row r="1730">
          <cell r="D1730" t="str">
            <v>3P123</v>
          </cell>
          <cell r="E1730" t="str">
            <v>CABINA DE DUCHA EN VIDRIO TEMPLADO 6 MM CORREDIZA - 1.26x1.90 M.</v>
          </cell>
        </row>
        <row r="1731">
          <cell r="D1731" t="str">
            <v>3P124</v>
          </cell>
          <cell r="E1731" t="str">
            <v>CABINA DE DUCHA EN VIDRIO TEMPLADO 6 MM CORREDIZA - 1.00x1.90 M.</v>
          </cell>
        </row>
        <row r="1732">
          <cell r="D1732" t="str">
            <v>3P125</v>
          </cell>
          <cell r="E1732" t="str">
            <v>CABINA DE DUCHA EN VIDRIO TEMPLADO 6 MM CORREDIZA - 0.86x1.90 M.</v>
          </cell>
        </row>
        <row r="1733">
          <cell r="D1733" t="str">
            <v>3P126</v>
          </cell>
          <cell r="E1733" t="str">
            <v>CABINA DE DUCHA EN VIDRIO TEMPLADO 6 MM CORREDIZA - 1.30x1.90 M.</v>
          </cell>
        </row>
        <row r="1734">
          <cell r="D1734" t="str">
            <v>3P127</v>
          </cell>
          <cell r="E1734" t="str">
            <v>CABINA DE DUCHA EN VIDRIO TEMPLADO 6 MM CORREDIZA - 1.27x1.90 M.</v>
          </cell>
        </row>
        <row r="1735">
          <cell r="D1735" t="str">
            <v>3P128</v>
          </cell>
          <cell r="E1735" t="str">
            <v>CABINA DE DUCHA EN VIDRIO TEMPLADO 6 MM CORREDIZA - 0.96x1.90 M.</v>
          </cell>
        </row>
        <row r="1736">
          <cell r="D1736" t="str">
            <v>3P131</v>
          </cell>
          <cell r="E1736" t="str">
            <v>pasamanos balcones - bolillo aluminio + vidrio templado</v>
          </cell>
        </row>
        <row r="1737">
          <cell r="D1737" t="str">
            <v>3P132</v>
          </cell>
          <cell r="E1737" t="str">
            <v>pasamanos vacio escaleras duplex - bolillo acero inoxidable + vidrio templado</v>
          </cell>
        </row>
        <row r="1738">
          <cell r="D1738" t="str">
            <v>3P134</v>
          </cell>
          <cell r="E1738" t="str">
            <v>pasamanos escaleras punto fijo tubulares metalicos</v>
          </cell>
        </row>
        <row r="1739">
          <cell r="D1739" t="str">
            <v>3P135</v>
          </cell>
          <cell r="E1739" t="str">
            <v>escalera de gato</v>
          </cell>
        </row>
        <row r="1740">
          <cell r="D1740" t="str">
            <v>3P136</v>
          </cell>
          <cell r="E1740" t="str">
            <v>provision casillero porteria</v>
          </cell>
        </row>
        <row r="1741">
          <cell r="D1741" t="str">
            <v>3P137</v>
          </cell>
          <cell r="E1741" t="str">
            <v>nomenclatura apartamentos</v>
          </cell>
        </row>
        <row r="1742">
          <cell r="D1742" t="str">
            <v>3P138</v>
          </cell>
          <cell r="E1742" t="str">
            <v>nomenclatura utiles y hobbies</v>
          </cell>
        </row>
        <row r="1743">
          <cell r="D1743" t="str">
            <v>3P139</v>
          </cell>
          <cell r="E1743" t="str">
            <v>nomenclatura numero edificio</v>
          </cell>
        </row>
        <row r="1744">
          <cell r="D1744" t="str">
            <v>3P140</v>
          </cell>
          <cell r="E1744" t="str">
            <v>provision para arborizacion y paisajismo</v>
          </cell>
        </row>
        <row r="1745">
          <cell r="D1745" t="str">
            <v>3P141</v>
          </cell>
          <cell r="E1745" t="str">
            <v>nomenclatura en hall oficinas y apartamentos</v>
          </cell>
        </row>
        <row r="1746">
          <cell r="D1746" t="str">
            <v>3P142</v>
          </cell>
          <cell r="E1746" t="str">
            <v>nomenclatura en escalas de servicio y de emergencia</v>
          </cell>
        </row>
        <row r="1747">
          <cell r="D1747" t="str">
            <v>3P148</v>
          </cell>
          <cell r="E1747" t="str">
            <v>pasamanos escaleras punto fijo doble tubulares metalicos</v>
          </cell>
        </row>
        <row r="1748">
          <cell r="D1748" t="str">
            <v>3P149</v>
          </cell>
          <cell r="E1748" t="str">
            <v>pasamanos circulaciones parales metalicos + malla</v>
          </cell>
        </row>
        <row r="1749">
          <cell r="D1749" t="str">
            <v>3P150</v>
          </cell>
          <cell r="E1749" t="str">
            <v>provision para piso en piedra senderos</v>
          </cell>
        </row>
        <row r="1750">
          <cell r="D1750" t="str">
            <v>3P151</v>
          </cell>
          <cell r="E1750" t="str">
            <v>provision para cancha de squash</v>
          </cell>
        </row>
        <row r="1751">
          <cell r="D1751" t="str">
            <v>3Q11A</v>
          </cell>
          <cell r="E1751" t="str">
            <v>MUEBLE INFERIOR DE BAÑO - L: 0.60 M. x A: 0.55 M.</v>
          </cell>
        </row>
        <row r="1752">
          <cell r="D1752" t="str">
            <v>3Q11B</v>
          </cell>
          <cell r="E1752" t="str">
            <v>MUEBLE INFERIOR DE BAÑO - L: 0.60 M. x A: 0.60 M.</v>
          </cell>
        </row>
        <row r="1753">
          <cell r="D1753" t="str">
            <v>3Q11C</v>
          </cell>
          <cell r="E1753" t="str">
            <v>MUEBLE INFERIOR DE BAÑO - L: 0.65 M. x A: 0.60 M.</v>
          </cell>
        </row>
        <row r="1754">
          <cell r="D1754" t="str">
            <v>3Q11D</v>
          </cell>
          <cell r="E1754" t="str">
            <v>MUEBLE INFERIOR DE BAÑO - L: 0.85 M. x A: 0.60 M.</v>
          </cell>
        </row>
        <row r="1755">
          <cell r="D1755" t="str">
            <v>3Q11E</v>
          </cell>
          <cell r="E1755" t="str">
            <v>MUEBLE INFERIOR DE BAÑO - L: 0.55 M. x A: 0.55 M.</v>
          </cell>
        </row>
        <row r="1756">
          <cell r="D1756" t="str">
            <v>3Q11F</v>
          </cell>
          <cell r="E1756" t="str">
            <v>MUEBLE INFERIOR DE BAÑO - L: 0.55 M. x A: 0.60 M.</v>
          </cell>
        </row>
        <row r="1757">
          <cell r="D1757" t="str">
            <v>3Q11G</v>
          </cell>
          <cell r="E1757" t="str">
            <v>MUEBLE INFERIOR DE BAÑO - L: 0.65 M. x A: 0.55 M.</v>
          </cell>
        </row>
        <row r="1758">
          <cell r="D1758" t="str">
            <v>3Q11J</v>
          </cell>
          <cell r="E1758" t="str">
            <v>VESTIER TIPO 1A</v>
          </cell>
        </row>
        <row r="1759">
          <cell r="D1759" t="str">
            <v>3Q11K</v>
          </cell>
          <cell r="E1759" t="str">
            <v>VESTIER TIPO 2</v>
          </cell>
        </row>
        <row r="1760">
          <cell r="D1760" t="str">
            <v>3Q11L</v>
          </cell>
          <cell r="E1760" t="str">
            <v>VESTIER TIPO 3</v>
          </cell>
        </row>
        <row r="1761">
          <cell r="D1761" t="str">
            <v>3Q11M</v>
          </cell>
          <cell r="E1761" t="str">
            <v>VESTIER TIPO 3A</v>
          </cell>
        </row>
        <row r="1762">
          <cell r="D1762" t="str">
            <v>3Q11N</v>
          </cell>
          <cell r="E1762" t="str">
            <v>VESTIER TIPO 4A</v>
          </cell>
        </row>
        <row r="1763">
          <cell r="D1763" t="str">
            <v>3Q11O</v>
          </cell>
          <cell r="E1763" t="str">
            <v>VESTIER TIPO 11</v>
          </cell>
        </row>
        <row r="1764">
          <cell r="D1764" t="str">
            <v>3Q11P</v>
          </cell>
          <cell r="E1764" t="str">
            <v>CLOSET TIPO 1</v>
          </cell>
        </row>
        <row r="1765">
          <cell r="D1765" t="str">
            <v>3Q11Q</v>
          </cell>
          <cell r="E1765" t="str">
            <v>CLOSET TIPO 2</v>
          </cell>
        </row>
        <row r="1766">
          <cell r="D1766" t="str">
            <v>3Q11R</v>
          </cell>
          <cell r="E1766" t="str">
            <v>CLOSET TIPO 4</v>
          </cell>
        </row>
        <row r="1767">
          <cell r="D1767" t="str">
            <v>3Q11S</v>
          </cell>
          <cell r="E1767" t="str">
            <v>CLOSET ACCESO APARTAMENTO C-L</v>
          </cell>
        </row>
        <row r="1768">
          <cell r="D1768" t="str">
            <v>3Q11U</v>
          </cell>
          <cell r="E1768" t="str">
            <v>CLOSET ACCESO APARTAMENTO C-L''</v>
          </cell>
        </row>
        <row r="1769">
          <cell r="D1769" t="str">
            <v>3Q11V</v>
          </cell>
          <cell r="E1769" t="str">
            <v>CLOSET ROPAS C-13A</v>
          </cell>
        </row>
        <row r="1770">
          <cell r="D1770" t="str">
            <v>3S115</v>
          </cell>
          <cell r="E1770" t="str">
            <v>lavado con agua a presion</v>
          </cell>
        </row>
        <row r="1771">
          <cell r="D1771" t="str">
            <v>3S311</v>
          </cell>
          <cell r="E1771" t="str">
            <v>servicio provisional de energia</v>
          </cell>
        </row>
        <row r="1772">
          <cell r="D1772" t="str">
            <v>3S312</v>
          </cell>
          <cell r="E1772" t="str">
            <v>servicio provisional de agua y alcantarillado</v>
          </cell>
        </row>
        <row r="1773">
          <cell r="D1773" t="str">
            <v>3S313</v>
          </cell>
          <cell r="E1773" t="str">
            <v>servicio provisional de telefono</v>
          </cell>
        </row>
        <row r="1774">
          <cell r="D1774" t="str">
            <v>3S314</v>
          </cell>
          <cell r="E1774" t="str">
            <v>dotacion seguridad industrial</v>
          </cell>
        </row>
        <row r="1775">
          <cell r="D1775" t="str">
            <v>3Z111</v>
          </cell>
          <cell r="E1775" t="str">
            <v>provision para redes hidrosanitarias</v>
          </cell>
        </row>
        <row r="1776">
          <cell r="D1776" t="str">
            <v>3Z112</v>
          </cell>
          <cell r="E1776" t="str">
            <v>provision para redes electricas torre 5</v>
          </cell>
        </row>
        <row r="1777">
          <cell r="D1777" t="str">
            <v>3Z113</v>
          </cell>
          <cell r="E1777" t="str">
            <v>provision tramo escalas en royal beta</v>
          </cell>
        </row>
        <row r="1778">
          <cell r="D1778" t="str">
            <v>3Z114</v>
          </cell>
          <cell r="E1778" t="str">
            <v>provision para redes electricas plataforma t5</v>
          </cell>
        </row>
        <row r="1779">
          <cell r="D1779" t="str">
            <v>3Z115</v>
          </cell>
          <cell r="E1779" t="str">
            <v>provision para redes electricas torre 6</v>
          </cell>
        </row>
        <row r="1780">
          <cell r="D1780" t="str">
            <v>3Z116</v>
          </cell>
          <cell r="E1780" t="str">
            <v>provision para redes electricas plataforma t6</v>
          </cell>
        </row>
        <row r="1781">
          <cell r="D1781" t="str">
            <v>3Z117</v>
          </cell>
          <cell r="E1781" t="str">
            <v>provision para redes electricas torre 7</v>
          </cell>
        </row>
        <row r="1782">
          <cell r="D1782" t="str">
            <v>3Z118</v>
          </cell>
          <cell r="E1782" t="str">
            <v>provision para redes electricas plataforma t7</v>
          </cell>
        </row>
        <row r="1783">
          <cell r="D1783" t="str">
            <v>3Z120</v>
          </cell>
          <cell r="E1783" t="str">
            <v>provision para redes hidrosanitarias torre 6</v>
          </cell>
        </row>
        <row r="1784">
          <cell r="D1784" t="str">
            <v>3Z121</v>
          </cell>
          <cell r="E1784" t="str">
            <v>provision para redes hidrosanitarias plataforma t6</v>
          </cell>
        </row>
        <row r="1785">
          <cell r="D1785" t="str">
            <v>3Z122</v>
          </cell>
          <cell r="E1785" t="str">
            <v>provision para redes hidrosanitarias torre 7</v>
          </cell>
        </row>
        <row r="1786">
          <cell r="D1786" t="str">
            <v>3Z123</v>
          </cell>
          <cell r="E1786" t="str">
            <v>provision para redes hidrosanitarias plataforma t7</v>
          </cell>
        </row>
        <row r="1787">
          <cell r="D1787" t="str">
            <v>3Z162</v>
          </cell>
          <cell r="E1787" t="str">
            <v>lechada para baldosa color acorde al piso</v>
          </cell>
        </row>
        <row r="1788">
          <cell r="D1788" t="str">
            <v>41221</v>
          </cell>
          <cell r="E1788" t="str">
            <v>abrazadera giratoria 48mm</v>
          </cell>
        </row>
        <row r="1789">
          <cell r="D1789" t="str">
            <v>41222</v>
          </cell>
          <cell r="E1789" t="str">
            <v>tornillo nivelador escualizable 600mm</v>
          </cell>
        </row>
        <row r="1790">
          <cell r="D1790" t="str">
            <v>41223</v>
          </cell>
          <cell r="E1790" t="str">
            <v>vertical 1500mm con pin</v>
          </cell>
        </row>
        <row r="1791">
          <cell r="D1791" t="str">
            <v>41224</v>
          </cell>
          <cell r="E1791" t="str">
            <v>horizontal 1400mm</v>
          </cell>
        </row>
        <row r="1792">
          <cell r="D1792" t="str">
            <v>41225</v>
          </cell>
          <cell r="E1792" t="str">
            <v>diagonal 3000x2000mm</v>
          </cell>
        </row>
        <row r="1793">
          <cell r="D1793" t="str">
            <v>41226</v>
          </cell>
          <cell r="E1793" t="str">
            <v>plataforma 1400mm</v>
          </cell>
        </row>
        <row r="1794">
          <cell r="D1794" t="str">
            <v>41227</v>
          </cell>
          <cell r="E1794" t="str">
            <v>escalera</v>
          </cell>
        </row>
        <row r="1795">
          <cell r="D1795" t="str">
            <v>41228</v>
          </cell>
          <cell r="E1795" t="str">
            <v>tornillo nivelador con ruedas</v>
          </cell>
        </row>
        <row r="1796">
          <cell r="D1796" t="str">
            <v>41229</v>
          </cell>
          <cell r="E1796" t="str">
            <v>rodapies 1400mm</v>
          </cell>
        </row>
        <row r="1797">
          <cell r="D1797" t="str">
            <v>4122A</v>
          </cell>
          <cell r="E1797" t="str">
            <v>plataforma escotilla 1400mm</v>
          </cell>
        </row>
        <row r="1798">
          <cell r="D1798" t="str">
            <v>4122B</v>
          </cell>
          <cell r="E1798" t="str">
            <v>base</v>
          </cell>
        </row>
        <row r="1799">
          <cell r="D1799" t="str">
            <v>4122C</v>
          </cell>
          <cell r="E1799" t="str">
            <v>conector mellizo</v>
          </cell>
        </row>
        <row r="1800">
          <cell r="D1800" t="str">
            <v>4122D</v>
          </cell>
          <cell r="E1800" t="str">
            <v>horquilla</v>
          </cell>
        </row>
        <row r="1801">
          <cell r="D1801" t="str">
            <v>4122E</v>
          </cell>
          <cell r="E1801" t="str">
            <v>pasador seguridad</v>
          </cell>
        </row>
        <row r="1802">
          <cell r="D1802" t="str">
            <v>4122F</v>
          </cell>
          <cell r="E1802" t="str">
            <v>pin acople graduable</v>
          </cell>
        </row>
        <row r="1803">
          <cell r="D1803" t="str">
            <v>412A2</v>
          </cell>
          <cell r="E1803" t="str">
            <v>caseton en icopor</v>
          </cell>
        </row>
        <row r="1804">
          <cell r="D1804" t="str">
            <v>412A3</v>
          </cell>
          <cell r="E1804" t="str">
            <v>caseton en icopor</v>
          </cell>
        </row>
        <row r="1805">
          <cell r="D1805" t="str">
            <v>412A4</v>
          </cell>
          <cell r="E1805" t="str">
            <v>caseton en madera recuperable</v>
          </cell>
        </row>
        <row r="1806">
          <cell r="D1806" t="str">
            <v>41321</v>
          </cell>
          <cell r="E1806" t="str">
            <v>vibrocompactador (canguro)</v>
          </cell>
        </row>
        <row r="1807">
          <cell r="D1807" t="str">
            <v>41322</v>
          </cell>
          <cell r="E1807" t="str">
            <v>vibrocompactador (rana)</v>
          </cell>
        </row>
        <row r="1808">
          <cell r="D1808" t="str">
            <v>41341</v>
          </cell>
          <cell r="E1808" t="str">
            <v>vibrocompactador electrico 110 v</v>
          </cell>
        </row>
        <row r="1809">
          <cell r="D1809" t="str">
            <v>41411</v>
          </cell>
          <cell r="E1809" t="str">
            <v>bomba sumergible de 2" monosfasica a 220 v ac</v>
          </cell>
        </row>
        <row r="1810">
          <cell r="D1810" t="str">
            <v>41412</v>
          </cell>
          <cell r="E1810" t="str">
            <v>bomba sumergible de 3" monosfasica a 220 v ac</v>
          </cell>
        </row>
        <row r="1811">
          <cell r="D1811" t="str">
            <v>41421</v>
          </cell>
          <cell r="E1811" t="str">
            <v>bomba hidrostatica</v>
          </cell>
        </row>
        <row r="1812">
          <cell r="D1812" t="str">
            <v>41431</v>
          </cell>
          <cell r="E1812" t="str">
            <v>hidrolavadora</v>
          </cell>
        </row>
        <row r="1813">
          <cell r="D1813" t="str">
            <v>41611</v>
          </cell>
          <cell r="E1813" t="str">
            <v>cortadora de adobe</v>
          </cell>
        </row>
        <row r="1814">
          <cell r="D1814" t="str">
            <v>416P1</v>
          </cell>
          <cell r="E1814" t="str">
            <v xml:space="preserve">cortadora de piso </v>
          </cell>
        </row>
        <row r="1815">
          <cell r="D1815" t="str">
            <v>421A1</v>
          </cell>
          <cell r="E1815" t="str">
            <v>angulo exterior 1200 mm</v>
          </cell>
        </row>
        <row r="1816">
          <cell r="D1816" t="str">
            <v>421A2</v>
          </cell>
          <cell r="E1816" t="str">
            <v>angulo exterior 600 mm</v>
          </cell>
        </row>
        <row r="1817">
          <cell r="D1817" t="str">
            <v>421A3</v>
          </cell>
          <cell r="E1817" t="str">
            <v>anillo de arriostramiento p-428</v>
          </cell>
        </row>
        <row r="1818">
          <cell r="D1818" t="str">
            <v>421A4</v>
          </cell>
          <cell r="E1818" t="str">
            <v>anillo de trepamiento p-428</v>
          </cell>
        </row>
        <row r="1819">
          <cell r="D1819" t="str">
            <v>421A5</v>
          </cell>
          <cell r="E1819" t="str">
            <v>balde columnero para torre grua</v>
          </cell>
        </row>
        <row r="1820">
          <cell r="D1820" t="str">
            <v>421A6</v>
          </cell>
          <cell r="E1820" t="str">
            <v>balde pluma grua 250 kg</v>
          </cell>
        </row>
        <row r="1821">
          <cell r="D1821" t="str">
            <v>421A7</v>
          </cell>
          <cell r="E1821" t="str">
            <v>balde tierra torre grua</v>
          </cell>
        </row>
        <row r="1822">
          <cell r="D1822" t="str">
            <v>421A8</v>
          </cell>
          <cell r="E1822" t="str">
            <v>gato hidraulico p-428</v>
          </cell>
        </row>
        <row r="1823">
          <cell r="D1823" t="str">
            <v>421A9</v>
          </cell>
          <cell r="E1823" t="str">
            <v>cadena para hierro</v>
          </cell>
        </row>
        <row r="1824">
          <cell r="D1824" t="str">
            <v>421AA</v>
          </cell>
          <cell r="E1824" t="str">
            <v>canasta torre gura</v>
          </cell>
        </row>
        <row r="1825">
          <cell r="D1825" t="str">
            <v>421AB</v>
          </cell>
          <cell r="E1825" t="str">
            <v>estibador ladrillo</v>
          </cell>
        </row>
        <row r="1826">
          <cell r="D1826" t="str">
            <v>421AC</v>
          </cell>
          <cell r="E1826" t="str">
            <v>gavilan para hierro</v>
          </cell>
        </row>
        <row r="1827">
          <cell r="D1827" t="str">
            <v>421AD</v>
          </cell>
          <cell r="E1827" t="str">
            <v>pluma grua movil 300 kg-40m de cable</v>
          </cell>
        </row>
        <row r="1828">
          <cell r="D1828" t="str">
            <v>421AE</v>
          </cell>
          <cell r="E1828" t="str">
            <v>pluma grua movil 300 kg-60 m de cable</v>
          </cell>
        </row>
        <row r="1829">
          <cell r="D1829" t="str">
            <v>421AF</v>
          </cell>
          <cell r="E1829" t="str">
            <v>pluma grua movil 300kg-90 m de cable</v>
          </cell>
        </row>
        <row r="1830">
          <cell r="D1830" t="str">
            <v>421AG</v>
          </cell>
          <cell r="E1830" t="str">
            <v>plataforma para pluma grua</v>
          </cell>
        </row>
        <row r="1831">
          <cell r="D1831" t="str">
            <v>421AH</v>
          </cell>
          <cell r="E1831" t="str">
            <v>balde para pluma grua</v>
          </cell>
        </row>
        <row r="1832">
          <cell r="D1832" t="str">
            <v>421AI</v>
          </cell>
          <cell r="E1832" t="str">
            <v>pluma grua 250 kg</v>
          </cell>
        </row>
        <row r="1833">
          <cell r="D1833" t="str">
            <v>421AJ</v>
          </cell>
          <cell r="E1833" t="str">
            <v>pluma grua 500 kg</v>
          </cell>
        </row>
        <row r="1834">
          <cell r="D1834" t="str">
            <v>421AK</v>
          </cell>
          <cell r="E1834" t="str">
            <v>canastilla pluma grua 250 kg</v>
          </cell>
        </row>
        <row r="1835">
          <cell r="D1835" t="str">
            <v>42511</v>
          </cell>
          <cell r="E1835" t="str">
            <v>coche de una llanta</v>
          </cell>
        </row>
        <row r="1836">
          <cell r="D1836" t="str">
            <v>43921</v>
          </cell>
          <cell r="E1836" t="str">
            <v>cilindro muestra de concreto</v>
          </cell>
        </row>
        <row r="1837">
          <cell r="D1837" t="str">
            <v>43MA1</v>
          </cell>
          <cell r="E1837" t="str">
            <v xml:space="preserve">alineador 1000 mm </v>
          </cell>
        </row>
        <row r="1838">
          <cell r="D1838" t="str">
            <v>43MA2</v>
          </cell>
          <cell r="E1838" t="str">
            <v>alineador 1200 mm</v>
          </cell>
        </row>
        <row r="1839">
          <cell r="D1839" t="str">
            <v>43MA3</v>
          </cell>
          <cell r="E1839" t="str">
            <v>alineador 1320 mm</v>
          </cell>
        </row>
        <row r="1840">
          <cell r="D1840" t="str">
            <v>43MA4</v>
          </cell>
          <cell r="E1840" t="str">
            <v>alineador 1500 mm</v>
          </cell>
        </row>
        <row r="1841">
          <cell r="D1841" t="str">
            <v>43MA5</v>
          </cell>
          <cell r="E1841" t="str">
            <v>alineador 1600 mm</v>
          </cell>
        </row>
        <row r="1842">
          <cell r="D1842" t="str">
            <v>43MA6</v>
          </cell>
          <cell r="E1842" t="str">
            <v>alineador 1670 mm</v>
          </cell>
        </row>
        <row r="1843">
          <cell r="D1843" t="str">
            <v>43MA7</v>
          </cell>
          <cell r="E1843" t="str">
            <v>alineador 1800 mm</v>
          </cell>
        </row>
        <row r="1844">
          <cell r="D1844" t="str">
            <v>43MA8</v>
          </cell>
          <cell r="E1844" t="str">
            <v>alineador 2000 mm</v>
          </cell>
        </row>
        <row r="1845">
          <cell r="D1845" t="str">
            <v>43MA9</v>
          </cell>
          <cell r="E1845" t="str">
            <v>alineador 2200 mm</v>
          </cell>
        </row>
        <row r="1846">
          <cell r="D1846" t="str">
            <v>43MAA</v>
          </cell>
          <cell r="E1846" t="str">
            <v xml:space="preserve">alineador 2210 mm </v>
          </cell>
        </row>
        <row r="1847">
          <cell r="D1847" t="str">
            <v>43MAB</v>
          </cell>
          <cell r="E1847" t="str">
            <v>alineador 2230 mm</v>
          </cell>
        </row>
        <row r="1848">
          <cell r="D1848" t="str">
            <v>43MAC</v>
          </cell>
          <cell r="E1848" t="str">
            <v>alineador 2400 mm</v>
          </cell>
        </row>
        <row r="1849">
          <cell r="D1849" t="str">
            <v>43MAD</v>
          </cell>
          <cell r="E1849" t="str">
            <v>alineador 2430 mm</v>
          </cell>
        </row>
        <row r="1850">
          <cell r="D1850" t="str">
            <v>43MAE</v>
          </cell>
          <cell r="E1850" t="str">
            <v>alineador 2450 mm</v>
          </cell>
        </row>
        <row r="1851">
          <cell r="D1851" t="str">
            <v>43MAF</v>
          </cell>
          <cell r="E1851" t="str">
            <v>alineador 2500 mm</v>
          </cell>
        </row>
        <row r="1852">
          <cell r="D1852" t="str">
            <v>43MAG</v>
          </cell>
          <cell r="E1852" t="str">
            <v>alineador 3000 mm</v>
          </cell>
        </row>
        <row r="1853">
          <cell r="D1853" t="str">
            <v>43MAH</v>
          </cell>
          <cell r="E1853" t="str">
            <v>alineador 3200 mm</v>
          </cell>
        </row>
        <row r="1854">
          <cell r="D1854" t="str">
            <v>43MAI</v>
          </cell>
          <cell r="E1854" t="str">
            <v>alineador 3400 mm</v>
          </cell>
        </row>
        <row r="1855">
          <cell r="D1855" t="str">
            <v>43MAJ</v>
          </cell>
          <cell r="E1855" t="str">
            <v>alineador 3600 mm</v>
          </cell>
        </row>
        <row r="1856">
          <cell r="D1856" t="str">
            <v>43MAK</v>
          </cell>
          <cell r="E1856" t="str">
            <v>alineador 3700 mm</v>
          </cell>
        </row>
        <row r="1857">
          <cell r="D1857" t="str">
            <v>43MAL</v>
          </cell>
          <cell r="E1857" t="str">
            <v>alineador 4000 mm</v>
          </cell>
        </row>
        <row r="1858">
          <cell r="D1858" t="str">
            <v>43MAM</v>
          </cell>
          <cell r="E1858" t="str">
            <v>alineador 5000 mm</v>
          </cell>
        </row>
        <row r="1859">
          <cell r="D1859" t="str">
            <v>43MAN</v>
          </cell>
          <cell r="E1859" t="str">
            <v>alineador 5200 mm</v>
          </cell>
        </row>
        <row r="1860">
          <cell r="D1860" t="str">
            <v>43MAO</v>
          </cell>
          <cell r="E1860" t="str">
            <v xml:space="preserve">alineador 6000 mm </v>
          </cell>
        </row>
        <row r="1861">
          <cell r="D1861" t="str">
            <v>43MAP</v>
          </cell>
          <cell r="E1861" t="str">
            <v>alineador 770 mm</v>
          </cell>
        </row>
        <row r="1862">
          <cell r="D1862" t="str">
            <v>43MAR</v>
          </cell>
          <cell r="E1862" t="str">
            <v>alineador 800 mm</v>
          </cell>
        </row>
        <row r="1863">
          <cell r="D1863" t="str">
            <v>43MAS</v>
          </cell>
          <cell r="E1863" t="str">
            <v>alineador 840 mm</v>
          </cell>
        </row>
        <row r="1864">
          <cell r="D1864" t="str">
            <v>43MAT</v>
          </cell>
          <cell r="E1864" t="str">
            <v>alineador 850 mm</v>
          </cell>
        </row>
        <row r="1865">
          <cell r="D1865" t="str">
            <v>43MAU</v>
          </cell>
          <cell r="E1865" t="str">
            <v>alineador 870 mm</v>
          </cell>
        </row>
        <row r="1866">
          <cell r="D1866" t="str">
            <v>43MC1</v>
          </cell>
          <cell r="E1866" t="str">
            <v>corbata 700 mm</v>
          </cell>
        </row>
        <row r="1867">
          <cell r="D1867" t="str">
            <v>43MC2</v>
          </cell>
          <cell r="E1867" t="str">
            <v>corbata 800 mm</v>
          </cell>
        </row>
        <row r="1868">
          <cell r="D1868" t="str">
            <v>43MC3</v>
          </cell>
          <cell r="E1868" t="str">
            <v>corbata destijerada 200 mm</v>
          </cell>
        </row>
        <row r="1869">
          <cell r="D1869" t="str">
            <v>43MC4</v>
          </cell>
          <cell r="E1869" t="str">
            <v>corbata 100 mm</v>
          </cell>
        </row>
        <row r="1870">
          <cell r="D1870" t="str">
            <v>43MC5</v>
          </cell>
          <cell r="E1870" t="str">
            <v>corbata 120 mm</v>
          </cell>
        </row>
        <row r="1871">
          <cell r="D1871" t="str">
            <v>43MC6</v>
          </cell>
          <cell r="E1871" t="str">
            <v>corbata 150 mm</v>
          </cell>
        </row>
        <row r="1872">
          <cell r="D1872" t="str">
            <v>43MC7</v>
          </cell>
          <cell r="E1872" t="str">
            <v>corbata 150 mm (especial)</v>
          </cell>
        </row>
        <row r="1873">
          <cell r="D1873" t="str">
            <v>43MC8</v>
          </cell>
          <cell r="E1873" t="str">
            <v>corbata 170 mm</v>
          </cell>
        </row>
        <row r="1874">
          <cell r="D1874" t="str">
            <v>43MC9</v>
          </cell>
          <cell r="E1874" t="str">
            <v xml:space="preserve">corbata 200 mm </v>
          </cell>
        </row>
        <row r="1875">
          <cell r="D1875" t="str">
            <v>43MCA</v>
          </cell>
          <cell r="E1875" t="str">
            <v>corbata 200 mm (especial)</v>
          </cell>
        </row>
        <row r="1876">
          <cell r="D1876" t="str">
            <v>43MCB</v>
          </cell>
          <cell r="E1876" t="str">
            <v>corbata 250 mm</v>
          </cell>
        </row>
        <row r="1877">
          <cell r="D1877" t="str">
            <v>43MCC</v>
          </cell>
          <cell r="E1877" t="str">
            <v>corbata 300 mm</v>
          </cell>
        </row>
        <row r="1878">
          <cell r="D1878" t="str">
            <v>43MCD</v>
          </cell>
          <cell r="E1878" t="str">
            <v>corbata 300 mm (especial)</v>
          </cell>
        </row>
        <row r="1879">
          <cell r="D1879" t="str">
            <v>43MCE</v>
          </cell>
          <cell r="E1879" t="str">
            <v>corbata 350 mm</v>
          </cell>
        </row>
        <row r="1880">
          <cell r="D1880" t="str">
            <v>43MCF</v>
          </cell>
          <cell r="E1880" t="str">
            <v>corbata 400 mm</v>
          </cell>
        </row>
        <row r="1881">
          <cell r="D1881" t="str">
            <v>43MCG</v>
          </cell>
          <cell r="E1881" t="str">
            <v>corbata 500 mm</v>
          </cell>
        </row>
        <row r="1882">
          <cell r="D1882" t="str">
            <v>43MCH</v>
          </cell>
          <cell r="E1882" t="str">
            <v>corbata 600 mm</v>
          </cell>
        </row>
        <row r="1883">
          <cell r="D1883" t="str">
            <v>43MCI</v>
          </cell>
          <cell r="E1883" t="str">
            <v>corbata 600 mm (especial)</v>
          </cell>
        </row>
        <row r="1884">
          <cell r="D1884" t="str">
            <v>43MCJ</v>
          </cell>
          <cell r="E1884" t="str">
            <v>corbata 670 mm</v>
          </cell>
        </row>
        <row r="1885">
          <cell r="D1885" t="str">
            <v>43MCX</v>
          </cell>
          <cell r="E1885" t="str">
            <v>extractor de corbatas</v>
          </cell>
        </row>
        <row r="1886">
          <cell r="D1886" t="str">
            <v>44111</v>
          </cell>
          <cell r="E1886" t="str">
            <v>marco andamio modular self-lock 1.00 x 1.50</v>
          </cell>
        </row>
        <row r="1887">
          <cell r="D1887" t="str">
            <v>44112</v>
          </cell>
          <cell r="E1887" t="str">
            <v>marco andamio de tijera 1.50 x 1.50</v>
          </cell>
        </row>
        <row r="1888">
          <cell r="D1888" t="str">
            <v>44113</v>
          </cell>
          <cell r="E1888" t="str">
            <v>tijera para andamio</v>
          </cell>
        </row>
        <row r="1889">
          <cell r="D1889" t="str">
            <v>44114</v>
          </cell>
          <cell r="E1889" t="str">
            <v>andamio con tijera tramo completo 1.0 x 1.50</v>
          </cell>
        </row>
        <row r="1890">
          <cell r="D1890" t="str">
            <v>44115</v>
          </cell>
          <cell r="E1890" t="str">
            <v xml:space="preserve">andamio con tijera tramo completo 1.50 x 1.50 </v>
          </cell>
        </row>
        <row r="1891">
          <cell r="D1891" t="str">
            <v>44116</v>
          </cell>
          <cell r="E1891" t="str">
            <v>ruedas giratorias para andamio (individual)</v>
          </cell>
        </row>
        <row r="1892">
          <cell r="D1892" t="str">
            <v>44117</v>
          </cell>
          <cell r="E1892" t="str">
            <v>escalera interna para andamio (tramo)</v>
          </cell>
        </row>
        <row r="1893">
          <cell r="D1893" t="str">
            <v>44118</v>
          </cell>
          <cell r="E1893" t="str">
            <v>pasamanos de seguridad escalera andamio</v>
          </cell>
        </row>
        <row r="1894">
          <cell r="D1894" t="str">
            <v>44119</v>
          </cell>
          <cell r="E1894" t="str">
            <v>poleas de canal</v>
          </cell>
        </row>
        <row r="1895">
          <cell r="D1895" t="str">
            <v>4411A</v>
          </cell>
          <cell r="E1895" t="str">
            <v>marco andamio 0.60 x 2.00 m</v>
          </cell>
        </row>
        <row r="1896">
          <cell r="D1896" t="str">
            <v>4411B</v>
          </cell>
          <cell r="E1896" t="str">
            <v>marco andamio 1.20 x 1.20 m</v>
          </cell>
        </row>
        <row r="1897">
          <cell r="D1897" t="str">
            <v>4411C</v>
          </cell>
          <cell r="E1897" t="str">
            <v>marco andamio 1.50 x 1.50 m</v>
          </cell>
        </row>
        <row r="1898">
          <cell r="D1898" t="str">
            <v>4411D</v>
          </cell>
          <cell r="E1898" t="str">
            <v>marco andamio 1.56 x 1.50 m</v>
          </cell>
        </row>
        <row r="1899">
          <cell r="D1899" t="str">
            <v>4411E</v>
          </cell>
          <cell r="E1899" t="str">
            <v>cruceta de 2.50 m</v>
          </cell>
        </row>
        <row r="1900">
          <cell r="D1900" t="str">
            <v>4411F</v>
          </cell>
          <cell r="E1900" t="str">
            <v>molinetes con base y freno de mano</v>
          </cell>
        </row>
        <row r="1901">
          <cell r="D1901" t="str">
            <v>4411G</v>
          </cell>
          <cell r="E1901" t="str">
            <v>molinetes de seguridad con base - freno de pie y mano</v>
          </cell>
        </row>
        <row r="1902">
          <cell r="D1902" t="str">
            <v>4411H</v>
          </cell>
          <cell r="E1902" t="str">
            <v>manila para molinetes por metro</v>
          </cell>
        </row>
        <row r="1903">
          <cell r="D1903" t="str">
            <v>4411I</v>
          </cell>
          <cell r="E1903" t="str">
            <v>diferencial de 2/3 t</v>
          </cell>
        </row>
        <row r="1904">
          <cell r="D1904" t="str">
            <v>4411J</v>
          </cell>
          <cell r="E1904" t="str">
            <v>marco andamio 1.56 x 3.00 m</v>
          </cell>
        </row>
        <row r="1905">
          <cell r="D1905" t="str">
            <v>4411K</v>
          </cell>
          <cell r="E1905" t="str">
            <v>escalera metalica para andamio de 1.50 m</v>
          </cell>
        </row>
        <row r="1906">
          <cell r="D1906" t="str">
            <v>4411L</v>
          </cell>
          <cell r="E1906" t="str">
            <v>baranda para escalera de andamio</v>
          </cell>
        </row>
        <row r="1907">
          <cell r="D1907" t="str">
            <v>4411M</v>
          </cell>
          <cell r="E1907" t="str">
            <v>base para andamio comun</v>
          </cell>
        </row>
        <row r="1908">
          <cell r="D1908" t="str">
            <v>4411N</v>
          </cell>
          <cell r="E1908" t="str">
            <v>tubo 42 mm x 2000 mm</v>
          </cell>
        </row>
        <row r="1909">
          <cell r="D1909" t="str">
            <v>4411O</v>
          </cell>
          <cell r="E1909" t="str">
            <v>tubo 42 mm x 3000 mm</v>
          </cell>
        </row>
        <row r="1910">
          <cell r="D1910" t="str">
            <v>4411P</v>
          </cell>
          <cell r="E1910" t="str">
            <v>tubo 48 mm x 1000 mm</v>
          </cell>
        </row>
        <row r="1911">
          <cell r="D1911" t="str">
            <v>4411Q</v>
          </cell>
          <cell r="E1911" t="str">
            <v>tubo 48 mm x 1500 mm</v>
          </cell>
        </row>
        <row r="1912">
          <cell r="D1912" t="str">
            <v>4411R</v>
          </cell>
          <cell r="E1912" t="str">
            <v>tubo 48 mm x 2000 mm</v>
          </cell>
        </row>
        <row r="1913">
          <cell r="D1913" t="str">
            <v>4411S</v>
          </cell>
          <cell r="E1913" t="str">
            <v>tubo 48 mm x 2500 mm</v>
          </cell>
        </row>
        <row r="1914">
          <cell r="D1914" t="str">
            <v>4411T</v>
          </cell>
          <cell r="E1914" t="str">
            <v xml:space="preserve">tubo 48 mm x 3000 mm </v>
          </cell>
        </row>
        <row r="1915">
          <cell r="D1915" t="str">
            <v>4411U</v>
          </cell>
          <cell r="E1915" t="str">
            <v>tubo 48 mm x 4000 mm</v>
          </cell>
        </row>
        <row r="1916">
          <cell r="D1916" t="str">
            <v>4411V</v>
          </cell>
          <cell r="E1916" t="str">
            <v>tubo 48 mm x 5000 mm</v>
          </cell>
        </row>
        <row r="1917">
          <cell r="D1917" t="str">
            <v>4411W</v>
          </cell>
          <cell r="E1917" t="str">
            <v>tubo 48 mm x 6000 mm</v>
          </cell>
        </row>
        <row r="1918">
          <cell r="D1918" t="str">
            <v>4411X</v>
          </cell>
          <cell r="E1918" t="str">
            <v>tubo galvanizado 48 mm x 6000 mm</v>
          </cell>
        </row>
        <row r="1919">
          <cell r="D1919" t="str">
            <v>44121</v>
          </cell>
          <cell r="E1919" t="str">
            <v>vibrador electrico para concreto</v>
          </cell>
        </row>
        <row r="1920">
          <cell r="D1920" t="str">
            <v>44122</v>
          </cell>
          <cell r="E1920" t="str">
            <v>regla vibratoria</v>
          </cell>
        </row>
        <row r="1921">
          <cell r="D1921" t="str">
            <v>44123</v>
          </cell>
          <cell r="E1921" t="str">
            <v>lamina cubre brecha</v>
          </cell>
        </row>
        <row r="1922">
          <cell r="D1922" t="str">
            <v>44124</v>
          </cell>
          <cell r="E1922" t="str">
            <v>vibrador electrico de aguja 110 v</v>
          </cell>
        </row>
        <row r="1923">
          <cell r="D1923" t="str">
            <v>44131</v>
          </cell>
          <cell r="E1923" t="str">
            <v>cizalla palanca con dados (pedinghaus)</v>
          </cell>
        </row>
        <row r="1924">
          <cell r="D1924" t="str">
            <v>44132</v>
          </cell>
          <cell r="E1924" t="str">
            <v>cizalla tijera</v>
          </cell>
        </row>
        <row r="1925">
          <cell r="D1925" t="str">
            <v>44133</v>
          </cell>
          <cell r="E1925" t="str">
            <v>pulidora manual electrica</v>
          </cell>
        </row>
        <row r="1926">
          <cell r="D1926" t="str">
            <v>44134</v>
          </cell>
          <cell r="E1926" t="str">
            <v>cortadora de piso (con disco) 5cm prof. -min 50 m-</v>
          </cell>
        </row>
        <row r="1927">
          <cell r="D1927" t="str">
            <v>44135</v>
          </cell>
          <cell r="E1927" t="str">
            <v>cm adicional despues de los 5cm de prof.-hasta 10cm</v>
          </cell>
        </row>
        <row r="1928">
          <cell r="D1928" t="str">
            <v>44136</v>
          </cell>
          <cell r="E1928" t="str">
            <v>allanadora de 36"</v>
          </cell>
        </row>
        <row r="1929">
          <cell r="D1929" t="str">
            <v>44137</v>
          </cell>
          <cell r="E1929" t="str">
            <v>plato flotante para allanadora</v>
          </cell>
        </row>
        <row r="1930">
          <cell r="D1930" t="str">
            <v>44138</v>
          </cell>
          <cell r="E1930" t="str">
            <v>juego de 4 aspas de 36"-milimetro de desgaste</v>
          </cell>
        </row>
        <row r="1931">
          <cell r="D1931" t="str">
            <v>44141</v>
          </cell>
          <cell r="E1931" t="str">
            <v>taladro rotopercutor tipo te 14 y te 15</v>
          </cell>
        </row>
        <row r="1932">
          <cell r="D1932" t="str">
            <v>44142</v>
          </cell>
          <cell r="E1932" t="str">
            <v>broca de tugsteno de 3/16" a 3/8"</v>
          </cell>
        </row>
        <row r="1933">
          <cell r="D1933" t="str">
            <v>44143</v>
          </cell>
          <cell r="E1933" t="str">
            <v>broca de tugsteno de 1/2" a 5/8"</v>
          </cell>
        </row>
        <row r="1934">
          <cell r="D1934" t="str">
            <v>44144</v>
          </cell>
          <cell r="E1934" t="str">
            <v>taladro demoledor tipo hitachi</v>
          </cell>
        </row>
        <row r="1935">
          <cell r="D1935" t="str">
            <v>44145</v>
          </cell>
          <cell r="E1935" t="str">
            <v>cincel o muela para taladro demoledor</v>
          </cell>
        </row>
        <row r="1936">
          <cell r="D1936" t="str">
            <v>44146</v>
          </cell>
          <cell r="E1936" t="str">
            <v>taladro 1/2"-5/8"</v>
          </cell>
        </row>
        <row r="1937">
          <cell r="D1937" t="str">
            <v>44147</v>
          </cell>
          <cell r="E1937" t="str">
            <v>taladro demoledor de muro makita a 110 v</v>
          </cell>
        </row>
        <row r="1938">
          <cell r="D1938" t="str">
            <v>44148</v>
          </cell>
          <cell r="E1938" t="str">
            <v>taladro rotomartillo 110 v</v>
          </cell>
        </row>
        <row r="1939">
          <cell r="D1939" t="str">
            <v>44149</v>
          </cell>
          <cell r="E1939" t="str">
            <v>taladro rotopercutor electrico (te-10) 110 v ac monofa</v>
          </cell>
        </row>
        <row r="1940">
          <cell r="D1940" t="str">
            <v>4414A</v>
          </cell>
          <cell r="E1940" t="str">
            <v>taladro rotopercutor electrico (te-55) 110 v ac monofa</v>
          </cell>
        </row>
        <row r="1941">
          <cell r="D1941" t="str">
            <v>4414B</v>
          </cell>
          <cell r="E1941" t="str">
            <v>taladro rotopercutor 1-1/4"</v>
          </cell>
        </row>
        <row r="1942">
          <cell r="D1942" t="str">
            <v>44151</v>
          </cell>
          <cell r="E1942" t="str">
            <v>concretadora 1.0 sacos electrica de trompo</v>
          </cell>
        </row>
        <row r="1943">
          <cell r="D1943" t="str">
            <v>44152</v>
          </cell>
          <cell r="E1943" t="str">
            <v>concretadora 1.5 sacos electrica de trompo</v>
          </cell>
        </row>
        <row r="1944">
          <cell r="D1944" t="str">
            <v>44153</v>
          </cell>
          <cell r="E1944" t="str">
            <v>bascula de 500kg</v>
          </cell>
        </row>
        <row r="1945">
          <cell r="D1945" t="str">
            <v>44154</v>
          </cell>
          <cell r="E1945" t="str">
            <v>extencion cauchetada por metro</v>
          </cell>
        </row>
        <row r="1946">
          <cell r="D1946" t="str">
            <v>44155</v>
          </cell>
          <cell r="E1946" t="str">
            <v>escalera de madera por cuerpo</v>
          </cell>
        </row>
        <row r="1947">
          <cell r="D1947" t="str">
            <v>44156</v>
          </cell>
          <cell r="E1947" t="str">
            <v>pison manual</v>
          </cell>
        </row>
        <row r="1948">
          <cell r="D1948" t="str">
            <v>44157</v>
          </cell>
          <cell r="E1948" t="str">
            <v>concretadora 2.0 sacos electrica de trompo</v>
          </cell>
        </row>
        <row r="1949">
          <cell r="D1949" t="str">
            <v>44158</v>
          </cell>
          <cell r="E1949" t="str">
            <v>concretadora 1 saco</v>
          </cell>
        </row>
        <row r="1950">
          <cell r="D1950" t="str">
            <v>44159</v>
          </cell>
          <cell r="E1950" t="str">
            <v>concretadora 2 sacos</v>
          </cell>
        </row>
        <row r="1951">
          <cell r="D1951" t="str">
            <v>4415A</v>
          </cell>
          <cell r="E1951" t="str">
            <v>concretadora 3 sacos</v>
          </cell>
        </row>
        <row r="1952">
          <cell r="D1952" t="str">
            <v>44211</v>
          </cell>
          <cell r="E1952" t="str">
            <v>andamio colgante 100 m</v>
          </cell>
        </row>
        <row r="1953">
          <cell r="D1953" t="str">
            <v>44212</v>
          </cell>
          <cell r="E1953" t="str">
            <v>andamio colgante 30 m</v>
          </cell>
        </row>
        <row r="1954">
          <cell r="D1954" t="str">
            <v>44213</v>
          </cell>
          <cell r="E1954" t="str">
            <v>andamio colgante 40 m</v>
          </cell>
        </row>
        <row r="1955">
          <cell r="D1955" t="str">
            <v>44214</v>
          </cell>
          <cell r="E1955" t="str">
            <v>andamio colgante 50 m</v>
          </cell>
        </row>
        <row r="1956">
          <cell r="D1956" t="str">
            <v>44215</v>
          </cell>
          <cell r="E1956" t="str">
            <v>andamio colgante 60 m</v>
          </cell>
        </row>
        <row r="1957">
          <cell r="D1957" t="str">
            <v>44216</v>
          </cell>
          <cell r="E1957" t="str">
            <v>andamio colgante 70 m</v>
          </cell>
        </row>
        <row r="1958">
          <cell r="D1958" t="str">
            <v>44217</v>
          </cell>
          <cell r="E1958" t="str">
            <v>andamio colgante 80 m</v>
          </cell>
        </row>
        <row r="1959">
          <cell r="D1959" t="str">
            <v>44218</v>
          </cell>
          <cell r="E1959" t="str">
            <v>andamio colgante 90 m</v>
          </cell>
        </row>
        <row r="1960">
          <cell r="D1960" t="str">
            <v>44219</v>
          </cell>
          <cell r="E1960" t="str">
            <v>cinturon de seguridad</v>
          </cell>
        </row>
        <row r="1961">
          <cell r="D1961" t="str">
            <v>4421A</v>
          </cell>
          <cell r="E1961" t="str">
            <v>arnes de seguridad</v>
          </cell>
        </row>
        <row r="1962">
          <cell r="D1962" t="str">
            <v>4421B</v>
          </cell>
          <cell r="E1962" t="str">
            <v>pescante para andamio colgante</v>
          </cell>
        </row>
        <row r="1963">
          <cell r="D1963" t="str">
            <v>4421C</v>
          </cell>
          <cell r="E1963" t="str">
            <v>baranda para plataforma colgante</v>
          </cell>
        </row>
        <row r="1964">
          <cell r="D1964" t="str">
            <v>44221</v>
          </cell>
          <cell r="E1964" t="str">
            <v>marco andamio de carga triangular 1.0 x 1.50</v>
          </cell>
        </row>
        <row r="1965">
          <cell r="D1965" t="str">
            <v>44222</v>
          </cell>
          <cell r="E1965" t="str">
            <v>marco andamio de carga triangular 0.5 x 1.50</v>
          </cell>
        </row>
        <row r="1966">
          <cell r="D1966" t="str">
            <v>44223</v>
          </cell>
          <cell r="E1966" t="str">
            <v>riostra superior andamio de carga</v>
          </cell>
        </row>
        <row r="1967">
          <cell r="D1967" t="str">
            <v>44224</v>
          </cell>
          <cell r="E1967" t="str">
            <v>riostra inferior andmio de carga</v>
          </cell>
        </row>
        <row r="1968">
          <cell r="D1968" t="str">
            <v>44225</v>
          </cell>
          <cell r="E1968" t="str">
            <v xml:space="preserve">diagonal andamio de carga </v>
          </cell>
        </row>
        <row r="1969">
          <cell r="D1969" t="str">
            <v>44226</v>
          </cell>
          <cell r="E1969" t="str">
            <v>tornillo nivelador base-cabezal 0,7 m</v>
          </cell>
        </row>
        <row r="1970">
          <cell r="D1970" t="str">
            <v>44227</v>
          </cell>
          <cell r="E1970" t="str">
            <v>base andamio de carga</v>
          </cell>
        </row>
        <row r="1971">
          <cell r="D1971" t="str">
            <v>44228</v>
          </cell>
          <cell r="E1971" t="str">
            <v>abrazadera dalmine fija</v>
          </cell>
        </row>
        <row r="1972">
          <cell r="D1972" t="str">
            <v>44229</v>
          </cell>
          <cell r="E1972" t="str">
            <v xml:space="preserve">abrazadera dalmine mariposa </v>
          </cell>
        </row>
        <row r="1973">
          <cell r="D1973" t="str">
            <v>4422A</v>
          </cell>
          <cell r="E1973" t="str">
            <v>tuberia dalmine por m</v>
          </cell>
        </row>
        <row r="1974">
          <cell r="D1974" t="str">
            <v>4422B</v>
          </cell>
          <cell r="E1974" t="str">
            <v>union-empalme tuberia dalmine</v>
          </cell>
        </row>
        <row r="1975">
          <cell r="D1975" t="str">
            <v>4422C</v>
          </cell>
          <cell r="E1975" t="str">
            <v>viga cuadrada pts x 3 m</v>
          </cell>
        </row>
        <row r="1976">
          <cell r="D1976" t="str">
            <v>4422D</v>
          </cell>
          <cell r="E1976" t="str">
            <v>viga cuadrada pts x 6 m</v>
          </cell>
        </row>
        <row r="1977">
          <cell r="D1977" t="str">
            <v>4422E</v>
          </cell>
          <cell r="E1977" t="str">
            <v>distanciador para paral 1.40 m</v>
          </cell>
        </row>
        <row r="1978">
          <cell r="D1978" t="str">
            <v>4422F</v>
          </cell>
          <cell r="E1978" t="str">
            <v>tornillo nivelador 300 mm</v>
          </cell>
        </row>
        <row r="1979">
          <cell r="D1979" t="str">
            <v>4422G</v>
          </cell>
          <cell r="E1979" t="str">
            <v>tornillo nivelador 70 mm</v>
          </cell>
        </row>
        <row r="1980">
          <cell r="D1980" t="str">
            <v>44231</v>
          </cell>
          <cell r="E1980" t="str">
            <v>andamio colgante hasta 60 m de cable</v>
          </cell>
        </row>
        <row r="1981">
          <cell r="D1981" t="str">
            <v>44232</v>
          </cell>
          <cell r="E1981" t="str">
            <v>andamio colgante hasta 100 m de cable</v>
          </cell>
        </row>
        <row r="1982">
          <cell r="D1982" t="str">
            <v>44233</v>
          </cell>
          <cell r="E1982" t="str">
            <v>plataforma de seguridad con baranda</v>
          </cell>
        </row>
        <row r="1983">
          <cell r="D1983" t="str">
            <v>44234</v>
          </cell>
          <cell r="E1983" t="str">
            <v>distanciador muro andamio colgante</v>
          </cell>
        </row>
        <row r="1984">
          <cell r="D1984" t="str">
            <v>44241</v>
          </cell>
          <cell r="E1984" t="str">
            <v>taco metalico enano de 1,50 a 2,00 m</v>
          </cell>
        </row>
        <row r="1985">
          <cell r="D1985" t="str">
            <v>44242</v>
          </cell>
          <cell r="E1985" t="str">
            <v>taco metalico corto 2,00 a 3,30 m</v>
          </cell>
        </row>
        <row r="1986">
          <cell r="D1986" t="str">
            <v>44243</v>
          </cell>
          <cell r="E1986" t="str">
            <v>taco metalico largo de 2,20 a 3,80 m</v>
          </cell>
        </row>
        <row r="1987">
          <cell r="D1987" t="str">
            <v>44244</v>
          </cell>
          <cell r="E1987" t="str">
            <v>taco metalico largo de 2,50 a 4,20 m</v>
          </cell>
        </row>
        <row r="1988">
          <cell r="D1988" t="str">
            <v>44245</v>
          </cell>
          <cell r="E1988" t="str">
            <v>taco metalico extralargo de 3,00 a 5,50 m</v>
          </cell>
        </row>
        <row r="1989">
          <cell r="D1989" t="str">
            <v>44246</v>
          </cell>
          <cell r="E1989" t="str">
            <v>diagonales taco corto-largo 1,83-3,72 m</v>
          </cell>
        </row>
        <row r="1990">
          <cell r="D1990" t="str">
            <v>44247</v>
          </cell>
          <cell r="E1990" t="str">
            <v>cerchas metalicas de 3,00 m</v>
          </cell>
        </row>
        <row r="1991">
          <cell r="D1991" t="str">
            <v>44248</v>
          </cell>
          <cell r="E1991" t="str">
            <v>tablero madera (camilla) 0,70 x 1,40 m</v>
          </cell>
        </row>
        <row r="1992">
          <cell r="D1992" t="str">
            <v>44249</v>
          </cell>
          <cell r="E1992" t="str">
            <v>tablero madera (camilla) 0,45 x 1,40 m</v>
          </cell>
        </row>
        <row r="1993">
          <cell r="D1993" t="str">
            <v>4424A</v>
          </cell>
          <cell r="E1993" t="str">
            <v>carguera de madera de 4,00 a 6,00 m</v>
          </cell>
        </row>
        <row r="1994">
          <cell r="D1994" t="str">
            <v>4424C</v>
          </cell>
          <cell r="E1994" t="str">
            <v>formaleta cilindro muestra concreto</v>
          </cell>
        </row>
        <row r="1995">
          <cell r="D1995" t="str">
            <v>4424D</v>
          </cell>
          <cell r="E1995" t="str">
            <v>diagonal corta de 1.91 m</v>
          </cell>
        </row>
        <row r="1996">
          <cell r="D1996" t="str">
            <v>4424E</v>
          </cell>
          <cell r="E1996" t="str">
            <v>diagonal larga 3.27 m</v>
          </cell>
        </row>
        <row r="1997">
          <cell r="D1997" t="str">
            <v>4424F</v>
          </cell>
          <cell r="E1997" t="str">
            <v>paral 0.60 a 0.90 m</v>
          </cell>
        </row>
        <row r="1998">
          <cell r="D1998" t="str">
            <v>4424G</v>
          </cell>
          <cell r="E1998" t="str">
            <v>paral 0.80 a 1.50 m</v>
          </cell>
        </row>
        <row r="1999">
          <cell r="D1999" t="str">
            <v>4424H</v>
          </cell>
          <cell r="E1999" t="str">
            <v>paral 1.85 a 2.80 m</v>
          </cell>
        </row>
        <row r="2000">
          <cell r="D2000" t="str">
            <v>4424I</v>
          </cell>
          <cell r="E2000" t="str">
            <v>paral 2.00 a 3.20 m</v>
          </cell>
        </row>
        <row r="2001">
          <cell r="D2001" t="str">
            <v>4424J</v>
          </cell>
          <cell r="E2001" t="str">
            <v>paral 2.20 a 3.50 m</v>
          </cell>
        </row>
        <row r="2002">
          <cell r="D2002" t="str">
            <v>4424K</v>
          </cell>
          <cell r="E2002" t="str">
            <v>paral 2.30 a 3.60 m</v>
          </cell>
        </row>
        <row r="2003">
          <cell r="D2003" t="str">
            <v>4424L</v>
          </cell>
          <cell r="E2003" t="str">
            <v>paral 2.60 a 4.20 m</v>
          </cell>
        </row>
        <row r="2004">
          <cell r="D2004" t="str">
            <v>4424M</v>
          </cell>
          <cell r="E2004" t="str">
            <v>paral 3.20 m (acrow)</v>
          </cell>
        </row>
        <row r="2005">
          <cell r="D2005" t="str">
            <v>4424N</v>
          </cell>
          <cell r="E2005" t="str">
            <v>paral alzaprima 3.20 m</v>
          </cell>
        </row>
        <row r="2006">
          <cell r="D2006" t="str">
            <v>4424O</v>
          </cell>
          <cell r="E2006" t="str">
            <v>paral fijo 1.50</v>
          </cell>
        </row>
        <row r="2007">
          <cell r="D2007" t="str">
            <v>4424P</v>
          </cell>
          <cell r="E2007" t="str">
            <v>puntal telescopico 3000 mm</v>
          </cell>
        </row>
        <row r="2008">
          <cell r="D2008" t="str">
            <v>4424Q</v>
          </cell>
          <cell r="E2008" t="str">
            <v>tablero 0,35 x 1,40 m</v>
          </cell>
        </row>
        <row r="2009">
          <cell r="D2009" t="str">
            <v>4424R</v>
          </cell>
          <cell r="E2009" t="str">
            <v>tablero 0,45 x 1,40 m</v>
          </cell>
        </row>
        <row r="2010">
          <cell r="D2010" t="str">
            <v>4424S</v>
          </cell>
          <cell r="E2010" t="str">
            <v>tablero normal 0,70 x 0,70 m</v>
          </cell>
        </row>
        <row r="2011">
          <cell r="D2011" t="str">
            <v>4424T</v>
          </cell>
          <cell r="E2011" t="str">
            <v>tablero normal 0,70 x 1,40 m</v>
          </cell>
        </row>
        <row r="2012">
          <cell r="D2012" t="str">
            <v>4424U</v>
          </cell>
          <cell r="E2012" t="str">
            <v>tablero reforzado 0,70 x 1,40 m</v>
          </cell>
        </row>
        <row r="2013">
          <cell r="D2013" t="str">
            <v>4424V</v>
          </cell>
          <cell r="E2013" t="str">
            <v>tubo</v>
          </cell>
        </row>
        <row r="2014">
          <cell r="D2014" t="str">
            <v>4424W</v>
          </cell>
          <cell r="E2014" t="str">
            <v>viga h-20 de 2,60 m</v>
          </cell>
        </row>
        <row r="2015">
          <cell r="D2015" t="str">
            <v>4424X</v>
          </cell>
          <cell r="E2015" t="str">
            <v>viga h-20 de 3,30 m</v>
          </cell>
        </row>
        <row r="2016">
          <cell r="D2016" t="str">
            <v>4424Y</v>
          </cell>
          <cell r="E2016" t="str">
            <v>viga h-20 de 4,50 m</v>
          </cell>
        </row>
        <row r="2017">
          <cell r="D2017" t="str">
            <v>4424Z</v>
          </cell>
          <cell r="E2017" t="str">
            <v>cercha 0,70 m</v>
          </cell>
        </row>
        <row r="2018">
          <cell r="D2018" t="str">
            <v>44251</v>
          </cell>
          <cell r="E2018" t="str">
            <v>cercha 1,40 m</v>
          </cell>
        </row>
        <row r="2019">
          <cell r="D2019" t="str">
            <v>44252</v>
          </cell>
          <cell r="E2019" t="str">
            <v>cercha 2,50 m</v>
          </cell>
        </row>
        <row r="2020">
          <cell r="D2020" t="str">
            <v>44253</v>
          </cell>
          <cell r="E2020" t="str">
            <v>cercha 3,00 m</v>
          </cell>
        </row>
        <row r="2021">
          <cell r="D2021" t="str">
            <v>44254</v>
          </cell>
          <cell r="E2021" t="str">
            <v>cercha 3,00 m tipo b</v>
          </cell>
        </row>
        <row r="2022">
          <cell r="D2022" t="str">
            <v>44255</v>
          </cell>
          <cell r="E2022" t="str">
            <v>cercha 3,00 m tipo c</v>
          </cell>
        </row>
        <row r="2023">
          <cell r="D2023" t="str">
            <v>44261</v>
          </cell>
          <cell r="E2023" t="str">
            <v>formaleta columna circular 0.25, 0.30 x 2.40 m (juego)</v>
          </cell>
        </row>
        <row r="2024">
          <cell r="D2024" t="str">
            <v>44262</v>
          </cell>
          <cell r="E2024" t="str">
            <v>formaleta columna circular 0.35, 0.42 x 2.40 m (juego)</v>
          </cell>
        </row>
        <row r="2025">
          <cell r="D2025" t="str">
            <v>44263</v>
          </cell>
          <cell r="E2025" t="str">
            <v>formaleta columna circular 0.50 x 2.40 m (juego)</v>
          </cell>
        </row>
        <row r="2026">
          <cell r="D2026" t="str">
            <v>44264</v>
          </cell>
          <cell r="E2026" t="str">
            <v>formaleta columna circular 0.55, 0.60 x 2.40 m (juego)</v>
          </cell>
        </row>
        <row r="2027">
          <cell r="D2027" t="str">
            <v>44265</v>
          </cell>
          <cell r="E2027" t="str">
            <v>formaleta columna circular 0.70, 0.80 x 2.40 m (juegos)</v>
          </cell>
        </row>
        <row r="2028">
          <cell r="D2028" t="str">
            <v>44266</v>
          </cell>
          <cell r="E2028" t="str">
            <v>ajuste formaleta circular hasta 0.50 m (juego)</v>
          </cell>
        </row>
        <row r="2029">
          <cell r="D2029" t="str">
            <v>44267</v>
          </cell>
          <cell r="E2029" t="str">
            <v>formaleta circular (tapa de 0,8 m x 1,20)</v>
          </cell>
        </row>
        <row r="2030">
          <cell r="D2030" t="str">
            <v>44268</v>
          </cell>
          <cell r="E2030" t="str">
            <v>formaleta circular (tapa de 0,8 m x 3,00)</v>
          </cell>
        </row>
        <row r="2031">
          <cell r="D2031" t="str">
            <v>44269</v>
          </cell>
          <cell r="E2031" t="str">
            <v>formaleta circular columna 0.30 x 2.40 m - tapa</v>
          </cell>
        </row>
        <row r="2032">
          <cell r="D2032" t="str">
            <v>4426A</v>
          </cell>
          <cell r="E2032" t="str">
            <v>juego de formaleta circular de 800 x 2400 mm</v>
          </cell>
        </row>
        <row r="2033">
          <cell r="D2033" t="str">
            <v>44271</v>
          </cell>
          <cell r="E2033" t="str">
            <v>formaleta muro tapa 0.15 , 0.20 x 2.40 m</v>
          </cell>
        </row>
        <row r="2034">
          <cell r="D2034" t="str">
            <v>44272</v>
          </cell>
          <cell r="E2034" t="str">
            <v>formaleta muro tapa 0.25 , 0.30 x 2.40 m</v>
          </cell>
        </row>
        <row r="2035">
          <cell r="D2035" t="str">
            <v>44273</v>
          </cell>
          <cell r="E2035" t="str">
            <v>formaleta muro tapa 0.35 , 0.40 x 2.40 m</v>
          </cell>
        </row>
        <row r="2036">
          <cell r="D2036" t="str">
            <v>44274</v>
          </cell>
          <cell r="E2036" t="str">
            <v>formaleta muro tapa 0.45 , 0.50 x 2.40 m</v>
          </cell>
        </row>
        <row r="2037">
          <cell r="D2037" t="str">
            <v>44275</v>
          </cell>
          <cell r="E2037" t="str">
            <v>formaleta muro tapa 0.60 x 2.40 m</v>
          </cell>
        </row>
        <row r="2038">
          <cell r="D2038" t="str">
            <v>44276</v>
          </cell>
          <cell r="E2038" t="str">
            <v>formaleta muro tapa 0.70 , 0.80x 2.40 m</v>
          </cell>
        </row>
        <row r="2039">
          <cell r="D2039" t="str">
            <v>44277</v>
          </cell>
          <cell r="E2039" t="str">
            <v>formaleta esquinera int. Muro 0.10x0.20x2.40 m</v>
          </cell>
        </row>
        <row r="2040">
          <cell r="D2040" t="str">
            <v>44278</v>
          </cell>
          <cell r="E2040" t="str">
            <v>formaleta esquinera int. Muro 0.15x.015x2.40 m</v>
          </cell>
        </row>
        <row r="2041">
          <cell r="D2041" t="str">
            <v>44279</v>
          </cell>
          <cell r="E2041" t="str">
            <v>formaleta esquinera int. Muro 0.20x0.20x2.40 m</v>
          </cell>
        </row>
        <row r="2042">
          <cell r="D2042" t="str">
            <v>4427A</v>
          </cell>
          <cell r="E2042" t="str">
            <v xml:space="preserve">formaleta esquinera int. Muro 0.30x0.30x2.40 </v>
          </cell>
        </row>
        <row r="2043">
          <cell r="D2043" t="str">
            <v>4427B</v>
          </cell>
          <cell r="E2043" t="str">
            <v>tapa ajustable formaleta muro todas las dimenciones</v>
          </cell>
        </row>
        <row r="2044">
          <cell r="D2044" t="str">
            <v>4427C</v>
          </cell>
          <cell r="E2044" t="str">
            <v>tapa ajustable formaleta muro esquina todas las dimenciones</v>
          </cell>
        </row>
        <row r="2045">
          <cell r="D2045" t="str">
            <v>4427D</v>
          </cell>
          <cell r="E2045" t="str">
            <v>alineador formaleta muro por m.l o f.c</v>
          </cell>
        </row>
        <row r="2046">
          <cell r="D2046" t="str">
            <v>4427E</v>
          </cell>
          <cell r="E2046" t="str">
            <v>angulo esquinero de 2.40 m</v>
          </cell>
        </row>
        <row r="2047">
          <cell r="D2047" t="str">
            <v>4427F</v>
          </cell>
          <cell r="E2047" t="str">
            <v>angulo esquinero de 2.40 m con bisel</v>
          </cell>
        </row>
        <row r="2048">
          <cell r="D2048" t="str">
            <v>4427G</v>
          </cell>
          <cell r="E2048" t="str">
            <v>angulo esquinero de 3.00 m</v>
          </cell>
        </row>
        <row r="2049">
          <cell r="D2049" t="str">
            <v>4427H</v>
          </cell>
          <cell r="E2049" t="str">
            <v>repisa pie amigo</v>
          </cell>
        </row>
        <row r="2050">
          <cell r="D2050" t="str">
            <v>4427I</v>
          </cell>
          <cell r="E2050" t="str">
            <v>chapetas tipo impac 3/8"</v>
          </cell>
        </row>
        <row r="2051">
          <cell r="D2051" t="str">
            <v>4427J</v>
          </cell>
          <cell r="E2051" t="str">
            <v>tensores 3/8" hasta 1.00 m</v>
          </cell>
        </row>
        <row r="2052">
          <cell r="D2052" t="str">
            <v>4427K</v>
          </cell>
          <cell r="E2052" t="str">
            <v xml:space="preserve">gato tensor </v>
          </cell>
        </row>
        <row r="2053">
          <cell r="D2053" t="str">
            <v>4427L</v>
          </cell>
          <cell r="E2053" t="str">
            <v>tormillo doble arandela y tuerca</v>
          </cell>
        </row>
        <row r="2054">
          <cell r="D2054" t="str">
            <v>4427M</v>
          </cell>
          <cell r="E2054" t="str">
            <v>tensor</v>
          </cell>
        </row>
        <row r="2055">
          <cell r="D2055" t="str">
            <v>4427N</v>
          </cell>
          <cell r="E2055" t="str">
            <v>chapeta tensora de 3/8"</v>
          </cell>
        </row>
        <row r="2056">
          <cell r="D2056" t="str">
            <v>4427O</v>
          </cell>
          <cell r="E2056" t="str">
            <v>gato tensor de 3/8"</v>
          </cell>
        </row>
        <row r="2057">
          <cell r="D2057" t="str">
            <v>4427P</v>
          </cell>
          <cell r="E2057" t="str">
            <v>chapeta</v>
          </cell>
        </row>
        <row r="2058">
          <cell r="D2058" t="str">
            <v>44281</v>
          </cell>
          <cell r="E2058" t="str">
            <v>formaleta columna 0.20 x 2.40 m - tapa</v>
          </cell>
        </row>
        <row r="2059">
          <cell r="D2059" t="str">
            <v>44282</v>
          </cell>
          <cell r="E2059" t="str">
            <v>formaleta columna 0.25 x 2.40 m - tapa</v>
          </cell>
        </row>
        <row r="2060">
          <cell r="D2060" t="str">
            <v>44283</v>
          </cell>
          <cell r="E2060" t="str">
            <v>formaleta columna 0.30 x 2.40 m - tapa</v>
          </cell>
        </row>
        <row r="2061">
          <cell r="D2061" t="str">
            <v>44284</v>
          </cell>
          <cell r="E2061" t="str">
            <v>formaleta columna 0.40 x 2.40 m - tapa</v>
          </cell>
        </row>
        <row r="2062">
          <cell r="D2062" t="str">
            <v>44285</v>
          </cell>
          <cell r="E2062" t="str">
            <v>formaleta columna 0.40 x 2.60 m - tapa</v>
          </cell>
        </row>
        <row r="2063">
          <cell r="D2063" t="str">
            <v>44286</v>
          </cell>
          <cell r="E2063" t="str">
            <v>formaleta columna 0.60 x 2.40 m - tapa</v>
          </cell>
        </row>
        <row r="2064">
          <cell r="D2064" t="str">
            <v>44287</v>
          </cell>
          <cell r="E2064" t="str">
            <v>formaleta columna 0.70 x 2.40 m - tapa</v>
          </cell>
        </row>
        <row r="2065">
          <cell r="D2065" t="str">
            <v>44288</v>
          </cell>
          <cell r="E2065" t="str">
            <v>formaleta columna tapa 0.15, 0.20 x 2.40 m</v>
          </cell>
        </row>
        <row r="2066">
          <cell r="D2066" t="str">
            <v>44289</v>
          </cell>
          <cell r="E2066" t="str">
            <v>formaleta columna tapa 0.25, 0.30 x 2.40m</v>
          </cell>
        </row>
        <row r="2067">
          <cell r="D2067" t="str">
            <v>4428A</v>
          </cell>
          <cell r="E2067" t="str">
            <v>formaleta columna tapa 0.35, 0.40 x 2.40 m</v>
          </cell>
        </row>
        <row r="2068">
          <cell r="D2068" t="str">
            <v>4428B</v>
          </cell>
          <cell r="E2068" t="str">
            <v>formaleta columna tapa 0.45, 0.50 x 2.40 m</v>
          </cell>
        </row>
        <row r="2069">
          <cell r="D2069" t="str">
            <v>4428C</v>
          </cell>
          <cell r="E2069" t="str">
            <v>formaleta columna tapa 0.60 x 2.40 m</v>
          </cell>
        </row>
        <row r="2070">
          <cell r="D2070" t="str">
            <v>4428D</v>
          </cell>
          <cell r="E2070" t="str">
            <v>formaleta columna tapa 0.70 x 2.40 m</v>
          </cell>
        </row>
        <row r="2071">
          <cell r="D2071" t="str">
            <v>4428E</v>
          </cell>
          <cell r="E2071" t="str">
            <v>formaleta columna tapa 0.80 x 2.40 m</v>
          </cell>
        </row>
        <row r="2072">
          <cell r="D2072" t="str">
            <v>4428F</v>
          </cell>
          <cell r="E2072" t="str">
            <v>formaleta columna tapa 0.90, 0.95 x 2.40 m</v>
          </cell>
        </row>
        <row r="2073">
          <cell r="D2073" t="str">
            <v>4428G</v>
          </cell>
          <cell r="E2073" t="str">
            <v>formaleta columna tapa 1.00 x 2.40 m</v>
          </cell>
        </row>
        <row r="2074">
          <cell r="D2074" t="str">
            <v>4428H</v>
          </cell>
          <cell r="E2074" t="str">
            <v>formaleta columna tapa 1.10, 1.20 x 2.40 m</v>
          </cell>
        </row>
        <row r="2075">
          <cell r="D2075" t="str">
            <v>4428I</v>
          </cell>
          <cell r="E2075" t="str">
            <v>tapa ajustable formaleta columna hasta 0.50 m</v>
          </cell>
        </row>
        <row r="2076">
          <cell r="D2076" t="str">
            <v>4428J</v>
          </cell>
          <cell r="E2076" t="str">
            <v>tapa ajustable formaleta columna hasta 1.00 m</v>
          </cell>
        </row>
        <row r="2077">
          <cell r="D2077" t="str">
            <v>4428K</v>
          </cell>
          <cell r="E2077" t="str">
            <v>bisel formaleta columna</v>
          </cell>
        </row>
        <row r="2078">
          <cell r="D2078" t="str">
            <v>4428L</v>
          </cell>
          <cell r="E2078" t="str">
            <v>bisel ajustable formaleta columna</v>
          </cell>
        </row>
        <row r="2079">
          <cell r="D2079" t="str">
            <v>4428M</v>
          </cell>
          <cell r="E2079" t="str">
            <v>cuña perno columna</v>
          </cell>
        </row>
        <row r="2080">
          <cell r="D2080" t="str">
            <v>4428N</v>
          </cell>
          <cell r="E2080" t="str">
            <v>cuña lisa</v>
          </cell>
        </row>
        <row r="2081">
          <cell r="D2081" t="str">
            <v>4428O</v>
          </cell>
          <cell r="E2081" t="str">
            <v>cuña reforzada</v>
          </cell>
        </row>
        <row r="2082">
          <cell r="D2082" t="str">
            <v>4428P</v>
          </cell>
          <cell r="E2082" t="str">
            <v>esquinero 100 x 100 x 1200 mm</v>
          </cell>
        </row>
        <row r="2083">
          <cell r="D2083" t="str">
            <v>4428Q</v>
          </cell>
          <cell r="E2083" t="str">
            <v>esquinero 100 x 100 x 160 mm</v>
          </cell>
        </row>
        <row r="2084">
          <cell r="D2084" t="str">
            <v>4428R</v>
          </cell>
          <cell r="E2084" t="str">
            <v>esquinero 100 x 100 x 200 mm</v>
          </cell>
        </row>
        <row r="2085">
          <cell r="D2085" t="str">
            <v>4428S</v>
          </cell>
          <cell r="E2085" t="str">
            <v>esquinero 100 x 100 x 220 mm</v>
          </cell>
        </row>
        <row r="2086">
          <cell r="D2086" t="str">
            <v>4428T</v>
          </cell>
          <cell r="E2086" t="str">
            <v>esquinero 100 x 100 x 287 mm</v>
          </cell>
        </row>
        <row r="2087">
          <cell r="D2087" t="str">
            <v>4428U</v>
          </cell>
          <cell r="E2087" t="str">
            <v>esquinero 100 x 100 x 300 mm</v>
          </cell>
        </row>
        <row r="2088">
          <cell r="D2088" t="str">
            <v>4428V</v>
          </cell>
          <cell r="E2088" t="str">
            <v xml:space="preserve">esquinero 100 x 100 x 400 mm </v>
          </cell>
        </row>
        <row r="2089">
          <cell r="D2089" t="str">
            <v>4428W</v>
          </cell>
          <cell r="E2089" t="str">
            <v>esquinero 100 x 100 x 600 mm</v>
          </cell>
        </row>
        <row r="2090">
          <cell r="D2090" t="str">
            <v>4428X</v>
          </cell>
          <cell r="E2090" t="str">
            <v>esquinero 50 x 50 x 1200 mm</v>
          </cell>
        </row>
        <row r="2091">
          <cell r="D2091" t="str">
            <v>4428Y</v>
          </cell>
          <cell r="E2091" t="str">
            <v>esquinero 50 x 50 x 600 mm</v>
          </cell>
        </row>
        <row r="2092">
          <cell r="D2092" t="str">
            <v>4428Z</v>
          </cell>
          <cell r="E2092" t="str">
            <v>mensula para formaleta</v>
          </cell>
        </row>
        <row r="2093">
          <cell r="D2093" t="str">
            <v>44291</v>
          </cell>
          <cell r="E2093" t="str">
            <v>bisel para formaleta columna 1.20 m</v>
          </cell>
        </row>
        <row r="2094">
          <cell r="D2094" t="str">
            <v>44292</v>
          </cell>
          <cell r="E2094" t="str">
            <v>bisel para formaleta columna 2.40 m</v>
          </cell>
        </row>
        <row r="2095">
          <cell r="D2095" t="str">
            <v>44293</v>
          </cell>
          <cell r="E2095" t="str">
            <v>bisel plastico para formaleta columna 2.40 m</v>
          </cell>
        </row>
        <row r="2096">
          <cell r="D2096" t="str">
            <v>44294</v>
          </cell>
          <cell r="E2096" t="str">
            <v>bisel 1200 m</v>
          </cell>
        </row>
        <row r="2097">
          <cell r="D2097" t="str">
            <v>44295</v>
          </cell>
          <cell r="E2097" t="str">
            <v>tornillos (unir tapas entre si)</v>
          </cell>
        </row>
        <row r="2098">
          <cell r="D2098" t="str">
            <v>442A1</v>
          </cell>
          <cell r="E2098" t="str">
            <v>panel 50 x 1200 mm</v>
          </cell>
        </row>
        <row r="2099">
          <cell r="D2099" t="str">
            <v>442A2</v>
          </cell>
          <cell r="E2099" t="str">
            <v>panel 100 x 1200 mm</v>
          </cell>
        </row>
        <row r="2100">
          <cell r="D2100" t="str">
            <v>442A3</v>
          </cell>
          <cell r="E2100" t="str">
            <v>panel 100 x 2400 mm</v>
          </cell>
        </row>
        <row r="2101">
          <cell r="D2101" t="str">
            <v>442A4</v>
          </cell>
          <cell r="E2101" t="str">
            <v>panel 100 x 200 mm</v>
          </cell>
        </row>
        <row r="2102">
          <cell r="D2102" t="str">
            <v>442A5</v>
          </cell>
          <cell r="E2102" t="str">
            <v>panel 100 x 300 mm</v>
          </cell>
        </row>
        <row r="2103">
          <cell r="D2103" t="str">
            <v>442A6</v>
          </cell>
          <cell r="E2103" t="str">
            <v>panel 100 x 400 mm</v>
          </cell>
        </row>
        <row r="2104">
          <cell r="D2104" t="str">
            <v>442A7</v>
          </cell>
          <cell r="E2104" t="str">
            <v>panel 100 x 425 mm</v>
          </cell>
        </row>
        <row r="2105">
          <cell r="D2105" t="str">
            <v>442A8</v>
          </cell>
          <cell r="E2105" t="str">
            <v>panel 100 x 500 mm</v>
          </cell>
        </row>
        <row r="2106">
          <cell r="D2106" t="str">
            <v>442A9</v>
          </cell>
          <cell r="E2106" t="str">
            <v>panel 100 x 525 mm</v>
          </cell>
        </row>
        <row r="2107">
          <cell r="D2107" t="str">
            <v>442AA</v>
          </cell>
          <cell r="E2107" t="str">
            <v>panel 100 x 600 mm</v>
          </cell>
        </row>
        <row r="2108">
          <cell r="D2108" t="str">
            <v>442AB</v>
          </cell>
          <cell r="E2108" t="str">
            <v>panel 100 x 900 mm</v>
          </cell>
        </row>
        <row r="2109">
          <cell r="D2109" t="str">
            <v>442AC</v>
          </cell>
          <cell r="E2109" t="str">
            <v>panel 110 x 1200 mm</v>
          </cell>
        </row>
        <row r="2110">
          <cell r="D2110" t="str">
            <v>442AD</v>
          </cell>
          <cell r="E2110" t="str">
            <v>panel 120 x 300 mm</v>
          </cell>
        </row>
        <row r="2111">
          <cell r="D2111" t="str">
            <v>442AE</v>
          </cell>
          <cell r="E2111" t="str">
            <v>panel 120 x 500 mm</v>
          </cell>
        </row>
        <row r="2112">
          <cell r="D2112" t="str">
            <v>442AF</v>
          </cell>
          <cell r="E2112" t="str">
            <v>panel 120 x 600 mm</v>
          </cell>
        </row>
        <row r="2113">
          <cell r="D2113" t="str">
            <v>442AG</v>
          </cell>
          <cell r="E2113" t="str">
            <v>panel 140 x 300 mm</v>
          </cell>
        </row>
        <row r="2114">
          <cell r="D2114" t="str">
            <v>442AH</v>
          </cell>
          <cell r="E2114" t="str">
            <v xml:space="preserve">panel 150 x 1200 mm </v>
          </cell>
        </row>
        <row r="2115">
          <cell r="D2115" t="str">
            <v>442AI</v>
          </cell>
          <cell r="E2115" t="str">
            <v>panel 150 x 2400 mm</v>
          </cell>
        </row>
        <row r="2116">
          <cell r="D2116" t="str">
            <v>442AJ</v>
          </cell>
          <cell r="E2116" t="str">
            <v>panel 150 x 600 mm</v>
          </cell>
        </row>
        <row r="2117">
          <cell r="D2117" t="str">
            <v>442AK</v>
          </cell>
          <cell r="E2117" t="str">
            <v>panel 150 x 750 mm</v>
          </cell>
        </row>
        <row r="2118">
          <cell r="D2118" t="str">
            <v>442AL</v>
          </cell>
          <cell r="E2118" t="str">
            <v>panel 170 x 600 mm</v>
          </cell>
        </row>
        <row r="2119">
          <cell r="D2119" t="str">
            <v>442AM</v>
          </cell>
          <cell r="E2119" t="str">
            <v>panel 175 x 725 mm</v>
          </cell>
        </row>
        <row r="2120">
          <cell r="D2120" t="str">
            <v>442AN</v>
          </cell>
          <cell r="E2120" t="str">
            <v>panel 180 x 300 mm</v>
          </cell>
        </row>
        <row r="2121">
          <cell r="D2121" t="str">
            <v>442AO</v>
          </cell>
          <cell r="E2121" t="str">
            <v>panel 180 x 500 mm</v>
          </cell>
        </row>
        <row r="2122">
          <cell r="D2122" t="str">
            <v>442AP</v>
          </cell>
          <cell r="E2122" t="str">
            <v>panel 180 x 600 mm</v>
          </cell>
        </row>
        <row r="2123">
          <cell r="D2123" t="str">
            <v>442AQ</v>
          </cell>
          <cell r="E2123" t="str">
            <v>panel 200 x 1000 mm</v>
          </cell>
        </row>
        <row r="2124">
          <cell r="D2124" t="str">
            <v>442AR</v>
          </cell>
          <cell r="E2124" t="str">
            <v>panel 200 x 1100 mm</v>
          </cell>
        </row>
        <row r="2125">
          <cell r="D2125" t="str">
            <v>442AS</v>
          </cell>
          <cell r="E2125" t="str">
            <v>panel 200 x 1200 mm</v>
          </cell>
        </row>
        <row r="2126">
          <cell r="D2126" t="str">
            <v>442AT</v>
          </cell>
          <cell r="E2126" t="str">
            <v>panel 200 x 150 mm</v>
          </cell>
        </row>
        <row r="2127">
          <cell r="D2127" t="str">
            <v>442AU</v>
          </cell>
          <cell r="E2127" t="str">
            <v>panel 200 x 2400 mm</v>
          </cell>
        </row>
        <row r="2128">
          <cell r="D2128" t="str">
            <v>442AV</v>
          </cell>
          <cell r="E2128" t="str">
            <v>panel 200 x 220 mm</v>
          </cell>
        </row>
        <row r="2129">
          <cell r="D2129" t="str">
            <v>442AW</v>
          </cell>
          <cell r="E2129" t="str">
            <v xml:space="preserve">panel 200 x 300 mm </v>
          </cell>
        </row>
        <row r="2130">
          <cell r="D2130" t="str">
            <v>442AX</v>
          </cell>
          <cell r="E2130" t="str">
            <v>panel 200 x 400 mm</v>
          </cell>
        </row>
        <row r="2131">
          <cell r="D2131" t="str">
            <v>442AY</v>
          </cell>
          <cell r="E2131" t="str">
            <v>panel 200 x 500 mm</v>
          </cell>
        </row>
        <row r="2132">
          <cell r="D2132" t="str">
            <v>442AZ</v>
          </cell>
          <cell r="E2132" t="str">
            <v>panel 200 x 600 mm</v>
          </cell>
        </row>
        <row r="2133">
          <cell r="D2133" t="str">
            <v>442B1</v>
          </cell>
          <cell r="E2133" t="str">
            <v>panel 200 x 700 mm</v>
          </cell>
        </row>
        <row r="2134">
          <cell r="D2134" t="str">
            <v>442B2</v>
          </cell>
          <cell r="E2134" t="str">
            <v>panel 200 x 800 mm</v>
          </cell>
        </row>
        <row r="2135">
          <cell r="D2135" t="str">
            <v>442B3</v>
          </cell>
          <cell r="E2135" t="str">
            <v>panel 200 x 950 mm</v>
          </cell>
        </row>
        <row r="2136">
          <cell r="D2136" t="str">
            <v>442B4</v>
          </cell>
          <cell r="E2136" t="str">
            <v>panel 220 x 600 mm</v>
          </cell>
        </row>
        <row r="2137">
          <cell r="D2137" t="str">
            <v>442B5</v>
          </cell>
          <cell r="E2137" t="str">
            <v>panel 230 x 600 mm</v>
          </cell>
        </row>
        <row r="2138">
          <cell r="D2138" t="str">
            <v>442B6</v>
          </cell>
          <cell r="E2138" t="str">
            <v>panel 250 x 1000 mm</v>
          </cell>
        </row>
        <row r="2139">
          <cell r="D2139" t="str">
            <v>442B7</v>
          </cell>
          <cell r="E2139" t="str">
            <v>panel 250 x 1200 mm</v>
          </cell>
        </row>
        <row r="2140">
          <cell r="D2140" t="str">
            <v>442B8</v>
          </cell>
          <cell r="E2140" t="str">
            <v>panel 250 x 2400 mm</v>
          </cell>
        </row>
        <row r="2141">
          <cell r="D2141" t="str">
            <v>442B9</v>
          </cell>
          <cell r="E2141" t="str">
            <v>panel 250 x 250 mm</v>
          </cell>
        </row>
        <row r="2142">
          <cell r="D2142" t="str">
            <v>442BA</v>
          </cell>
          <cell r="E2142" t="str">
            <v>panel 250 x 300 mm</v>
          </cell>
        </row>
        <row r="2143">
          <cell r="D2143" t="str">
            <v>442BB</v>
          </cell>
          <cell r="E2143" t="str">
            <v>panel 250 x 425 mm</v>
          </cell>
        </row>
        <row r="2144">
          <cell r="D2144" t="str">
            <v>442BC</v>
          </cell>
          <cell r="E2144" t="str">
            <v>panel 250 x 500 mm</v>
          </cell>
        </row>
        <row r="2145">
          <cell r="D2145" t="str">
            <v>442BD</v>
          </cell>
          <cell r="E2145" t="str">
            <v>panel 250 x 550 mm</v>
          </cell>
        </row>
        <row r="2146">
          <cell r="D2146" t="str">
            <v>442BE</v>
          </cell>
          <cell r="E2146" t="str">
            <v>panel 250 x 600 mm</v>
          </cell>
        </row>
        <row r="2147">
          <cell r="D2147" t="str">
            <v>442BF</v>
          </cell>
          <cell r="E2147" t="str">
            <v>panel 250 x 800 mm</v>
          </cell>
        </row>
        <row r="2148">
          <cell r="D2148" t="str">
            <v>442BG</v>
          </cell>
          <cell r="E2148" t="str">
            <v>panel 250 x 900 mm</v>
          </cell>
        </row>
        <row r="2149">
          <cell r="D2149" t="str">
            <v>442BH</v>
          </cell>
          <cell r="E2149" t="str">
            <v>panel 270 x 600 mm</v>
          </cell>
        </row>
        <row r="2150">
          <cell r="D2150" t="str">
            <v>442BI</v>
          </cell>
          <cell r="E2150" t="str">
            <v>panel 275 x 500 mm</v>
          </cell>
        </row>
        <row r="2151">
          <cell r="D2151" t="str">
            <v>442BJ</v>
          </cell>
          <cell r="E2151" t="str">
            <v>panel 275 x 525 mm</v>
          </cell>
        </row>
        <row r="2152">
          <cell r="D2152" t="str">
            <v>442BK</v>
          </cell>
          <cell r="E2152" t="str">
            <v>panel 275 x 700 mm</v>
          </cell>
        </row>
        <row r="2153">
          <cell r="D2153" t="str">
            <v>442BL</v>
          </cell>
          <cell r="E2153" t="str">
            <v>panel 280 x 500 mm</v>
          </cell>
        </row>
        <row r="2154">
          <cell r="D2154" t="str">
            <v>442BM</v>
          </cell>
          <cell r="E2154" t="str">
            <v>panel 280 x 600 mm</v>
          </cell>
        </row>
        <row r="2155">
          <cell r="D2155" t="str">
            <v>442BN</v>
          </cell>
          <cell r="E2155" t="str">
            <v>panel 300 x 1200 mm</v>
          </cell>
        </row>
        <row r="2156">
          <cell r="D2156" t="str">
            <v>442BO</v>
          </cell>
          <cell r="E2156" t="str">
            <v>panel 300 x 2400 mm</v>
          </cell>
        </row>
        <row r="2157">
          <cell r="D2157" t="str">
            <v>442BP</v>
          </cell>
          <cell r="E2157" t="str">
            <v>panel 300 x 300 mm</v>
          </cell>
        </row>
        <row r="2158">
          <cell r="D2158" t="str">
            <v>442BQ</v>
          </cell>
          <cell r="E2158" t="str">
            <v>panel 300 x 350 mm</v>
          </cell>
        </row>
        <row r="2159">
          <cell r="D2159" t="str">
            <v>442BR</v>
          </cell>
          <cell r="E2159" t="str">
            <v>panel 300 x 400 mm</v>
          </cell>
        </row>
        <row r="2160">
          <cell r="D2160" t="str">
            <v>442BS</v>
          </cell>
          <cell r="E2160" t="str">
            <v>panel 300 x 500 mm</v>
          </cell>
        </row>
        <row r="2161">
          <cell r="D2161" t="str">
            <v>442BT</v>
          </cell>
          <cell r="E2161" t="str">
            <v>panel 300 x 600 mm</v>
          </cell>
        </row>
        <row r="2162">
          <cell r="D2162" t="str">
            <v>442BU</v>
          </cell>
          <cell r="E2162" t="str">
            <v xml:space="preserve">panel 300 x 800 mm </v>
          </cell>
        </row>
        <row r="2163">
          <cell r="D2163" t="str">
            <v>442BV</v>
          </cell>
          <cell r="E2163" t="str">
            <v>panel 300 x x900 mm</v>
          </cell>
        </row>
        <row r="2164">
          <cell r="D2164" t="str">
            <v>442BW</v>
          </cell>
          <cell r="E2164" t="str">
            <v>panel 320 x 500 mm</v>
          </cell>
        </row>
        <row r="2165">
          <cell r="D2165" t="str">
            <v>442BX</v>
          </cell>
          <cell r="E2165" t="str">
            <v>panel 340 x x600 mm</v>
          </cell>
        </row>
        <row r="2166">
          <cell r="D2166" t="str">
            <v>442BY</v>
          </cell>
          <cell r="E2166" t="str">
            <v>panel 350 x 1200 mm</v>
          </cell>
        </row>
        <row r="2167">
          <cell r="D2167" t="str">
            <v>442BZ</v>
          </cell>
          <cell r="E2167" t="str">
            <v>panel 350 x 2400 mm</v>
          </cell>
        </row>
        <row r="2168">
          <cell r="D2168" t="str">
            <v>442C1</v>
          </cell>
          <cell r="E2168" t="str">
            <v>panel 350 x 500 mm</v>
          </cell>
        </row>
        <row r="2169">
          <cell r="D2169" t="str">
            <v>442C2</v>
          </cell>
          <cell r="E2169" t="str">
            <v>panel 350 x x600 mm</v>
          </cell>
        </row>
        <row r="2170">
          <cell r="D2170" t="str">
            <v>442C3</v>
          </cell>
          <cell r="E2170" t="str">
            <v>panel 370 x 600 mm</v>
          </cell>
        </row>
        <row r="2171">
          <cell r="D2171" t="str">
            <v>442C4</v>
          </cell>
          <cell r="E2171" t="str">
            <v>panel 380 x 600mm</v>
          </cell>
        </row>
        <row r="2172">
          <cell r="D2172" t="str">
            <v>442C5</v>
          </cell>
          <cell r="E2172" t="str">
            <v>panel 400 x 1000 mm</v>
          </cell>
        </row>
        <row r="2173">
          <cell r="D2173" t="str">
            <v>442C6</v>
          </cell>
          <cell r="E2173" t="str">
            <v>panel 400 x 1200 mm</v>
          </cell>
        </row>
        <row r="2174">
          <cell r="D2174" t="str">
            <v>442C7</v>
          </cell>
          <cell r="E2174" t="str">
            <v>panel 400 x 2400 mm</v>
          </cell>
        </row>
        <row r="2175">
          <cell r="D2175" t="str">
            <v>442C8</v>
          </cell>
          <cell r="E2175" t="str">
            <v>panel 400 x 500 mm</v>
          </cell>
        </row>
        <row r="2176">
          <cell r="D2176" t="str">
            <v>442C9</v>
          </cell>
          <cell r="E2176" t="str">
            <v>panel 400 x 600 mm</v>
          </cell>
        </row>
        <row r="2177">
          <cell r="D2177" t="str">
            <v>442CA</v>
          </cell>
          <cell r="E2177" t="str">
            <v>panel 420 x 600 mm</v>
          </cell>
        </row>
        <row r="2178">
          <cell r="D2178" t="str">
            <v>442CB</v>
          </cell>
          <cell r="E2178" t="str">
            <v>panel 450 x 1200 mm</v>
          </cell>
        </row>
        <row r="2179">
          <cell r="D2179" t="str">
            <v>442CC</v>
          </cell>
          <cell r="E2179" t="str">
            <v>panel 450 x 2400 mm</v>
          </cell>
        </row>
        <row r="2180">
          <cell r="D2180" t="str">
            <v>442CD</v>
          </cell>
          <cell r="E2180" t="str">
            <v>panel 450 x 600 mm</v>
          </cell>
        </row>
        <row r="2181">
          <cell r="D2181" t="str">
            <v>442CE</v>
          </cell>
          <cell r="E2181" t="str">
            <v>panel 470 x 600 mm</v>
          </cell>
        </row>
        <row r="2182">
          <cell r="D2182" t="str">
            <v>442CF</v>
          </cell>
          <cell r="E2182" t="str">
            <v>panel 480 x 600 mm</v>
          </cell>
        </row>
        <row r="2183">
          <cell r="D2183" t="str">
            <v>442CG</v>
          </cell>
          <cell r="E2183" t="str">
            <v>panel 50 x 200 mm</v>
          </cell>
        </row>
        <row r="2184">
          <cell r="D2184" t="str">
            <v>442CH</v>
          </cell>
          <cell r="E2184" t="str">
            <v xml:space="preserve">panel 50 x 250 mm </v>
          </cell>
        </row>
        <row r="2185">
          <cell r="D2185" t="str">
            <v>442CI</v>
          </cell>
          <cell r="E2185" t="str">
            <v>panel 50 x 300 mm</v>
          </cell>
        </row>
        <row r="2186">
          <cell r="D2186" t="str">
            <v>442CJ</v>
          </cell>
          <cell r="E2186" t="str">
            <v>panel 500 x 1000 mm</v>
          </cell>
        </row>
        <row r="2187">
          <cell r="D2187" t="str">
            <v>442CK</v>
          </cell>
          <cell r="E2187" t="str">
            <v xml:space="preserve">panel 500 x 1200 mm </v>
          </cell>
        </row>
        <row r="2188">
          <cell r="D2188" t="str">
            <v>442CL</v>
          </cell>
          <cell r="E2188" t="str">
            <v>panel 500 x 2400 mm</v>
          </cell>
        </row>
        <row r="2189">
          <cell r="D2189" t="str">
            <v>442CM</v>
          </cell>
          <cell r="E2189" t="str">
            <v>panel 500 x 600 mm</v>
          </cell>
        </row>
        <row r="2190">
          <cell r="D2190" t="str">
            <v>442CN</v>
          </cell>
          <cell r="E2190" t="str">
            <v>panel 500 x 700 mm</v>
          </cell>
        </row>
        <row r="2191">
          <cell r="D2191" t="str">
            <v>442CO</v>
          </cell>
          <cell r="E2191" t="str">
            <v>panel 550 x 1200 mm</v>
          </cell>
        </row>
        <row r="2192">
          <cell r="D2192" t="str">
            <v>442CP</v>
          </cell>
          <cell r="E2192" t="str">
            <v>panel 600 x 1200 mm</v>
          </cell>
        </row>
        <row r="2193">
          <cell r="D2193" t="str">
            <v>442CQ</v>
          </cell>
          <cell r="E2193" t="str">
            <v>panel 600 x 2400 mm</v>
          </cell>
        </row>
        <row r="2194">
          <cell r="D2194" t="str">
            <v>442CR</v>
          </cell>
          <cell r="E2194" t="str">
            <v>panel 600 x 200 mm</v>
          </cell>
        </row>
        <row r="2195">
          <cell r="D2195" t="str">
            <v>442CS</v>
          </cell>
          <cell r="E2195" t="str">
            <v>panel 600 x 600 mm</v>
          </cell>
        </row>
        <row r="2196">
          <cell r="D2196" t="str">
            <v>442CT</v>
          </cell>
          <cell r="E2196" t="str">
            <v>panel 600 x 800 mm</v>
          </cell>
        </row>
        <row r="2197">
          <cell r="D2197" t="str">
            <v>442CU</v>
          </cell>
          <cell r="E2197" t="str">
            <v>panel 600 x 900 mm</v>
          </cell>
        </row>
        <row r="2198">
          <cell r="D2198" t="str">
            <v>442CV</v>
          </cell>
          <cell r="E2198" t="str">
            <v>panel 70 x 600 mm</v>
          </cell>
        </row>
        <row r="2199">
          <cell r="D2199" t="str">
            <v>442CW</v>
          </cell>
          <cell r="E2199" t="str">
            <v>panel 80 x 600 mm</v>
          </cell>
        </row>
        <row r="2200">
          <cell r="D2200" t="str">
            <v>442CX</v>
          </cell>
          <cell r="E2200" t="str">
            <v>panel fenolico 18 mm de 1.20 m x 2.44 m</v>
          </cell>
        </row>
        <row r="2201">
          <cell r="D2201" t="str">
            <v>442CY</v>
          </cell>
          <cell r="E2201" t="str">
            <v>panel muro 0.30 x 2.50 m</v>
          </cell>
        </row>
        <row r="2202">
          <cell r="D2202" t="str">
            <v>442CZ</v>
          </cell>
          <cell r="E2202" t="str">
            <v>panel muro 0.30 x 2.90 m</v>
          </cell>
        </row>
        <row r="2203">
          <cell r="D2203" t="str">
            <v>442D1</v>
          </cell>
          <cell r="E2203" t="str">
            <v>panel muro 0.40 x 2.90 m</v>
          </cell>
        </row>
        <row r="2204">
          <cell r="D2204" t="str">
            <v>442D2</v>
          </cell>
          <cell r="E2204" t="str">
            <v>panel muro 0.50 x 2.42 m</v>
          </cell>
        </row>
        <row r="2205">
          <cell r="D2205" t="str">
            <v>442D3</v>
          </cell>
          <cell r="E2205" t="str">
            <v>panel muro 0.50 x 2.52 m</v>
          </cell>
        </row>
        <row r="2206">
          <cell r="D2206" t="str">
            <v>442D4</v>
          </cell>
          <cell r="E2206" t="str">
            <v>panel muro 0.50 x 2.54 m</v>
          </cell>
        </row>
        <row r="2207">
          <cell r="D2207" t="str">
            <v>442D5</v>
          </cell>
          <cell r="E2207" t="str">
            <v>panel muro 0.50 x 2.90 m</v>
          </cell>
        </row>
        <row r="2208">
          <cell r="D2208" t="str">
            <v>442D6</v>
          </cell>
          <cell r="E2208" t="str">
            <v>panel muro 0.54 x 2.90 m</v>
          </cell>
        </row>
        <row r="2209">
          <cell r="D2209" t="str">
            <v>442D7</v>
          </cell>
          <cell r="E2209" t="str">
            <v>panel muro 0.60 x 2.90 m</v>
          </cell>
        </row>
        <row r="2210">
          <cell r="D2210" t="str">
            <v>442D8</v>
          </cell>
          <cell r="E2210" t="str">
            <v>panel muro 0.75 x 2.90 m</v>
          </cell>
        </row>
        <row r="2211">
          <cell r="D2211" t="str">
            <v>442D9</v>
          </cell>
          <cell r="E2211" t="str">
            <v>panel para sardinel 0.40 x 2.00 m</v>
          </cell>
        </row>
        <row r="2212">
          <cell r="D2212" t="str">
            <v>442DA</v>
          </cell>
          <cell r="E2212" t="str">
            <v>mini angulo 1200 mm</v>
          </cell>
        </row>
        <row r="2213">
          <cell r="D2213" t="str">
            <v>442DB</v>
          </cell>
          <cell r="E2213" t="str">
            <v>pin doble</v>
          </cell>
        </row>
        <row r="2214">
          <cell r="D2214" t="str">
            <v>442DC</v>
          </cell>
          <cell r="E2214" t="str">
            <v>pin sencillo</v>
          </cell>
        </row>
        <row r="2215">
          <cell r="D2215" t="str">
            <v>442DD</v>
          </cell>
          <cell r="E2215" t="str">
            <v>poste para mensula</v>
          </cell>
        </row>
        <row r="2216">
          <cell r="D2216" t="str">
            <v>442M1</v>
          </cell>
          <cell r="E2216" t="str">
            <v xml:space="preserve">molinete </v>
          </cell>
        </row>
        <row r="2217">
          <cell r="D2217" t="str">
            <v>4541F</v>
          </cell>
          <cell r="E2217" t="str">
            <v>cono slump</v>
          </cell>
        </row>
        <row r="2218">
          <cell r="D2218" t="str">
            <v>46111</v>
          </cell>
          <cell r="E2218" t="str">
            <v>herramienta y equipo menor</v>
          </cell>
        </row>
        <row r="2219">
          <cell r="D2219" t="str">
            <v>46199</v>
          </cell>
          <cell r="E2219" t="str">
            <v>dotacion seguridad industrial</v>
          </cell>
        </row>
        <row r="2220">
          <cell r="D2220" t="str">
            <v>47111</v>
          </cell>
          <cell r="E2220" t="str">
            <v>elementos de consumo y proteccion</v>
          </cell>
        </row>
        <row r="2221">
          <cell r="D2221" t="str">
            <v>48141</v>
          </cell>
          <cell r="E2221" t="str">
            <v>cortadora de adobe/bloque</v>
          </cell>
        </row>
        <row r="2222">
          <cell r="D2222" t="str">
            <v>48142</v>
          </cell>
          <cell r="E2222" t="str">
            <v>disco diamante para cortadora adobe/bloque</v>
          </cell>
        </row>
        <row r="2223">
          <cell r="D2223" t="str">
            <v>48Z18</v>
          </cell>
          <cell r="E2223" t="str">
            <v>can madera abarco de 2.00-2.20 m</v>
          </cell>
        </row>
        <row r="2224">
          <cell r="D2224" t="str">
            <v>48Z19</v>
          </cell>
          <cell r="E2224" t="str">
            <v>can madera abarco de 2.80-3.00 m</v>
          </cell>
        </row>
        <row r="2225">
          <cell r="D2225" t="str">
            <v>48Z1A</v>
          </cell>
          <cell r="E2225" t="str">
            <v>can madera comun de 2.80-3.00 m</v>
          </cell>
        </row>
        <row r="2226">
          <cell r="D2226" t="str">
            <v>49111</v>
          </cell>
          <cell r="E2226" t="str">
            <v>torre grua</v>
          </cell>
        </row>
        <row r="2227">
          <cell r="D2227" t="str">
            <v>49112</v>
          </cell>
          <cell r="E2227" t="str">
            <v>malacate mixto</v>
          </cell>
        </row>
        <row r="2228">
          <cell r="D2228" t="str">
            <v>4J211</v>
          </cell>
          <cell r="E2228" t="str">
            <v>cortadora de baldosin</v>
          </cell>
        </row>
        <row r="2229">
          <cell r="D2229" t="str">
            <v>4K151</v>
          </cell>
          <cell r="E2229" t="str">
            <v>allanadora de 36"</v>
          </cell>
        </row>
        <row r="2230">
          <cell r="D2230" t="str">
            <v>4K152</v>
          </cell>
          <cell r="E2230" t="str">
            <v>cortadora de piso</v>
          </cell>
        </row>
        <row r="2231">
          <cell r="D2231" t="str">
            <v>4O311</v>
          </cell>
          <cell r="E2231" t="str">
            <v>sierra sable</v>
          </cell>
        </row>
        <row r="2232">
          <cell r="D2232" t="str">
            <v>4P111</v>
          </cell>
          <cell r="E2232" t="str">
            <v>sillas operativas giratorias</v>
          </cell>
        </row>
        <row r="2233">
          <cell r="D2233" t="str">
            <v>4P112</v>
          </cell>
          <cell r="E2233" t="str">
            <v>escritorios</v>
          </cell>
        </row>
        <row r="2234">
          <cell r="D2234" t="str">
            <v>4P113</v>
          </cell>
          <cell r="E2234" t="str">
            <v>mesas reuniones 6 puestos</v>
          </cell>
        </row>
        <row r="2235">
          <cell r="D2235" t="str">
            <v>4P114</v>
          </cell>
          <cell r="E2235" t="str">
            <v>computadores</v>
          </cell>
        </row>
        <row r="2236">
          <cell r="D2236" t="str">
            <v>4P115</v>
          </cell>
          <cell r="E2236" t="str">
            <v>impresoras</v>
          </cell>
        </row>
        <row r="2237">
          <cell r="D2237" t="str">
            <v>4V111</v>
          </cell>
          <cell r="E2237" t="str">
            <v>bulldozer cat d6h</v>
          </cell>
        </row>
        <row r="2238">
          <cell r="D2238" t="str">
            <v>4V311</v>
          </cell>
          <cell r="E2238" t="str">
            <v>cilindro vibrocompactador ingersoll rand dd22</v>
          </cell>
        </row>
        <row r="2239">
          <cell r="D2239" t="str">
            <v>4V511</v>
          </cell>
          <cell r="E2239" t="str">
            <v>carro tanque para agua</v>
          </cell>
        </row>
        <row r="2240">
          <cell r="D2240" t="str">
            <v>4V711</v>
          </cell>
          <cell r="E2240" t="str">
            <v>compresor ingersoll rand p185wjd</v>
          </cell>
        </row>
        <row r="2241">
          <cell r="D2241" t="str">
            <v>4V712</v>
          </cell>
          <cell r="E2241" t="str">
            <v>compresor</v>
          </cell>
        </row>
        <row r="2242">
          <cell r="D2242" t="str">
            <v>4Z111</v>
          </cell>
          <cell r="E2242" t="str">
            <v>abrazadera giratoria 48mm</v>
          </cell>
        </row>
        <row r="2243">
          <cell r="D2243" t="str">
            <v>4Z112</v>
          </cell>
          <cell r="E2243" t="str">
            <v>tornillo nivelador escualizable 600mm</v>
          </cell>
        </row>
        <row r="2244">
          <cell r="D2244" t="str">
            <v>4Z113</v>
          </cell>
          <cell r="E2244" t="str">
            <v>vertical 1500mm con pin</v>
          </cell>
        </row>
        <row r="2245">
          <cell r="D2245" t="str">
            <v>4Z114</v>
          </cell>
          <cell r="E2245" t="str">
            <v>horizontal 1400mm</v>
          </cell>
        </row>
        <row r="2246">
          <cell r="D2246" t="str">
            <v>4Z115</v>
          </cell>
          <cell r="E2246" t="str">
            <v>diagonal 3000x2000mm</v>
          </cell>
        </row>
        <row r="2247">
          <cell r="D2247" t="str">
            <v>4Z116</v>
          </cell>
          <cell r="E2247" t="str">
            <v>plataforma 1400mm</v>
          </cell>
        </row>
        <row r="2248">
          <cell r="D2248" t="str">
            <v>4Z117</v>
          </cell>
          <cell r="E2248" t="str">
            <v>escalera</v>
          </cell>
        </row>
        <row r="2249">
          <cell r="D2249" t="str">
            <v>4Z118</v>
          </cell>
          <cell r="E2249" t="str">
            <v>tornillo nivelador con ruedas</v>
          </cell>
        </row>
        <row r="2250">
          <cell r="D2250" t="str">
            <v>4Z119</v>
          </cell>
          <cell r="E2250" t="str">
            <v>rodapies 1400mm</v>
          </cell>
        </row>
        <row r="2251">
          <cell r="D2251" t="str">
            <v>4Z121</v>
          </cell>
          <cell r="E2251" t="str">
            <v>vibrocompactador (canguro)</v>
          </cell>
        </row>
        <row r="2252">
          <cell r="D2252" t="str">
            <v>4Z122</v>
          </cell>
          <cell r="E2252" t="str">
            <v>vibrocompactador (rana)</v>
          </cell>
        </row>
        <row r="2253">
          <cell r="D2253" t="str">
            <v>4Z123</v>
          </cell>
          <cell r="E2253" t="str">
            <v>coche de una llanta</v>
          </cell>
        </row>
        <row r="2254">
          <cell r="D2254" t="str">
            <v>4Z124</v>
          </cell>
          <cell r="E2254" t="str">
            <v xml:space="preserve">andamio con tijera tramo completo 1.50 x 1.50 </v>
          </cell>
        </row>
        <row r="2255">
          <cell r="D2255" t="str">
            <v>4Z125</v>
          </cell>
          <cell r="E2255" t="str">
            <v>vibrador electrico para concreto</v>
          </cell>
        </row>
        <row r="2256">
          <cell r="D2256" t="str">
            <v>4Z126</v>
          </cell>
          <cell r="E2256" t="str">
            <v>pulidora manual electrica</v>
          </cell>
        </row>
        <row r="2257">
          <cell r="D2257" t="str">
            <v>4Z127</v>
          </cell>
          <cell r="E2257" t="str">
            <v>bascula de 500kg</v>
          </cell>
        </row>
        <row r="2258">
          <cell r="D2258" t="str">
            <v>4Z128</v>
          </cell>
          <cell r="E2258" t="str">
            <v>extencion cauchetada por metro</v>
          </cell>
        </row>
        <row r="2259">
          <cell r="D2259" t="str">
            <v>4Z129</v>
          </cell>
          <cell r="E2259" t="str">
            <v>concretadora 2 sacos</v>
          </cell>
        </row>
        <row r="2260">
          <cell r="D2260" t="str">
            <v>4Z131</v>
          </cell>
          <cell r="E2260" t="str">
            <v>andamio colgante 60 m</v>
          </cell>
        </row>
        <row r="2261">
          <cell r="D2261" t="str">
            <v>4Z132</v>
          </cell>
          <cell r="E2261" t="str">
            <v>andamio colgante 80 m</v>
          </cell>
        </row>
        <row r="2262">
          <cell r="D2262" t="str">
            <v>4Z133</v>
          </cell>
          <cell r="E2262" t="str">
            <v>taco metalico corto 2,00 a 3,30 m</v>
          </cell>
        </row>
        <row r="2263">
          <cell r="D2263" t="str">
            <v>4Z134</v>
          </cell>
          <cell r="E2263" t="str">
            <v>taco metalico largo de 2,20 a 3,80 m</v>
          </cell>
        </row>
        <row r="2264">
          <cell r="D2264" t="str">
            <v>4Z135</v>
          </cell>
          <cell r="E2264" t="str">
            <v>cercha 3,00 m</v>
          </cell>
        </row>
        <row r="2265">
          <cell r="D2265" t="str">
            <v>4Z136</v>
          </cell>
          <cell r="E2265" t="str">
            <v>formaleta columna circular 0.55, 0.60 x 2.40 m (juego)</v>
          </cell>
        </row>
        <row r="2266">
          <cell r="D2266" t="str">
            <v>4Z137</v>
          </cell>
          <cell r="E2266" t="str">
            <v>formaleta muro tapa 0.60 x 2.40 m</v>
          </cell>
        </row>
        <row r="2267">
          <cell r="D2267" t="str">
            <v>4Z138</v>
          </cell>
          <cell r="E2267" t="str">
            <v>tornillos (unir tapas entre si)</v>
          </cell>
        </row>
        <row r="2268">
          <cell r="D2268" t="str">
            <v>4Z139</v>
          </cell>
          <cell r="E2268" t="str">
            <v>herramienta y equipo menor</v>
          </cell>
        </row>
        <row r="2269">
          <cell r="D2269" t="str">
            <v>4Z141</v>
          </cell>
          <cell r="E2269" t="str">
            <v>dotacion seguridad industrial</v>
          </cell>
        </row>
        <row r="2270">
          <cell r="D2270" t="str">
            <v>4Z142</v>
          </cell>
          <cell r="E2270" t="str">
            <v>elementos de consumo y proteccion</v>
          </cell>
        </row>
        <row r="2271">
          <cell r="D2271" t="str">
            <v>4Z143</v>
          </cell>
          <cell r="E2271" t="str">
            <v>cortadora de adobe/bloque</v>
          </cell>
        </row>
        <row r="2272">
          <cell r="D2272" t="str">
            <v>4Z144</v>
          </cell>
          <cell r="E2272" t="str">
            <v>disco diamante para cortadora adobe/bloque</v>
          </cell>
        </row>
        <row r="2273">
          <cell r="D2273" t="str">
            <v>4Z145</v>
          </cell>
          <cell r="E2273" t="str">
            <v>plataforma escotilla 1400mm</v>
          </cell>
        </row>
        <row r="2274">
          <cell r="D2274" t="str">
            <v>4Z146</v>
          </cell>
          <cell r="E2274" t="str">
            <v>base</v>
          </cell>
        </row>
        <row r="2275">
          <cell r="D2275" t="str">
            <v>4Z147</v>
          </cell>
          <cell r="E2275" t="str">
            <v>conector mellizo</v>
          </cell>
        </row>
        <row r="2276">
          <cell r="D2276" t="str">
            <v>4Z148</v>
          </cell>
          <cell r="E2276" t="str">
            <v>horquilla</v>
          </cell>
        </row>
        <row r="2277">
          <cell r="D2277" t="str">
            <v>4Z149</v>
          </cell>
          <cell r="E2277" t="str">
            <v>pasador seguridad</v>
          </cell>
        </row>
        <row r="2278">
          <cell r="D2278" t="str">
            <v>4Z151</v>
          </cell>
          <cell r="E2278" t="str">
            <v>pin acople graduable</v>
          </cell>
        </row>
        <row r="2279">
          <cell r="D2279" t="str">
            <v>4Z152</v>
          </cell>
          <cell r="E2279" t="str">
            <v>caseton en icopor</v>
          </cell>
        </row>
        <row r="2280">
          <cell r="D2280" t="str">
            <v>4Z153</v>
          </cell>
          <cell r="E2280" t="str">
            <v>caseton en icopor</v>
          </cell>
        </row>
        <row r="2281">
          <cell r="D2281" t="str">
            <v>4Z154</v>
          </cell>
          <cell r="E2281" t="str">
            <v xml:space="preserve">cortadora de piso </v>
          </cell>
        </row>
        <row r="2282">
          <cell r="D2282" t="str">
            <v>4Z155</v>
          </cell>
          <cell r="E2282" t="str">
            <v>alineador 3000 mm</v>
          </cell>
        </row>
        <row r="2283">
          <cell r="D2283" t="str">
            <v>4Z156</v>
          </cell>
          <cell r="E2283" t="str">
            <v>corbata 600 mm</v>
          </cell>
        </row>
        <row r="2284">
          <cell r="D2284" t="str">
            <v>4Z157</v>
          </cell>
          <cell r="E2284" t="str">
            <v>molinetes con base y freno de mano</v>
          </cell>
        </row>
        <row r="2285">
          <cell r="D2285" t="str">
            <v>4Z158</v>
          </cell>
          <cell r="E2285" t="str">
            <v>molinetes de seguridad con base - freno de pie y mano</v>
          </cell>
        </row>
        <row r="2286">
          <cell r="D2286" t="str">
            <v>4Z159</v>
          </cell>
          <cell r="E2286" t="str">
            <v>manila para molinetes por metro</v>
          </cell>
        </row>
        <row r="2287">
          <cell r="D2287" t="str">
            <v>4Z161</v>
          </cell>
          <cell r="E2287" t="str">
            <v>taladro rotopercutor 1-1/4"</v>
          </cell>
        </row>
        <row r="2288">
          <cell r="D2288" t="str">
            <v>4Z162</v>
          </cell>
          <cell r="E2288" t="str">
            <v>tapa ajustable formaleta muro esquina todas las dimenciones</v>
          </cell>
        </row>
        <row r="2289">
          <cell r="D2289" t="str">
            <v>4Z163</v>
          </cell>
          <cell r="E2289" t="str">
            <v>angulo esquinero de 2.40 m</v>
          </cell>
        </row>
        <row r="2290">
          <cell r="D2290" t="str">
            <v>4Z164</v>
          </cell>
          <cell r="E2290" t="str">
            <v>formaleta columna tapa 0.60 x 2.40 m</v>
          </cell>
        </row>
        <row r="2291">
          <cell r="D2291" t="str">
            <v>4Z165</v>
          </cell>
          <cell r="E2291" t="str">
            <v>cuña perno columna</v>
          </cell>
        </row>
        <row r="2292">
          <cell r="D2292" t="str">
            <v>4Z166</v>
          </cell>
          <cell r="E2292" t="str">
            <v>panel muro 0.30 x 2.50 m</v>
          </cell>
        </row>
        <row r="2293">
          <cell r="D2293" t="str">
            <v>4Z167</v>
          </cell>
          <cell r="E2293" t="str">
            <v>can madera abarco de 2.80-3.00 m</v>
          </cell>
        </row>
        <row r="2294">
          <cell r="D2294" t="str">
            <v>4Z168</v>
          </cell>
          <cell r="E2294" t="str">
            <v>cortadora de baldosin</v>
          </cell>
        </row>
        <row r="2295">
          <cell r="D2295" t="str">
            <v>4Z169</v>
          </cell>
          <cell r="E2295" t="str">
            <v>allanadora de 36"</v>
          </cell>
        </row>
        <row r="2296">
          <cell r="D2296" t="str">
            <v>4Z171</v>
          </cell>
          <cell r="E2296" t="str">
            <v>cortadora de piso</v>
          </cell>
        </row>
        <row r="2297">
          <cell r="D2297" t="str">
            <v>4Z172</v>
          </cell>
          <cell r="E2297" t="str">
            <v>sierra sable</v>
          </cell>
        </row>
        <row r="2298">
          <cell r="D2298" t="str">
            <v>4Z173</v>
          </cell>
          <cell r="E2298" t="str">
            <v>base</v>
          </cell>
        </row>
        <row r="2299">
          <cell r="D2299" t="str">
            <v>4Z174</v>
          </cell>
          <cell r="E2299" t="str">
            <v>conector mellizo</v>
          </cell>
        </row>
        <row r="2300">
          <cell r="D2300" t="str">
            <v>4Z175</v>
          </cell>
          <cell r="E2300" t="str">
            <v>alineador 3000 mm</v>
          </cell>
        </row>
        <row r="2301">
          <cell r="D2301" t="str">
            <v>4Z176</v>
          </cell>
          <cell r="E2301" t="str">
            <v>taladro rotopercutor 1-1/4"</v>
          </cell>
        </row>
        <row r="2302">
          <cell r="D2302" t="str">
            <v>4Z177</v>
          </cell>
          <cell r="E2302" t="str">
            <v>angulo esquinero de 2.40 m</v>
          </cell>
        </row>
        <row r="2303">
          <cell r="D2303" t="str">
            <v>4Z178</v>
          </cell>
          <cell r="E2303" t="str">
            <v>can madera abarco de 2.80-3.00 m</v>
          </cell>
        </row>
        <row r="2304">
          <cell r="D2304" t="str">
            <v>4Z179</v>
          </cell>
          <cell r="E2304" t="str">
            <v>vibrocompactador (rana)</v>
          </cell>
        </row>
        <row r="2305">
          <cell r="D2305" t="str">
            <v>4Z181</v>
          </cell>
          <cell r="E2305" t="str">
            <v>pulidora manual electrica</v>
          </cell>
        </row>
        <row r="2306">
          <cell r="D2306" t="str">
            <v>4Z182</v>
          </cell>
          <cell r="E2306" t="str">
            <v>extencion cauchetada por metro</v>
          </cell>
        </row>
        <row r="2307">
          <cell r="D2307" t="str">
            <v>4Z183</v>
          </cell>
          <cell r="E2307" t="str">
            <v>andamio colgante 60 m</v>
          </cell>
        </row>
        <row r="2308">
          <cell r="D2308" t="str">
            <v>4Z184</v>
          </cell>
          <cell r="E2308" t="str">
            <v>formaleta columna circular 0.55, 0.60 x 2.40 m (juego)</v>
          </cell>
        </row>
        <row r="2309">
          <cell r="D2309" t="str">
            <v>4Z185</v>
          </cell>
          <cell r="E2309" t="str">
            <v>formaleta muro tapa 0.60 x 2.40 m</v>
          </cell>
        </row>
        <row r="2310">
          <cell r="D2310" t="str">
            <v>4Z186</v>
          </cell>
          <cell r="E2310" t="str">
            <v>plataforma escotilla 1400mm</v>
          </cell>
        </row>
        <row r="2311">
          <cell r="D2311" t="str">
            <v>4Z187</v>
          </cell>
          <cell r="E2311" t="str">
            <v>tapa ajustable formaleta muro esquina todas las dimenciones</v>
          </cell>
        </row>
        <row r="2312">
          <cell r="D2312" t="str">
            <v>4Z188</v>
          </cell>
          <cell r="E2312" t="str">
            <v>formaleta columna tapa 0.60 x 2.40 m</v>
          </cell>
        </row>
        <row r="2313">
          <cell r="D2313" t="str">
            <v>4Z189</v>
          </cell>
          <cell r="E2313" t="str">
            <v>sillas operativas giratorias</v>
          </cell>
        </row>
        <row r="2314">
          <cell r="D2314" t="str">
            <v>4Z191</v>
          </cell>
          <cell r="E2314" t="str">
            <v>mesas reuniones 6 puestos</v>
          </cell>
        </row>
        <row r="2315">
          <cell r="D2315" t="str">
            <v>4Z192</v>
          </cell>
          <cell r="E2315" t="str">
            <v>computadores</v>
          </cell>
        </row>
        <row r="2316">
          <cell r="D2316" t="str">
            <v>4Z193</v>
          </cell>
          <cell r="E2316" t="str">
            <v>impresoras</v>
          </cell>
        </row>
        <row r="2317">
          <cell r="D2317" t="str">
            <v>4Z194</v>
          </cell>
          <cell r="E2317" t="str">
            <v>bulldozer cat d6h</v>
          </cell>
        </row>
        <row r="2318">
          <cell r="D2318" t="str">
            <v>4Z195</v>
          </cell>
          <cell r="E2318" t="str">
            <v>cilindro vibrocompactador ingersoll rand dd22</v>
          </cell>
        </row>
        <row r="2319">
          <cell r="D2319" t="str">
            <v>4Z196</v>
          </cell>
          <cell r="E2319" t="str">
            <v>carro tanque para agua</v>
          </cell>
        </row>
        <row r="2320">
          <cell r="D2320" t="str">
            <v>4Z197</v>
          </cell>
          <cell r="E2320" t="str">
            <v>compresor ingersoll rand p185wjd</v>
          </cell>
        </row>
        <row r="2321">
          <cell r="D2321" t="str">
            <v>4Z198</v>
          </cell>
          <cell r="E2321" t="str">
            <v>escritorios</v>
          </cell>
        </row>
        <row r="2322">
          <cell r="D2322" t="str">
            <v>4Z199</v>
          </cell>
          <cell r="E2322" t="str">
            <v>caseton en icopor</v>
          </cell>
        </row>
        <row r="2323">
          <cell r="D2323" t="str">
            <v>4Z211</v>
          </cell>
          <cell r="E2323" t="str">
            <v>caseton en icopor</v>
          </cell>
        </row>
        <row r="2324">
          <cell r="D2324" t="str">
            <v>4Z212</v>
          </cell>
          <cell r="E2324" t="str">
            <v>torre grua</v>
          </cell>
        </row>
        <row r="2325">
          <cell r="D2325" t="str">
            <v>4Z213</v>
          </cell>
          <cell r="E2325" t="str">
            <v>malacate mixto</v>
          </cell>
        </row>
        <row r="2326">
          <cell r="D2326" t="str">
            <v>51111</v>
          </cell>
          <cell r="E2326" t="str">
            <v xml:space="preserve">finisher volvo blaw knox pf 161 </v>
          </cell>
        </row>
        <row r="2327">
          <cell r="D2327" t="str">
            <v>51112</v>
          </cell>
          <cell r="E2327" t="str">
            <v>compactador vibratorio</v>
          </cell>
        </row>
        <row r="2328">
          <cell r="D2328" t="str">
            <v>61211</v>
          </cell>
          <cell r="E2328" t="str">
            <v>transporte de bello a envigado (barrio la paz)</v>
          </cell>
        </row>
        <row r="2329">
          <cell r="D2329" t="str">
            <v>61212</v>
          </cell>
          <cell r="E2329" t="str">
            <v>transporte de bello a universidad eafit</v>
          </cell>
        </row>
        <row r="2330">
          <cell r="D2330" t="str">
            <v>61213</v>
          </cell>
          <cell r="E2330" t="str">
            <v>transporte de material granular</v>
          </cell>
        </row>
        <row r="2331">
          <cell r="D2331" t="str">
            <v>61214</v>
          </cell>
          <cell r="E2331" t="str">
            <v>transporte de bello a transito de envigado</v>
          </cell>
        </row>
        <row r="2332">
          <cell r="D2332" t="str">
            <v>61215</v>
          </cell>
          <cell r="E2332" t="str">
            <v>transporte de bello a barrio santa maria de los angeles</v>
          </cell>
        </row>
        <row r="2333">
          <cell r="D2333" t="str">
            <v>68421</v>
          </cell>
          <cell r="E2333" t="str">
            <v>transporte de sabaneta al cerro el volador</v>
          </cell>
        </row>
        <row r="2334">
          <cell r="D2334" t="str">
            <v>68422</v>
          </cell>
          <cell r="E2334" t="str">
            <v>transporte de sabaneta al transito de envigado</v>
          </cell>
        </row>
        <row r="2335">
          <cell r="D2335" t="str">
            <v>68423</v>
          </cell>
          <cell r="E2335" t="str">
            <v>transporte de equipo menor</v>
          </cell>
        </row>
        <row r="2336">
          <cell r="D2336" t="str">
            <v>68424</v>
          </cell>
          <cell r="E2336" t="str">
            <v>transporte adoquin rectangular vehicular 5x10x20 arcilla</v>
          </cell>
        </row>
        <row r="2337">
          <cell r="D2337" t="str">
            <v>68511</v>
          </cell>
          <cell r="E2337" t="str">
            <v>transporte ladrillo rayado horizontal 10x20x40 ne</v>
          </cell>
        </row>
        <row r="2338">
          <cell r="D2338" t="str">
            <v>68512</v>
          </cell>
          <cell r="E2338" t="str">
            <v>transporte ladrillo rayado horizontal 10x20x40 liviano ne</v>
          </cell>
        </row>
        <row r="2339">
          <cell r="D2339" t="str">
            <v>68513</v>
          </cell>
          <cell r="E2339" t="str">
            <v>transporte ladrillo rayado horizontal 12x20x40 ne</v>
          </cell>
        </row>
        <row r="2340">
          <cell r="D2340" t="str">
            <v>68514</v>
          </cell>
          <cell r="E2340" t="str">
            <v>transporte ladrillo rayado horizontal 12x20x40 liviano ne</v>
          </cell>
        </row>
        <row r="2341">
          <cell r="D2341" t="str">
            <v>68515</v>
          </cell>
          <cell r="E2341" t="str">
            <v>transporte bloque a obra</v>
          </cell>
        </row>
        <row r="2342">
          <cell r="D2342" t="str">
            <v>68516</v>
          </cell>
          <cell r="E2342" t="str">
            <v>transporte ladrillo rayado horizontal 15x20x40 liviano ne</v>
          </cell>
        </row>
        <row r="2343">
          <cell r="D2343" t="str">
            <v>68517</v>
          </cell>
          <cell r="E2343" t="str">
            <v>transporte ladrillo rayado horizontal 8x20x40 ne</v>
          </cell>
        </row>
        <row r="2344">
          <cell r="D2344" t="str">
            <v>68518</v>
          </cell>
          <cell r="E2344" t="str">
            <v>transporte ladrillo rayado vertical 10x20x40 e</v>
          </cell>
        </row>
        <row r="2345">
          <cell r="D2345" t="str">
            <v>68519</v>
          </cell>
          <cell r="E2345" t="str">
            <v xml:space="preserve">transporte ladrillo rayado vertical 12x20x40 e </v>
          </cell>
        </row>
        <row r="2346">
          <cell r="D2346" t="str">
            <v>6851A</v>
          </cell>
          <cell r="E2346" t="str">
            <v>transporte ladrillo rayado vertical 15x20x40 e</v>
          </cell>
        </row>
        <row r="2347">
          <cell r="D2347" t="str">
            <v>6851B</v>
          </cell>
          <cell r="E2347" t="str">
            <v>transporte ladrillo rayado vertical 10x20x40 ne</v>
          </cell>
        </row>
        <row r="2348">
          <cell r="D2348" t="str">
            <v>6851C</v>
          </cell>
          <cell r="E2348" t="str">
            <v>transporte ladrillo rayado vertical 12x20x40 ne</v>
          </cell>
        </row>
        <row r="2349">
          <cell r="D2349" t="str">
            <v>6851D</v>
          </cell>
          <cell r="E2349" t="str">
            <v>transporte ladrillo rayado vertical 15x20x40 ne</v>
          </cell>
        </row>
        <row r="2350">
          <cell r="D2350" t="str">
            <v>6851E</v>
          </cell>
          <cell r="E2350" t="str">
            <v>transporte ladrillo liso horizontal #4 10x20x40 ne</v>
          </cell>
        </row>
        <row r="2351">
          <cell r="D2351" t="str">
            <v>6851F</v>
          </cell>
          <cell r="E2351" t="str">
            <v>transporte ladrillo horizontal #5 12x20x33 ne</v>
          </cell>
        </row>
        <row r="2352">
          <cell r="D2352" t="str">
            <v>6851G</v>
          </cell>
          <cell r="E2352" t="str">
            <v>transporte ladrillo liso horizontal #6 15x20x40 ne</v>
          </cell>
        </row>
        <row r="2353">
          <cell r="D2353" t="str">
            <v>6851H</v>
          </cell>
          <cell r="E2353" t="str">
            <v>transporte ladrillo liso horizontal 8cm 8x20x40 ne</v>
          </cell>
        </row>
        <row r="2354">
          <cell r="D2354" t="str">
            <v>6851I</v>
          </cell>
          <cell r="E2354" t="str">
            <v>transporte ladrillo liso horizontal castellano 12x13x30 ne</v>
          </cell>
        </row>
        <row r="2355">
          <cell r="D2355" t="str">
            <v>6851J</v>
          </cell>
          <cell r="E2355" t="str">
            <v>transporte ladrillo liso horizontal catalan natural 10x15x30 ne</v>
          </cell>
        </row>
        <row r="2356">
          <cell r="D2356" t="str">
            <v>6851K</v>
          </cell>
          <cell r="E2356" t="str">
            <v>transporte ladrillo liso horizontal catalan palido 10x15x30 ne</v>
          </cell>
        </row>
        <row r="2357">
          <cell r="D2357" t="str">
            <v>6851L</v>
          </cell>
          <cell r="E2357" t="str">
            <v>transporte ladrillo liso horizontal catalan moreno 10x15x30 ne</v>
          </cell>
        </row>
        <row r="2358">
          <cell r="D2358" t="str">
            <v>6851M</v>
          </cell>
          <cell r="E2358" t="str">
            <v>transporte ladrillo liso horizontal catalan corcho10x15x30 ne</v>
          </cell>
        </row>
        <row r="2359">
          <cell r="D2359" t="str">
            <v>6851N</v>
          </cell>
          <cell r="E2359" t="str">
            <v>transporte ladrillo liso horizontal catalan grande 10x15x40</v>
          </cell>
        </row>
        <row r="2360">
          <cell r="D2360" t="str">
            <v>6851Ñ</v>
          </cell>
          <cell r="E2360" t="str">
            <v>transporte ladrillo liso horizontal bocadillo 6x12x25 ne</v>
          </cell>
        </row>
        <row r="2361">
          <cell r="D2361" t="str">
            <v>6851O</v>
          </cell>
          <cell r="E2361" t="str">
            <v>transporte ladrillo liso horizontal bocadillo corcho 6x12x25 ne</v>
          </cell>
        </row>
        <row r="2362">
          <cell r="D2362" t="str">
            <v>6851P</v>
          </cell>
          <cell r="E2362" t="str">
            <v>transporte ladrillo liso horizontal bocadillo multiperforado 6x12x25 ne</v>
          </cell>
        </row>
        <row r="2363">
          <cell r="D2363" t="str">
            <v>6851Q</v>
          </cell>
          <cell r="E2363" t="str">
            <v>transporte ladrillo liso horizontal milano natural 6x12x40 ne</v>
          </cell>
        </row>
        <row r="2364">
          <cell r="D2364" t="str">
            <v>6851R</v>
          </cell>
          <cell r="E2364" t="str">
            <v>transporte ladrillo liso horizontal milano palido 6x12x40 ne</v>
          </cell>
        </row>
        <row r="2365">
          <cell r="D2365" t="str">
            <v>6851S</v>
          </cell>
          <cell r="E2365" t="str">
            <v>transporte ladrillo liso horizontal milano moreno 6x12x40 ne</v>
          </cell>
        </row>
        <row r="2366">
          <cell r="D2366" t="str">
            <v>6851T</v>
          </cell>
          <cell r="E2366" t="str">
            <v>transporte ladrillo natural liso vertical bocadillo stiff 6x12x24 e</v>
          </cell>
        </row>
        <row r="2367">
          <cell r="D2367" t="str">
            <v>6851U</v>
          </cell>
          <cell r="E2367" t="str">
            <v>transporte ladrillo liso vertical bocadillo palido stiff 6x12x24 e</v>
          </cell>
        </row>
        <row r="2368">
          <cell r="D2368" t="str">
            <v>6851V</v>
          </cell>
          <cell r="E2368" t="str">
            <v>transporte ladrillo liso vertical bocadillo moreno stiff 6x12x24 e</v>
          </cell>
        </row>
        <row r="2369">
          <cell r="D2369" t="str">
            <v>6851W</v>
          </cell>
          <cell r="E2369" t="str">
            <v>transporte ladrillo liso vertical terminal bocadillo corcho 6x12x24 e</v>
          </cell>
        </row>
        <row r="2370">
          <cell r="D2370" t="str">
            <v>6851X</v>
          </cell>
          <cell r="E2370" t="str">
            <v>transporte ladrillo liso vertical terminal catalan esctuctural 10x15x30 e</v>
          </cell>
        </row>
        <row r="2371">
          <cell r="D2371" t="str">
            <v>6851Y</v>
          </cell>
          <cell r="E2371" t="str">
            <v>transporte ladrillo liso vertical terminal catalan palido stiff 10x15x30 e</v>
          </cell>
        </row>
        <row r="2372">
          <cell r="D2372" t="str">
            <v>6851Z</v>
          </cell>
          <cell r="E2372" t="str">
            <v>transporte ladrillo liso vertical terminal caralan moreno stiff 10x15x40</v>
          </cell>
        </row>
        <row r="2373">
          <cell r="D2373" t="str">
            <v>68521</v>
          </cell>
          <cell r="E2373" t="str">
            <v>ladrllo liso vertical terminal bocadillo 6x12x24 ne</v>
          </cell>
        </row>
        <row r="2374">
          <cell r="D2374" t="str">
            <v>68522</v>
          </cell>
          <cell r="E2374" t="str">
            <v>transporte ladrillo liso vertical terminal catalan 10x15x30 ne</v>
          </cell>
        </row>
        <row r="2375">
          <cell r="D2375" t="str">
            <v>685A1</v>
          </cell>
          <cell r="E2375" t="str">
            <v>transporte calado cuadro 10x20x20 ne</v>
          </cell>
        </row>
        <row r="2376">
          <cell r="D2376" t="str">
            <v>685A2</v>
          </cell>
          <cell r="E2376" t="str">
            <v>transporte calado cuadro 12x20x20 ne</v>
          </cell>
        </row>
        <row r="2377">
          <cell r="D2377" t="str">
            <v>685A3</v>
          </cell>
          <cell r="E2377" t="str">
            <v>transporte calado cuadro 15x20x20 ne</v>
          </cell>
        </row>
        <row r="2378">
          <cell r="D2378" t="str">
            <v>685C1</v>
          </cell>
          <cell r="E2378" t="str">
            <v>transporte chapa catalan extruida 2x10x30 ne</v>
          </cell>
        </row>
        <row r="2379">
          <cell r="D2379" t="str">
            <v>685C2</v>
          </cell>
          <cell r="E2379" t="str">
            <v>transporte chapa catalan palida 2x10x30 ne</v>
          </cell>
        </row>
        <row r="2380">
          <cell r="D2380" t="str">
            <v>685C3</v>
          </cell>
          <cell r="E2380" t="str">
            <v>transporte chapa bocadillo romano natural 2x10x30 ne</v>
          </cell>
        </row>
        <row r="2381">
          <cell r="D2381" t="str">
            <v>685C4</v>
          </cell>
          <cell r="E2381" t="str">
            <v>transporte chapa bocadillo romano palido 2x6x30 ne</v>
          </cell>
        </row>
        <row r="2382">
          <cell r="D2382" t="str">
            <v>685C5</v>
          </cell>
          <cell r="E2382" t="str">
            <v>transporte chapa bocadillo romano moreno 2x6x30</v>
          </cell>
        </row>
        <row r="2383">
          <cell r="D2383" t="str">
            <v>685C6</v>
          </cell>
          <cell r="E2383" t="str">
            <v>transporte chapa bocadillo natural 2x6x25 ne</v>
          </cell>
        </row>
        <row r="2384">
          <cell r="D2384" t="str">
            <v>685C7</v>
          </cell>
          <cell r="E2384" t="str">
            <v>transporte chapa bocadillo palido 2x6x25 ne</v>
          </cell>
        </row>
        <row r="2385">
          <cell r="D2385" t="str">
            <v>685C8</v>
          </cell>
          <cell r="E2385" t="str">
            <v>transporte chapa bocadillo moreno 2x6x25 ne</v>
          </cell>
        </row>
        <row r="2386">
          <cell r="D2386" t="str">
            <v>6N471</v>
          </cell>
          <cell r="E2386" t="str">
            <v>transporte divisiones para baños</v>
          </cell>
        </row>
        <row r="2387">
          <cell r="D2387" t="str">
            <v>69000</v>
          </cell>
          <cell r="E2387" t="str">
            <v>transporte materiales y equipos a municipio</v>
          </cell>
        </row>
        <row r="2388">
          <cell r="D2388" t="str">
            <v>69001</v>
          </cell>
          <cell r="E2388" t="str">
            <v>transporte bloque a municipio/ie</v>
          </cell>
        </row>
        <row r="2389">
          <cell r="D2389" t="str">
            <v>71111</v>
          </cell>
          <cell r="E2389" t="str">
            <v>aux mo ayudante</v>
          </cell>
        </row>
        <row r="2390">
          <cell r="D2390" t="str">
            <v>71121</v>
          </cell>
          <cell r="E2390" t="str">
            <v>aux mo oficial obra negra</v>
          </cell>
        </row>
        <row r="2391">
          <cell r="D2391" t="str">
            <v>71123</v>
          </cell>
          <cell r="E2391" t="str">
            <v>aux mo oficial obra blanca</v>
          </cell>
        </row>
        <row r="2392">
          <cell r="D2392" t="str">
            <v>71125</v>
          </cell>
          <cell r="E2392" t="str">
            <v>aux mo oficial carpintero</v>
          </cell>
        </row>
        <row r="2393">
          <cell r="D2393" t="str">
            <v>71129</v>
          </cell>
          <cell r="E2393" t="str">
            <v>aux mo oficial obra electrica</v>
          </cell>
        </row>
        <row r="2394">
          <cell r="D2394" t="str">
            <v>71171</v>
          </cell>
          <cell r="E2394" t="str">
            <v>aux mo celador</v>
          </cell>
        </row>
        <row r="2395">
          <cell r="D2395" t="str">
            <v>71511</v>
          </cell>
          <cell r="E2395" t="str">
            <v>aux acero de refuerzo</v>
          </cell>
        </row>
        <row r="2396">
          <cell r="D2396" t="str">
            <v>71A13</v>
          </cell>
          <cell r="E2396" t="str">
            <v>aux mortero de pega 1:3</v>
          </cell>
        </row>
        <row r="2397">
          <cell r="D2397" t="str">
            <v>71A14</v>
          </cell>
          <cell r="E2397" t="str">
            <v>aux mortero de pega 1:4</v>
          </cell>
        </row>
        <row r="2398">
          <cell r="D2398" t="str">
            <v>71A33</v>
          </cell>
          <cell r="E2398" t="str">
            <v>aux grouting concreto 3/8 - 210kg/cm2</v>
          </cell>
        </row>
        <row r="2399">
          <cell r="D2399" t="str">
            <v>71A36</v>
          </cell>
          <cell r="E2399" t="str">
            <v>aux grouting concreto 3/8 - 120kg/cm2</v>
          </cell>
        </row>
        <row r="2400">
          <cell r="D2400" t="str">
            <v>71A45</v>
          </cell>
          <cell r="E2400" t="str">
            <v>aux mortero de pega 1:4 impermeabilizado</v>
          </cell>
        </row>
        <row r="2401">
          <cell r="D2401" t="str">
            <v>71A46</v>
          </cell>
          <cell r="E2401" t="str">
            <v>aux mortero de pega 1:3 impermeabilizado</v>
          </cell>
        </row>
        <row r="2402">
          <cell r="D2402" t="str">
            <v>71A54</v>
          </cell>
          <cell r="E2402" t="str">
            <v>aux mortero de pañete 1:4:1/4</v>
          </cell>
        </row>
        <row r="2403">
          <cell r="D2403" t="str">
            <v>71A61</v>
          </cell>
          <cell r="E2403" t="str">
            <v>aux mortero de pega 1:4 con cemento blanco</v>
          </cell>
        </row>
        <row r="2404">
          <cell r="D2404" t="str">
            <v>72132</v>
          </cell>
          <cell r="E2404" t="str">
            <v>aux concreto 3000 psi (21.1 MPa) -obra- 3/4"</v>
          </cell>
        </row>
        <row r="2405">
          <cell r="D2405" t="str">
            <v>72134</v>
          </cell>
          <cell r="E2405" t="str">
            <v>aux concreto 3500 psi (24.1 MPa) -obra- 3/4"</v>
          </cell>
        </row>
        <row r="2406">
          <cell r="D2406" t="str">
            <v>72135</v>
          </cell>
          <cell r="E2406" t="str">
            <v>aux concreto 4000 psi (27.6 MPa) -obra- 3/4"</v>
          </cell>
        </row>
        <row r="2407">
          <cell r="D2407" t="str">
            <v>72137</v>
          </cell>
          <cell r="E2407" t="str">
            <v>aux concreto 1500 psi (10.3 MPa) - obra -3/4"</v>
          </cell>
        </row>
        <row r="2408">
          <cell r="D2408" t="str">
            <v>72138</v>
          </cell>
          <cell r="E2408" t="str">
            <v>aux concreto 2000 psi (14.0 MPa) -obra- 3/4"</v>
          </cell>
        </row>
        <row r="2409">
          <cell r="D2409" t="str">
            <v>72139</v>
          </cell>
          <cell r="E2409" t="str">
            <v>aux concreto 2500 psi (17.5 MPa) -obra- 3/4"</v>
          </cell>
        </row>
        <row r="2410">
          <cell r="D2410" t="str">
            <v>7213A</v>
          </cell>
          <cell r="E2410" t="str">
            <v>aux concreto 5000 psi (34.5 MPa) -obra- 3/4"</v>
          </cell>
        </row>
        <row r="2411">
          <cell r="D2411" t="str">
            <v>7213B</v>
          </cell>
          <cell r="E2411" t="str">
            <v>aux concreto 3000 psi (21.1 MPa) -obra- 3/8"</v>
          </cell>
        </row>
        <row r="2412">
          <cell r="D2412" t="str">
            <v>7213C</v>
          </cell>
          <cell r="E2412" t="str">
            <v xml:space="preserve">aux concreto para pega de baldosas </v>
          </cell>
        </row>
        <row r="2413">
          <cell r="D2413" t="str">
            <v>72561</v>
          </cell>
          <cell r="E2413" t="str">
            <v>aux curado concreto</v>
          </cell>
        </row>
        <row r="2414">
          <cell r="D2414" t="str">
            <v>72711</v>
          </cell>
          <cell r="E2414" t="str">
            <v>aux desmoldante -separol-</v>
          </cell>
        </row>
        <row r="2415">
          <cell r="D2415" t="str">
            <v>74271</v>
          </cell>
          <cell r="E2415" t="str">
            <v>aux formaleta metalica muro-m2 contac-</v>
          </cell>
        </row>
        <row r="2416">
          <cell r="D2416" t="str">
            <v>74F11</v>
          </cell>
          <cell r="E2416" t="str">
            <v>aux formaleta losa tradicional hasta h=3 m</v>
          </cell>
        </row>
        <row r="2417">
          <cell r="D2417" t="str">
            <v>74F21</v>
          </cell>
          <cell r="E2417" t="str">
            <v>aux formaleta lateral para bordes de losa h = 50 cm</v>
          </cell>
        </row>
        <row r="2418">
          <cell r="D2418" t="str">
            <v>74F22</v>
          </cell>
          <cell r="E2418" t="str">
            <v>aux formaleta lateral en telera h=0.90 m</v>
          </cell>
        </row>
        <row r="2419">
          <cell r="D2419" t="str">
            <v>74F23</v>
          </cell>
          <cell r="E2419" t="str">
            <v>aux formaleta lateral en telera h=0.45 m</v>
          </cell>
        </row>
        <row r="2420">
          <cell r="D2420" t="str">
            <v>74F24</v>
          </cell>
          <cell r="E2420" t="str">
            <v>aux formaleta lateral para anillos pilas</v>
          </cell>
        </row>
        <row r="2421">
          <cell r="D2421" t="str">
            <v>74F31</v>
          </cell>
          <cell r="E2421" t="str">
            <v>aux formaleta en madera para columnas en concreto a la vista</v>
          </cell>
        </row>
        <row r="2422">
          <cell r="D2422" t="str">
            <v>74O32</v>
          </cell>
          <cell r="E2422" t="str">
            <v>aux andamio metalico tijera tramo completo</v>
          </cell>
        </row>
        <row r="2423">
          <cell r="D2423" t="str">
            <v>74O33</v>
          </cell>
          <cell r="E2423" t="str">
            <v>aux andamios de carga - tramo h=1.50m</v>
          </cell>
        </row>
        <row r="2424">
          <cell r="D2424" t="str">
            <v>74O34</v>
          </cell>
          <cell r="E2424" t="str">
            <v>aux andamios de carga - tramo h=9.00m</v>
          </cell>
        </row>
        <row r="2425">
          <cell r="D2425" t="str">
            <v>75A71</v>
          </cell>
          <cell r="E2425" t="str">
            <v>aux malla electrosoldada d50</v>
          </cell>
        </row>
        <row r="2426">
          <cell r="D2426" t="str">
            <v>75A73</v>
          </cell>
          <cell r="E2426" t="str">
            <v>aux malla electrosoldada d84</v>
          </cell>
        </row>
        <row r="2427">
          <cell r="D2427" t="str">
            <v>75A75</v>
          </cell>
          <cell r="E2427" t="str">
            <v>aux malla electrosoldada d131</v>
          </cell>
        </row>
        <row r="2428">
          <cell r="D2428" t="str">
            <v>7A921</v>
          </cell>
          <cell r="E2428" t="str">
            <v>aux dotacion instalaciones provisionales</v>
          </cell>
        </row>
        <row r="2429">
          <cell r="D2429" t="str">
            <v>7D831</v>
          </cell>
          <cell r="E2429" t="str">
            <v>dovelas para muros e: 0.20</v>
          </cell>
        </row>
        <row r="2430">
          <cell r="D2430" t="str">
            <v>7D832</v>
          </cell>
          <cell r="E2430" t="str">
            <v>dovelas para muros e: 0.15</v>
          </cell>
        </row>
        <row r="2431">
          <cell r="D2431" t="str">
            <v>7EA11</v>
          </cell>
          <cell r="E2431" t="str">
            <v>aux materiales para muro en paneleria: tablayeso rh liviana 2c</v>
          </cell>
        </row>
        <row r="2432">
          <cell r="D2432" t="str">
            <v>7EA12</v>
          </cell>
          <cell r="E2432" t="str">
            <v>aux materiales para muro en paneleria: tablayeso + fibrocemento liviana 2c</v>
          </cell>
        </row>
        <row r="2433">
          <cell r="D2433" t="str">
            <v>7EA13</v>
          </cell>
          <cell r="E2433" t="str">
            <v>aux materiales para muro en paneleria: tablayeso rh + fibrocemento liviana 2c</v>
          </cell>
        </row>
        <row r="2434">
          <cell r="D2434" t="str">
            <v>7EA14</v>
          </cell>
          <cell r="E2434" t="str">
            <v>aux materiales para muro en paneleria: tablayeso rh liviana 1c</v>
          </cell>
        </row>
        <row r="2435">
          <cell r="D2435" t="str">
            <v>7EA16</v>
          </cell>
          <cell r="E2435" t="str">
            <v>aux materiales para muro en paneleria: fibrocemento liviana 2c</v>
          </cell>
        </row>
        <row r="2436">
          <cell r="D2436" t="str">
            <v>7EA17</v>
          </cell>
          <cell r="E2436" t="str">
            <v>aux materiales para muro en paneleria: fibrocemento liviana 1c</v>
          </cell>
        </row>
        <row r="2437">
          <cell r="D2437" t="str">
            <v>7EA18</v>
          </cell>
          <cell r="E2437" t="str">
            <v>aux materiales para muro en paneleria: tablayeso liviana 2c</v>
          </cell>
        </row>
        <row r="2438">
          <cell r="D2438" t="str">
            <v>7EA19</v>
          </cell>
          <cell r="E2438" t="str">
            <v>aux materiales para muro en paneleria: tablayeso liviana 1c</v>
          </cell>
        </row>
        <row r="2439">
          <cell r="D2439" t="str">
            <v>7F661</v>
          </cell>
          <cell r="E2439" t="str">
            <v>aux materiales para cielo en tablayeso</v>
          </cell>
        </row>
        <row r="2440">
          <cell r="D2440" t="str">
            <v>7MBN5</v>
          </cell>
          <cell r="E2440" t="str">
            <v>aux muro bloque no. 5</v>
          </cell>
        </row>
        <row r="2441">
          <cell r="D2441" t="str">
            <v>7O311</v>
          </cell>
          <cell r="E2441" t="str">
            <v>aux abonos, fertilizantes, reguladores de humedad, micorrizas</v>
          </cell>
        </row>
        <row r="2442">
          <cell r="D2442" t="str">
            <v>7O312</v>
          </cell>
          <cell r="E2442" t="str">
            <v>aux transportes especies vegetales, residuos e insumos</v>
          </cell>
        </row>
        <row r="2443">
          <cell r="D2443" t="str">
            <v>7O313</v>
          </cell>
          <cell r="E2443" t="str">
            <v>aux excavacion, siembra y asesoria tecnica</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 val="SUB_APU"/>
      <sheetName val="RESUMEN_PRESUPU_"/>
      <sheetName val="SUB_APU2"/>
      <sheetName val="RESUMEN_PRESUPU_2"/>
      <sheetName val="SUB_APU1"/>
      <sheetName val="RESUMEN_PRESUPU_1"/>
      <sheetName val="SUB_APU3"/>
      <sheetName val="RESUMEN_PRESUPU_3"/>
      <sheetName val="Indicadores"/>
      <sheetName val="SIMULACIÓNEDIFICIO.ok"/>
      <sheetName val="Propiedad"/>
      <sheetName val="Reparación"/>
      <sheetName val="SUB_APU4"/>
      <sheetName val="RESUMEN_PRESUPU_4"/>
    </sheetNames>
    <sheetDataSet>
      <sheetData sheetId="0">
        <row r="1">
          <cell r="A1" t="str">
            <v>CODIGO</v>
          </cell>
        </row>
      </sheetData>
      <sheetData sheetId="1">
        <row r="1">
          <cell r="A1" t="str">
            <v>CODIGO</v>
          </cell>
        </row>
      </sheetData>
      <sheetData sheetId="2">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 xml:space="preserve">ARENA DE REVOQUE. </v>
          </cell>
          <cell r="C122" t="str">
            <v>M3</v>
          </cell>
          <cell r="D122">
            <v>1.1000000000000001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 xml:space="preserve">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 xml:space="preserve">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 xml:space="preserve">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1.1200000000000001</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0.71499999999999997</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1.1599999999999999</v>
          </cell>
        </row>
        <row r="354">
          <cell r="A354" t="str">
            <v>M250</v>
          </cell>
          <cell r="B354" t="str">
            <v>TRITURADO 1/2"</v>
          </cell>
          <cell r="C354" t="str">
            <v>M3</v>
          </cell>
          <cell r="D354">
            <v>1.1599999999999999</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2.5000000000000001E-2</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ow r="1">
          <cell r="A1" t="str">
            <v>CODIGO</v>
          </cell>
        </row>
      </sheetData>
      <sheetData sheetId="21"/>
      <sheetData sheetId="22">
        <row r="1">
          <cell r="A1" t="str">
            <v>CODIGO</v>
          </cell>
        </row>
      </sheetData>
      <sheetData sheetId="23"/>
      <sheetData sheetId="24" refreshError="1"/>
      <sheetData sheetId="25" refreshError="1"/>
      <sheetData sheetId="26" refreshError="1"/>
      <sheetData sheetId="27" refreshError="1"/>
      <sheetData sheetId="28">
        <row r="1">
          <cell r="A1" t="str">
            <v>CODIGO</v>
          </cell>
        </row>
      </sheetData>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CONSOLIDADO"/>
      <sheetName val="ANALISIS AIU"/>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zoomScaleSheetLayoutView="90" zoomScalePageLayoutView="90" workbookViewId="0">
      <selection activeCell="A22" sqref="A22:B22"/>
    </sheetView>
  </sheetViews>
  <sheetFormatPr baseColWidth="10" defaultColWidth="11.453125" defaultRowHeight="12.5"/>
  <cols>
    <col min="1" max="1" width="13.453125" style="2" customWidth="1"/>
    <col min="2" max="2" width="80" style="1" bestFit="1" customWidth="1"/>
    <col min="3" max="16384" width="11.453125" style="1"/>
  </cols>
  <sheetData>
    <row r="1" spans="1:2" ht="37.5" customHeight="1">
      <c r="A1" s="422" t="s">
        <v>5</v>
      </c>
      <c r="B1" s="423"/>
    </row>
    <row r="2" spans="1:2" ht="37.5" customHeight="1">
      <c r="A2" s="420" t="s">
        <v>297</v>
      </c>
      <c r="B2" s="421"/>
    </row>
    <row r="3" spans="1:2" ht="74.25" customHeight="1">
      <c r="A3" s="418" t="s">
        <v>165</v>
      </c>
      <c r="B3" s="419"/>
    </row>
    <row r="4" spans="1:2" ht="27" customHeight="1">
      <c r="A4" s="416" t="s">
        <v>30</v>
      </c>
      <c r="B4" s="417"/>
    </row>
    <row r="5" spans="1:2" s="2" customFormat="1" ht="15.5">
      <c r="A5" s="47"/>
      <c r="B5" s="47"/>
    </row>
    <row r="6" spans="1:2" ht="29.25" customHeight="1">
      <c r="A6" s="31" t="s">
        <v>32</v>
      </c>
      <c r="B6" s="32" t="s">
        <v>3</v>
      </c>
    </row>
    <row r="7" spans="1:2" ht="22.5" customHeight="1" thickBot="1">
      <c r="A7" s="33" t="s">
        <v>4</v>
      </c>
      <c r="B7" s="220" t="s">
        <v>166</v>
      </c>
    </row>
    <row r="8" spans="1:2" ht="22.5" customHeight="1">
      <c r="A8" s="70"/>
      <c r="B8" s="71"/>
    </row>
    <row r="9" spans="1:2" ht="52.5" customHeight="1">
      <c r="A9" s="70"/>
      <c r="B9" s="71"/>
    </row>
    <row r="10" spans="1:2">
      <c r="A10" s="412" t="s">
        <v>116</v>
      </c>
      <c r="B10" s="413"/>
    </row>
    <row r="11" spans="1:2" ht="38.25" customHeight="1">
      <c r="A11" s="424"/>
      <c r="B11" s="424"/>
    </row>
    <row r="14" spans="1:2">
      <c r="A14" s="72"/>
      <c r="B14" s="73"/>
    </row>
    <row r="15" spans="1:2">
      <c r="A15" s="75" t="s">
        <v>108</v>
      </c>
      <c r="B15" s="74"/>
    </row>
    <row r="16" spans="1:2">
      <c r="A16" s="411"/>
      <c r="B16" s="411"/>
    </row>
    <row r="17" spans="1:2">
      <c r="A17" s="414" t="s">
        <v>107</v>
      </c>
      <c r="B17" s="414"/>
    </row>
    <row r="18" spans="1:2">
      <c r="A18" s="415"/>
      <c r="B18" s="415"/>
    </row>
    <row r="19" spans="1:2">
      <c r="A19" s="72"/>
      <c r="B19" s="73"/>
    </row>
    <row r="20" spans="1:2">
      <c r="A20" s="75" t="s">
        <v>108</v>
      </c>
      <c r="B20" s="74"/>
    </row>
    <row r="21" spans="1:2">
      <c r="A21" s="411"/>
      <c r="B21" s="411"/>
    </row>
    <row r="22" spans="1:2">
      <c r="A22" s="411"/>
      <c r="B22" s="411"/>
    </row>
    <row r="23" spans="1:2" ht="14">
      <c r="A23" s="410"/>
      <c r="B23" s="410"/>
    </row>
    <row r="24" spans="1:2">
      <c r="A24" s="72"/>
      <c r="B24" s="73"/>
    </row>
    <row r="25" spans="1:2">
      <c r="A25" s="75" t="s">
        <v>108</v>
      </c>
      <c r="B25" s="74"/>
    </row>
    <row r="26" spans="1:2">
      <c r="A26" s="411"/>
      <c r="B26" s="411"/>
    </row>
    <row r="27" spans="1:2">
      <c r="A27" s="411"/>
      <c r="B27" s="411"/>
    </row>
  </sheetData>
  <sheetProtection algorithmName="SHA-512" hashValue="ZomkXYI8JD+nD6T6p5o27CD1xSDWm0A7IRRsb7jJER1frdCdG0rcAcrfBum1EW9FPfLvxJgo5C0HjqeAqPRSNQ==" saltValue="TQ2ZvySicCCLuQYj3u7SWA==" spinCount="100000" sheet="1" objects="1" scenarios="1" selectLockedCells="1" selectUnlockedCells="1"/>
  <mergeCells count="14">
    <mergeCell ref="A4:B4"/>
    <mergeCell ref="A3:B3"/>
    <mergeCell ref="A2:B2"/>
    <mergeCell ref="A1:B1"/>
    <mergeCell ref="A16:B16"/>
    <mergeCell ref="A11:B11"/>
    <mergeCell ref="A23:B23"/>
    <mergeCell ref="A26:B26"/>
    <mergeCell ref="A27:B27"/>
    <mergeCell ref="A10:B10"/>
    <mergeCell ref="A17:B17"/>
    <mergeCell ref="A18:B18"/>
    <mergeCell ref="A21:B21"/>
    <mergeCell ref="A22:B22"/>
  </mergeCells>
  <printOptions horizontalCentered="1"/>
  <pageMargins left="0.39370078740157483" right="0.39370078740157483" top="0.59055118110236227" bottom="0.39370078740157483" header="0.31496062992125984" footer="0.31496062992125984"/>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90" zoomScaleNormal="90" workbookViewId="0">
      <selection activeCell="D9" sqref="D9"/>
    </sheetView>
  </sheetViews>
  <sheetFormatPr baseColWidth="10" defaultColWidth="11.453125" defaultRowHeight="14"/>
  <cols>
    <col min="1" max="1" width="11.54296875" style="9" customWidth="1"/>
    <col min="2" max="2" width="16.54296875" style="9" customWidth="1"/>
    <col min="3" max="3" width="13.453125" style="9" customWidth="1"/>
    <col min="4" max="4" width="49.81640625" style="9" customWidth="1"/>
    <col min="5" max="5" width="18.1796875" style="9" customWidth="1"/>
    <col min="6" max="6" width="36.81640625" style="9" customWidth="1"/>
    <col min="7" max="7" width="24.1796875" style="9" customWidth="1"/>
    <col min="8" max="8" width="16.453125" style="9" customWidth="1"/>
    <col min="9" max="9" width="47.54296875" style="9" customWidth="1"/>
    <col min="10" max="16384" width="11.453125" style="9"/>
  </cols>
  <sheetData>
    <row r="1" spans="1:9" ht="34.5" customHeight="1">
      <c r="A1" s="432"/>
      <c r="B1" s="425" t="s">
        <v>5</v>
      </c>
      <c r="C1" s="425"/>
      <c r="D1" s="425"/>
      <c r="E1" s="425"/>
      <c r="F1" s="425"/>
      <c r="G1" s="425"/>
      <c r="H1" s="425"/>
      <c r="I1" s="426"/>
    </row>
    <row r="2" spans="1:9" ht="32.25" customHeight="1">
      <c r="A2" s="433"/>
      <c r="B2" s="427" t="str">
        <f>+ENTREGA!A2</f>
        <v xml:space="preserve">Invitación Pública N°FCEN-21460002-097-2018   </v>
      </c>
      <c r="C2" s="427"/>
      <c r="D2" s="427"/>
      <c r="E2" s="427"/>
      <c r="F2" s="427"/>
      <c r="G2" s="427"/>
      <c r="H2" s="427"/>
      <c r="I2" s="428"/>
    </row>
    <row r="3" spans="1:9" ht="57" customHeight="1">
      <c r="A3" s="433"/>
      <c r="B3" s="429" t="str">
        <f>+ENTREGA!A3</f>
        <v>OBJETO: “Ejecutar la obra civil e hidráulica, demarcaciones y conformación de celdas del parqueadero de carros perteneciente a la sede de Robledo de la Universidad de Antioquia, ubicado en la calle 73 #73A-79 en la ciudad de Medellín, conforme con las especificaciones técnicas y cantidades de obra.”</v>
      </c>
      <c r="C3" s="429"/>
      <c r="D3" s="429"/>
      <c r="E3" s="429"/>
      <c r="F3" s="429"/>
      <c r="G3" s="429"/>
      <c r="H3" s="429"/>
      <c r="I3" s="430"/>
    </row>
    <row r="4" spans="1:9" ht="18" customHeight="1">
      <c r="A4" s="437" t="s">
        <v>86</v>
      </c>
      <c r="B4" s="438"/>
      <c r="C4" s="438"/>
      <c r="D4" s="438"/>
      <c r="E4" s="438"/>
      <c r="F4" s="438"/>
      <c r="G4" s="438"/>
      <c r="H4" s="438"/>
      <c r="I4" s="439"/>
    </row>
    <row r="5" spans="1:9" ht="33" customHeight="1">
      <c r="A5" s="434" t="s">
        <v>299</v>
      </c>
      <c r="B5" s="435"/>
      <c r="C5" s="436"/>
      <c r="D5" s="34"/>
      <c r="E5" s="35"/>
      <c r="F5" s="35"/>
      <c r="G5" s="35"/>
      <c r="H5" s="35"/>
      <c r="I5" s="36"/>
    </row>
    <row r="6" spans="1:9" ht="28">
      <c r="A6" s="29" t="s">
        <v>47</v>
      </c>
      <c r="B6" s="29" t="s">
        <v>48</v>
      </c>
      <c r="C6" s="30" t="s">
        <v>49</v>
      </c>
      <c r="D6" s="29" t="s">
        <v>41</v>
      </c>
      <c r="E6" s="30" t="s">
        <v>50</v>
      </c>
      <c r="F6" s="30" t="s">
        <v>51</v>
      </c>
      <c r="G6" s="30" t="s">
        <v>52</v>
      </c>
      <c r="H6" s="30" t="s">
        <v>53</v>
      </c>
      <c r="I6" s="30" t="s">
        <v>18</v>
      </c>
    </row>
    <row r="7" spans="1:9" ht="37.5" customHeight="1" thickBot="1">
      <c r="A7" s="147" t="s">
        <v>4</v>
      </c>
      <c r="B7" s="408">
        <v>2018023770</v>
      </c>
      <c r="C7" s="221">
        <v>0.39253472222222219</v>
      </c>
      <c r="D7" s="220" t="s">
        <v>166</v>
      </c>
      <c r="E7" s="148" t="s">
        <v>167</v>
      </c>
      <c r="F7" s="409" t="s">
        <v>318</v>
      </c>
      <c r="G7" s="149">
        <v>158</v>
      </c>
      <c r="H7" s="381">
        <v>351196985</v>
      </c>
      <c r="I7" s="28"/>
    </row>
    <row r="8" spans="1:9" s="136" customFormat="1" ht="42" customHeight="1">
      <c r="A8" s="131"/>
      <c r="B8" s="131"/>
      <c r="C8" s="132"/>
      <c r="D8" s="133"/>
      <c r="E8" s="133"/>
      <c r="F8" s="134"/>
      <c r="G8" s="133"/>
      <c r="H8" s="135"/>
      <c r="I8" s="134"/>
    </row>
    <row r="9" spans="1:9" s="136" customFormat="1" ht="42" customHeight="1">
      <c r="A9" s="131"/>
      <c r="B9" s="131"/>
      <c r="C9" s="132"/>
      <c r="D9" s="133"/>
      <c r="E9" s="133"/>
      <c r="F9" s="134"/>
      <c r="G9" s="133"/>
      <c r="H9" s="135"/>
      <c r="I9" s="134"/>
    </row>
    <row r="11" spans="1:9" ht="34.5" customHeight="1">
      <c r="A11" s="431" t="s">
        <v>298</v>
      </c>
      <c r="B11" s="431"/>
      <c r="C11" s="431"/>
      <c r="D11" s="410"/>
      <c r="E11" s="410"/>
      <c r="F11" s="410"/>
      <c r="G11" s="410"/>
      <c r="H11" s="410"/>
      <c r="I11" s="410"/>
    </row>
  </sheetData>
  <sheetProtection algorithmName="SHA-512" hashValue="F/F+aGXtYrvmKd74+DvUUTYIHT/7GHWJ6eO3LBwinkujea5CGh1/zKj7bazMUWosewScZtAQ1Ptit2VrJP84cg==" saltValue="NQXWnJp7dLskKPzw5LeibQ==" spinCount="100000" sheet="1" objects="1" scenarios="1"/>
  <mergeCells count="7">
    <mergeCell ref="B1:I1"/>
    <mergeCell ref="B2:I2"/>
    <mergeCell ref="B3:I3"/>
    <mergeCell ref="A11:I11"/>
    <mergeCell ref="A1:A3"/>
    <mergeCell ref="A5:C5"/>
    <mergeCell ref="A4:I4"/>
  </mergeCells>
  <printOptions horizontalCentered="1"/>
  <pageMargins left="0.59055118110236227" right="0.39370078740157483" top="0.59055118110236227" bottom="0.39370078740157483" header="0.31496062992125984" footer="0.31496062992125984"/>
  <pageSetup scale="66"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90" zoomScaleNormal="90" zoomScaleSheetLayoutView="100" workbookViewId="0">
      <pane xSplit="2" ySplit="5" topLeftCell="C6" activePane="bottomRight" state="frozen"/>
      <selection pane="topRight" activeCell="C1" sqref="C1"/>
      <selection pane="bottomLeft" activeCell="A6" sqref="A6"/>
      <selection pane="bottomRight" activeCell="C32" sqref="C32"/>
    </sheetView>
  </sheetViews>
  <sheetFormatPr baseColWidth="10" defaultColWidth="11.453125" defaultRowHeight="14"/>
  <cols>
    <col min="1" max="1" width="10.54296875" style="44" customWidth="1"/>
    <col min="2" max="2" width="60.1796875" style="7" customWidth="1"/>
    <col min="3" max="3" width="66.54296875" style="7" customWidth="1"/>
    <col min="4" max="16384" width="11.453125" style="8"/>
  </cols>
  <sheetData>
    <row r="1" spans="1:3" ht="15.5">
      <c r="A1" s="166"/>
      <c r="B1" s="167"/>
      <c r="C1" s="167"/>
    </row>
    <row r="2" spans="1:3" s="39" customFormat="1">
      <c r="A2" s="37"/>
      <c r="B2" s="38" t="s">
        <v>41</v>
      </c>
      <c r="C2" s="38" t="str">
        <f>+ENTREGA!B7</f>
        <v>CONSTRUCTORA EASY OBRAS S.A.S.</v>
      </c>
    </row>
    <row r="3" spans="1:3" s="39" customFormat="1" ht="20.25" customHeight="1">
      <c r="A3" s="37"/>
      <c r="B3" s="38" t="s">
        <v>59</v>
      </c>
      <c r="C3" s="40" t="str">
        <f>'APERTURA DE SOBRES'!E7</f>
        <v>900539489-7</v>
      </c>
    </row>
    <row r="4" spans="1:3" ht="34.5" customHeight="1">
      <c r="A4" s="41"/>
      <c r="B4" s="168" t="s">
        <v>161</v>
      </c>
      <c r="C4" s="11"/>
    </row>
    <row r="5" spans="1:3" ht="33" customHeight="1">
      <c r="A5" s="42" t="s">
        <v>16</v>
      </c>
      <c r="B5" s="169" t="s">
        <v>153</v>
      </c>
      <c r="C5" s="12"/>
    </row>
    <row r="6" spans="1:3" ht="143.25" customHeight="1">
      <c r="A6" s="79">
        <v>1</v>
      </c>
      <c r="B6" s="45" t="s">
        <v>319</v>
      </c>
      <c r="C6" s="170"/>
    </row>
    <row r="7" spans="1:3" ht="87.5">
      <c r="A7" s="79">
        <v>2</v>
      </c>
      <c r="B7" s="45" t="s">
        <v>152</v>
      </c>
      <c r="C7" s="170"/>
    </row>
    <row r="8" spans="1:3" ht="50">
      <c r="A8" s="79">
        <v>3</v>
      </c>
      <c r="B8" s="45" t="s">
        <v>320</v>
      </c>
      <c r="C8" s="171"/>
    </row>
    <row r="9" spans="1:3" ht="45" customHeight="1">
      <c r="A9" s="79">
        <v>4</v>
      </c>
      <c r="B9" s="45" t="s">
        <v>43</v>
      </c>
      <c r="C9" s="172"/>
    </row>
    <row r="10" spans="1:3" ht="44.25" customHeight="1">
      <c r="A10" s="79">
        <v>5</v>
      </c>
      <c r="B10" s="45" t="s">
        <v>19</v>
      </c>
      <c r="C10" s="170"/>
    </row>
    <row r="11" spans="1:3" ht="97.5" customHeight="1">
      <c r="A11" s="79">
        <v>6</v>
      </c>
      <c r="B11" s="46" t="s">
        <v>20</v>
      </c>
      <c r="C11" s="170"/>
    </row>
    <row r="12" spans="1:3" ht="301.5" customHeight="1">
      <c r="A12" s="79">
        <v>7</v>
      </c>
      <c r="B12" s="46" t="s">
        <v>169</v>
      </c>
      <c r="C12" s="171"/>
    </row>
    <row r="13" spans="1:3" ht="25">
      <c r="A13" s="79">
        <v>8</v>
      </c>
      <c r="B13" s="46" t="s">
        <v>151</v>
      </c>
      <c r="C13" s="173"/>
    </row>
    <row r="14" spans="1:3">
      <c r="A14" s="79">
        <v>9</v>
      </c>
      <c r="B14" s="46" t="s">
        <v>109</v>
      </c>
      <c r="C14" s="171"/>
    </row>
    <row r="15" spans="1:3">
      <c r="A15" s="79">
        <v>10</v>
      </c>
      <c r="B15" s="46" t="s">
        <v>54</v>
      </c>
      <c r="C15" s="171"/>
    </row>
    <row r="16" spans="1:3">
      <c r="A16" s="79">
        <v>11</v>
      </c>
      <c r="B16" s="46" t="s">
        <v>110</v>
      </c>
      <c r="C16" s="171"/>
    </row>
    <row r="17" spans="1:3" ht="15" customHeight="1">
      <c r="A17" s="79">
        <v>12</v>
      </c>
      <c r="B17" s="46" t="s">
        <v>56</v>
      </c>
      <c r="C17" s="174"/>
    </row>
    <row r="18" spans="1:3" ht="14.25" customHeight="1">
      <c r="A18" s="79">
        <v>13</v>
      </c>
      <c r="B18" s="46" t="s">
        <v>58</v>
      </c>
      <c r="C18" s="175"/>
    </row>
    <row r="19" spans="1:3">
      <c r="A19" s="76"/>
      <c r="B19" s="77"/>
      <c r="C19" s="176"/>
    </row>
    <row r="20" spans="1:3" s="50" customFormat="1" ht="15.5">
      <c r="A20" s="43" t="s">
        <v>16</v>
      </c>
      <c r="B20" s="177" t="s">
        <v>154</v>
      </c>
      <c r="C20" s="100"/>
    </row>
    <row r="21" spans="1:3" ht="153.75" customHeight="1">
      <c r="A21" s="78">
        <v>1</v>
      </c>
      <c r="B21" s="178" t="s">
        <v>163</v>
      </c>
      <c r="C21" s="227" t="s">
        <v>300</v>
      </c>
    </row>
    <row r="22" spans="1:3" ht="101.25" customHeight="1">
      <c r="A22" s="78">
        <v>2</v>
      </c>
      <c r="B22" s="13" t="s">
        <v>164</v>
      </c>
      <c r="C22" s="222" t="s">
        <v>321</v>
      </c>
    </row>
    <row r="23" spans="1:3" ht="75.5">
      <c r="A23" s="78">
        <v>3</v>
      </c>
      <c r="B23" s="382" t="s">
        <v>302</v>
      </c>
      <c r="C23" s="223" t="s">
        <v>301</v>
      </c>
    </row>
    <row r="24" spans="1:3" ht="63">
      <c r="A24" s="78">
        <v>4</v>
      </c>
      <c r="B24" s="383" t="s">
        <v>303</v>
      </c>
      <c r="C24" s="226" t="s">
        <v>304</v>
      </c>
    </row>
    <row r="25" spans="1:3" ht="96.75" customHeight="1">
      <c r="A25" s="78">
        <v>5</v>
      </c>
      <c r="B25" s="383" t="s">
        <v>305</v>
      </c>
      <c r="C25" s="223" t="s">
        <v>306</v>
      </c>
    </row>
    <row r="26" spans="1:3" ht="104.25" customHeight="1">
      <c r="A26" s="78">
        <v>6</v>
      </c>
      <c r="B26" s="179" t="s">
        <v>111</v>
      </c>
      <c r="C26" s="384" t="s">
        <v>312</v>
      </c>
    </row>
    <row r="27" spans="1:3" ht="305.25" customHeight="1">
      <c r="A27" s="78">
        <v>7</v>
      </c>
      <c r="B27" s="179" t="s">
        <v>168</v>
      </c>
      <c r="C27" s="224" t="s">
        <v>307</v>
      </c>
    </row>
    <row r="28" spans="1:3" ht="26">
      <c r="A28" s="78">
        <v>8</v>
      </c>
      <c r="B28" s="13" t="s">
        <v>151</v>
      </c>
      <c r="C28" s="223" t="s">
        <v>308</v>
      </c>
    </row>
    <row r="29" spans="1:3" ht="37.5" customHeight="1">
      <c r="A29" s="180">
        <v>9</v>
      </c>
      <c r="B29" s="179" t="s">
        <v>109</v>
      </c>
      <c r="C29" s="229" t="s">
        <v>322</v>
      </c>
    </row>
    <row r="30" spans="1:3">
      <c r="A30" s="180">
        <v>10</v>
      </c>
      <c r="B30" s="179" t="s">
        <v>54</v>
      </c>
      <c r="C30" s="224" t="s">
        <v>162</v>
      </c>
    </row>
    <row r="31" spans="1:3">
      <c r="A31" s="180">
        <v>11</v>
      </c>
      <c r="B31" s="179" t="s">
        <v>55</v>
      </c>
      <c r="C31" s="224" t="s">
        <v>309</v>
      </c>
    </row>
    <row r="32" spans="1:3">
      <c r="A32" s="180">
        <v>12</v>
      </c>
      <c r="B32" s="179" t="s">
        <v>56</v>
      </c>
      <c r="C32" s="225">
        <v>35318685.299999997</v>
      </c>
    </row>
    <row r="33" spans="1:3">
      <c r="A33" s="180">
        <v>13</v>
      </c>
      <c r="B33" s="179" t="s">
        <v>58</v>
      </c>
      <c r="C33" s="226" t="s">
        <v>310</v>
      </c>
    </row>
    <row r="34" spans="1:3">
      <c r="A34" s="150"/>
      <c r="B34" s="151" t="s">
        <v>155</v>
      </c>
      <c r="C34" s="228" t="s">
        <v>160</v>
      </c>
    </row>
  </sheetData>
  <sheetProtection algorithmName="SHA-512" hashValue="PHW3gsTCAvnFjP6NH1Up3cXDaOPqkF2doq9yL+GVu2MbF/pl4YvvXKvOc1IloWwIJxpJ4TSe0Zy3Vu5YHEvTyw==" saltValue="qQ3wTxRbYwMqbMv48+moCw==" spinCount="100000" sheet="1" objects="1" scenarios="1"/>
  <printOptions horizontalCentered="1"/>
  <pageMargins left="0.39370078740157483" right="0.19685039370078741" top="0.39370078740157483" bottom="0.39370078740157483" header="0.31496062992125984" footer="0.31496062992125984"/>
  <pageSetup scale="56" orientation="portrait" horizontalDpi="300" verticalDpi="300" r:id="rId1"/>
  <rowBreaks count="1" manualBreakCount="1">
    <brk id="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topLeftCell="A4" zoomScale="55" zoomScaleNormal="55" zoomScaleSheetLayoutView="25" workbookViewId="0">
      <selection activeCell="F13" sqref="F13"/>
    </sheetView>
  </sheetViews>
  <sheetFormatPr baseColWidth="10" defaultColWidth="11.453125" defaultRowHeight="15.5"/>
  <cols>
    <col min="1" max="1" width="20.1796875" style="203" customWidth="1"/>
    <col min="2" max="2" width="6.81640625" style="203" bestFit="1" customWidth="1"/>
    <col min="3" max="3" width="37.81640625" style="181" customWidth="1"/>
    <col min="4" max="4" width="27.81640625" style="181" customWidth="1"/>
    <col min="5" max="5" width="26.453125" style="204" customWidth="1"/>
    <col min="6" max="6" width="39.54296875" style="187" customWidth="1"/>
    <col min="7" max="7" width="16.81640625" style="187" customWidth="1"/>
    <col min="8" max="8" width="18.1796875" style="181" customWidth="1"/>
    <col min="9" max="9" width="19.54296875" style="181" customWidth="1"/>
    <col min="10" max="10" width="54.81640625" style="181" customWidth="1"/>
    <col min="11" max="11" width="26" style="181" customWidth="1"/>
    <col min="12" max="12" width="16.1796875" style="181" bestFit="1" customWidth="1"/>
    <col min="13" max="13" width="27.1796875" style="181" bestFit="1" customWidth="1"/>
    <col min="14" max="16384" width="11.453125" style="181"/>
  </cols>
  <sheetData>
    <row r="1" spans="1:15" ht="49.5" customHeight="1">
      <c r="A1" s="442" t="str">
        <f>+ENTREGA!A1</f>
        <v>UNIVERSIDAD DE ANTIOQUIA</v>
      </c>
      <c r="B1" s="442"/>
      <c r="C1" s="442"/>
      <c r="D1" s="442"/>
      <c r="E1" s="442"/>
      <c r="F1" s="442"/>
      <c r="G1" s="442"/>
      <c r="H1" s="442"/>
      <c r="I1" s="442"/>
      <c r="J1" s="442"/>
    </row>
    <row r="2" spans="1:15" ht="35.25" customHeight="1">
      <c r="A2" s="443" t="str">
        <f>+ENTREGA!A2</f>
        <v xml:space="preserve">Invitación Pública N°FCEN-21460002-097-2018   </v>
      </c>
      <c r="B2" s="443"/>
      <c r="C2" s="443"/>
      <c r="D2" s="443"/>
      <c r="E2" s="443"/>
      <c r="F2" s="443"/>
      <c r="G2" s="443"/>
      <c r="H2" s="443"/>
      <c r="I2" s="443"/>
      <c r="J2" s="443"/>
    </row>
    <row r="3" spans="1:15" s="182" customFormat="1" ht="68.25" customHeight="1">
      <c r="A3" s="444" t="str">
        <f>+ENTREGA!A3</f>
        <v>OBJETO: “Ejecutar la obra civil e hidráulica, demarcaciones y conformación de celdas del parqueadero de carros perteneciente a la sede de Robledo de la Universidad de Antioquia, ubicado en la calle 73 #73A-79 en la ciudad de Medellín, conforme con las especificaciones técnicas y cantidades de obra.”</v>
      </c>
      <c r="B3" s="444"/>
      <c r="C3" s="444"/>
      <c r="D3" s="444"/>
      <c r="E3" s="444"/>
      <c r="F3" s="444"/>
      <c r="G3" s="444"/>
      <c r="H3" s="444"/>
      <c r="I3" s="444"/>
      <c r="J3" s="444"/>
    </row>
    <row r="4" spans="1:15" ht="29.25" customHeight="1">
      <c r="A4" s="444" t="s">
        <v>15</v>
      </c>
      <c r="B4" s="444"/>
      <c r="C4" s="444"/>
      <c r="D4" s="444"/>
      <c r="E4" s="444"/>
      <c r="F4" s="444"/>
      <c r="G4" s="444"/>
      <c r="H4" s="444"/>
      <c r="I4" s="444"/>
      <c r="J4" s="444"/>
    </row>
    <row r="5" spans="1:15" s="185" customFormat="1" ht="12.75" customHeight="1">
      <c r="A5" s="183"/>
      <c r="B5" s="183"/>
      <c r="C5" s="184"/>
      <c r="D5" s="184"/>
      <c r="E5" s="184"/>
      <c r="F5" s="184"/>
      <c r="G5" s="184"/>
      <c r="H5" s="184"/>
      <c r="I5" s="181"/>
      <c r="J5" s="181"/>
      <c r="K5" s="181"/>
      <c r="L5" s="181"/>
      <c r="M5" s="181"/>
      <c r="N5" s="181"/>
    </row>
    <row r="6" spans="1:15" s="185" customFormat="1" ht="200.25" customHeight="1">
      <c r="A6" s="445" t="s">
        <v>311</v>
      </c>
      <c r="B6" s="445"/>
      <c r="C6" s="445"/>
      <c r="D6" s="445"/>
      <c r="E6" s="445"/>
      <c r="F6" s="445"/>
      <c r="G6" s="445"/>
      <c r="H6" s="445"/>
      <c r="I6" s="445"/>
      <c r="J6" s="445"/>
      <c r="K6" s="181"/>
      <c r="L6" s="181"/>
      <c r="M6" s="181"/>
      <c r="N6" s="181"/>
    </row>
    <row r="7" spans="1:15" s="185" customFormat="1" ht="12.75" customHeight="1">
      <c r="A7" s="440"/>
      <c r="B7" s="440"/>
      <c r="C7" s="440"/>
      <c r="D7" s="440"/>
      <c r="E7" s="440"/>
      <c r="F7" s="440"/>
      <c r="G7" s="440"/>
      <c r="H7" s="440"/>
      <c r="I7" s="440"/>
      <c r="J7" s="181"/>
      <c r="K7" s="181"/>
      <c r="L7" s="181"/>
      <c r="M7" s="181"/>
      <c r="N7" s="181"/>
      <c r="O7" s="181"/>
    </row>
    <row r="8" spans="1:15" s="185" customFormat="1" ht="18">
      <c r="A8" s="183"/>
      <c r="B8" s="183"/>
      <c r="E8" s="441" t="s">
        <v>44</v>
      </c>
      <c r="F8" s="186" t="s">
        <v>0</v>
      </c>
      <c r="G8" s="446" t="s">
        <v>1</v>
      </c>
      <c r="H8" s="446"/>
      <c r="J8" s="181"/>
      <c r="K8" s="181"/>
      <c r="L8" s="181"/>
      <c r="M8" s="181"/>
      <c r="N8" s="181"/>
    </row>
    <row r="9" spans="1:15" s="185" customFormat="1" ht="48" customHeight="1">
      <c r="A9" s="183">
        <v>781242</v>
      </c>
      <c r="B9" s="183"/>
      <c r="E9" s="441"/>
      <c r="F9" s="236">
        <v>353186853</v>
      </c>
      <c r="G9" s="447">
        <f>+ROUND(F9/781242,0)</f>
        <v>452</v>
      </c>
      <c r="H9" s="447"/>
      <c r="I9" s="187"/>
      <c r="J9" s="181"/>
      <c r="K9" s="181"/>
      <c r="L9" s="181"/>
      <c r="M9" s="181"/>
      <c r="N9" s="181"/>
    </row>
    <row r="10" spans="1:15" s="185" customFormat="1" ht="12.75" customHeight="1">
      <c r="A10" s="188"/>
      <c r="B10" s="188"/>
      <c r="C10" s="189"/>
      <c r="D10" s="190"/>
      <c r="E10" s="191"/>
      <c r="F10" s="181"/>
      <c r="G10" s="181"/>
      <c r="H10" s="181"/>
      <c r="I10" s="192"/>
      <c r="J10" s="181"/>
      <c r="K10" s="181"/>
      <c r="L10" s="181"/>
      <c r="M10" s="181"/>
      <c r="N10" s="181"/>
    </row>
    <row r="11" spans="1:15">
      <c r="A11" s="188"/>
      <c r="B11" s="188"/>
      <c r="C11" s="188"/>
      <c r="D11" s="188"/>
      <c r="E11" s="188"/>
      <c r="F11" s="188"/>
      <c r="G11" s="188"/>
      <c r="H11" s="188"/>
      <c r="I11" s="188"/>
    </row>
    <row r="12" spans="1:15" s="185" customFormat="1" ht="18.5">
      <c r="A12" s="448" t="s">
        <v>21</v>
      </c>
      <c r="B12" s="448"/>
      <c r="C12" s="449" t="s">
        <v>45</v>
      </c>
      <c r="D12" s="450"/>
      <c r="E12" s="450"/>
      <c r="F12" s="450"/>
      <c r="G12" s="450"/>
      <c r="H12" s="450"/>
      <c r="I12" s="450"/>
      <c r="J12" s="451"/>
      <c r="K12" s="181"/>
      <c r="L12" s="181"/>
      <c r="M12" s="181"/>
      <c r="N12" s="181"/>
    </row>
    <row r="13" spans="1:15" s="185" customFormat="1" ht="70.5" customHeight="1">
      <c r="A13" s="448"/>
      <c r="B13" s="448"/>
      <c r="C13" s="193" t="s">
        <v>22</v>
      </c>
      <c r="D13" s="193" t="s">
        <v>23</v>
      </c>
      <c r="E13" s="193" t="s">
        <v>24</v>
      </c>
      <c r="F13" s="193" t="s">
        <v>25</v>
      </c>
      <c r="G13" s="193" t="s">
        <v>26</v>
      </c>
      <c r="H13" s="193" t="s">
        <v>27</v>
      </c>
      <c r="I13" s="193" t="s">
        <v>28</v>
      </c>
      <c r="J13" s="193" t="s">
        <v>127</v>
      </c>
      <c r="K13" s="181"/>
      <c r="L13" s="181"/>
      <c r="M13" s="181"/>
      <c r="N13" s="181"/>
    </row>
    <row r="14" spans="1:15" s="199" customFormat="1" ht="124.5" customHeight="1">
      <c r="A14" s="453" t="str">
        <f>ENTREGA!B7</f>
        <v>CONSTRUCTORA EASY OBRAS S.A.S.</v>
      </c>
      <c r="B14" s="194">
        <v>1</v>
      </c>
      <c r="C14" s="195">
        <v>1</v>
      </c>
      <c r="D14" s="195">
        <v>4</v>
      </c>
      <c r="E14" s="195">
        <v>1</v>
      </c>
      <c r="F14" s="195" t="s">
        <v>178</v>
      </c>
      <c r="G14" s="196">
        <v>436.9</v>
      </c>
      <c r="H14" s="195" t="s">
        <v>149</v>
      </c>
      <c r="I14" s="197">
        <v>1</v>
      </c>
      <c r="J14" s="198" t="s">
        <v>292</v>
      </c>
    </row>
    <row r="15" spans="1:15" s="199" customFormat="1" ht="131.25" customHeight="1">
      <c r="A15" s="453"/>
      <c r="B15" s="194">
        <v>2</v>
      </c>
      <c r="C15" s="195">
        <v>3</v>
      </c>
      <c r="D15" s="195">
        <v>6</v>
      </c>
      <c r="E15" s="195">
        <v>3</v>
      </c>
      <c r="F15" s="195" t="s">
        <v>179</v>
      </c>
      <c r="G15" s="196">
        <v>279.14</v>
      </c>
      <c r="H15" s="195" t="s">
        <v>149</v>
      </c>
      <c r="I15" s="197">
        <v>1</v>
      </c>
      <c r="J15" s="198" t="s">
        <v>292</v>
      </c>
    </row>
    <row r="16" spans="1:15" s="199" customFormat="1" ht="120.75" customHeight="1">
      <c r="A16" s="453"/>
      <c r="B16" s="194">
        <v>3</v>
      </c>
      <c r="C16" s="195">
        <v>4</v>
      </c>
      <c r="D16" s="195">
        <v>6</v>
      </c>
      <c r="E16" s="195">
        <v>4</v>
      </c>
      <c r="F16" s="195" t="s">
        <v>180</v>
      </c>
      <c r="G16" s="196">
        <v>233.19</v>
      </c>
      <c r="H16" s="195" t="s">
        <v>149</v>
      </c>
      <c r="I16" s="197">
        <v>1</v>
      </c>
      <c r="J16" s="198" t="s">
        <v>293</v>
      </c>
    </row>
    <row r="17" spans="1:10" s="199" customFormat="1" ht="51" customHeight="1">
      <c r="A17" s="453"/>
      <c r="B17" s="194">
        <v>4</v>
      </c>
      <c r="C17" s="195"/>
      <c r="D17" s="195"/>
      <c r="E17" s="195"/>
      <c r="F17" s="195"/>
      <c r="G17" s="196"/>
      <c r="H17" s="195"/>
      <c r="I17" s="197"/>
      <c r="J17" s="198"/>
    </row>
    <row r="18" spans="1:10" s="199" customFormat="1" ht="52.5" customHeight="1">
      <c r="A18" s="453"/>
      <c r="B18" s="194">
        <v>5</v>
      </c>
      <c r="C18" s="195"/>
      <c r="D18" s="195"/>
      <c r="E18" s="195"/>
      <c r="F18" s="195"/>
      <c r="G18" s="196"/>
      <c r="H18" s="195"/>
      <c r="I18" s="197"/>
      <c r="J18" s="198"/>
    </row>
    <row r="19" spans="1:10" s="199" customFormat="1" ht="15.75" customHeight="1">
      <c r="A19" s="453"/>
      <c r="B19" s="200"/>
      <c r="C19" s="452" t="s">
        <v>29</v>
      </c>
      <c r="D19" s="452"/>
      <c r="E19" s="452"/>
      <c r="F19" s="452"/>
      <c r="G19" s="201">
        <f>+SUM(G14*I14,G15*I15,G16*I16,G17*I17,G18*I18)</f>
        <v>949.23</v>
      </c>
      <c r="H19" s="454" t="str">
        <f>+IF(G20&gt;1.5,"CUMPLE","NO CUMPLE")</f>
        <v>CUMPLE</v>
      </c>
      <c r="I19" s="455"/>
      <c r="J19" s="456"/>
    </row>
    <row r="20" spans="1:10" s="199" customFormat="1" ht="16.5" customHeight="1">
      <c r="A20" s="453"/>
      <c r="B20" s="200"/>
      <c r="C20" s="452" t="s">
        <v>31</v>
      </c>
      <c r="D20" s="452"/>
      <c r="E20" s="452"/>
      <c r="F20" s="452"/>
      <c r="G20" s="202">
        <f>+G19/$G$9</f>
        <v>2.1000663716814159</v>
      </c>
      <c r="H20" s="457"/>
      <c r="I20" s="458"/>
      <c r="J20" s="459"/>
    </row>
    <row r="21" spans="1:10">
      <c r="A21" s="188"/>
      <c r="B21" s="188"/>
      <c r="C21" s="188"/>
      <c r="D21" s="188"/>
      <c r="E21" s="188"/>
      <c r="F21" s="188"/>
      <c r="G21" s="188"/>
      <c r="H21" s="188"/>
      <c r="I21" s="188"/>
    </row>
    <row r="30" spans="1:10">
      <c r="J30" s="181">
        <f>1000*500/(5*500*100)</f>
        <v>2</v>
      </c>
    </row>
  </sheetData>
  <sheetProtection algorithmName="SHA-512" hashValue="g/8ncxlAtNjZsLg/hdOVftRF/rIxMTZRYdf0dJpgtQZL2ym9yrh0irgpAlfWGBycBRTFiKrDvK4uNaW7IbxeuQ==" saltValue="2JKVOB6j8X+pi3HcYsQPlw==" spinCount="100000" sheet="1" objects="1" scenarios="1"/>
  <mergeCells count="15">
    <mergeCell ref="A12:B13"/>
    <mergeCell ref="C12:J12"/>
    <mergeCell ref="C20:F20"/>
    <mergeCell ref="A14:A20"/>
    <mergeCell ref="H19:J20"/>
    <mergeCell ref="C19:F19"/>
    <mergeCell ref="A7:I7"/>
    <mergeCell ref="E8:E9"/>
    <mergeCell ref="A1:J1"/>
    <mergeCell ref="A2:J2"/>
    <mergeCell ref="A3:J3"/>
    <mergeCell ref="A4:J4"/>
    <mergeCell ref="A6:J6"/>
    <mergeCell ref="G8:H8"/>
    <mergeCell ref="G9:H9"/>
  </mergeCells>
  <conditionalFormatting sqref="H19">
    <cfRule type="cellIs" dxfId="1" priority="19" stopIfTrue="1" operator="equal">
      <formula>"no cumple"</formula>
    </cfRule>
  </conditionalFormatting>
  <printOptions horizontalCentered="1"/>
  <pageMargins left="0.59055118110236227" right="0.39370078740157483" top="0.59055118110236227" bottom="0.39370078740157483" header="0.31496062992125984" footer="0.31496062992125984"/>
  <pageSetup scale="68" orientation="landscape" horizontalDpi="300" verticalDpi="300"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opLeftCell="E1" zoomScale="85" zoomScaleNormal="85" zoomScaleSheetLayoutView="70" workbookViewId="0">
      <selection activeCell="G9" sqref="G9"/>
    </sheetView>
  </sheetViews>
  <sheetFormatPr baseColWidth="10" defaultColWidth="11.453125" defaultRowHeight="15.5"/>
  <cols>
    <col min="1" max="1" width="8.1796875" style="181" customWidth="1"/>
    <col min="2" max="2" width="42.1796875" style="181" customWidth="1"/>
    <col min="3" max="4" width="19" style="218" customWidth="1"/>
    <col min="5" max="5" width="14" style="218" customWidth="1"/>
    <col min="6" max="6" width="13.1796875" style="218" customWidth="1"/>
    <col min="7" max="8" width="19" style="181" customWidth="1"/>
    <col min="9" max="13" width="30.81640625" style="219" hidden="1" customWidth="1"/>
    <col min="14" max="14" width="25.81640625" style="219" hidden="1" customWidth="1"/>
    <col min="15" max="15" width="10.81640625" style="218" customWidth="1"/>
    <col min="16" max="16" width="13.1796875" style="218" customWidth="1"/>
    <col min="17" max="18" width="19" style="218" hidden="1" customWidth="1"/>
    <col min="19" max="19" width="15" style="218" hidden="1" customWidth="1"/>
    <col min="20" max="20" width="13.1796875" style="218" hidden="1" customWidth="1"/>
    <col min="21" max="21" width="15.1796875" style="181" customWidth="1"/>
    <col min="22" max="22" width="16.81640625" style="181" customWidth="1"/>
    <col min="23" max="23" width="16.1796875" style="181" customWidth="1"/>
    <col min="24" max="24" width="20.81640625" style="181" customWidth="1"/>
    <col min="25" max="16384" width="11.453125" style="181"/>
  </cols>
  <sheetData>
    <row r="1" spans="1:24" ht="57.75" customHeight="1">
      <c r="A1" s="461" t="str">
        <f>+ENTREGA!A1</f>
        <v>UNIVERSIDAD DE ANTIOQUIA</v>
      </c>
      <c r="B1" s="443"/>
      <c r="C1" s="443"/>
      <c r="D1" s="443"/>
      <c r="E1" s="443"/>
      <c r="F1" s="443"/>
      <c r="G1" s="443"/>
      <c r="H1" s="443"/>
      <c r="I1" s="443"/>
      <c r="J1" s="443"/>
      <c r="K1" s="443"/>
      <c r="L1" s="443"/>
      <c r="M1" s="443"/>
      <c r="N1" s="443"/>
      <c r="O1" s="443"/>
      <c r="P1" s="443"/>
      <c r="Q1" s="443"/>
      <c r="R1" s="443"/>
      <c r="S1" s="443"/>
      <c r="T1" s="443"/>
      <c r="U1" s="443"/>
      <c r="V1" s="443"/>
      <c r="W1" s="443"/>
      <c r="X1" s="443"/>
    </row>
    <row r="2" spans="1:24" ht="33.75" customHeight="1">
      <c r="A2" s="462" t="str">
        <f>+ENTREGA!A2</f>
        <v xml:space="preserve">Invitación Pública N°FCEN-21460002-097-2018   </v>
      </c>
      <c r="B2" s="444"/>
      <c r="C2" s="444"/>
      <c r="D2" s="444"/>
      <c r="E2" s="444"/>
      <c r="F2" s="444"/>
      <c r="G2" s="444"/>
      <c r="H2" s="444"/>
      <c r="I2" s="444"/>
      <c r="J2" s="444"/>
      <c r="K2" s="444"/>
      <c r="L2" s="444"/>
      <c r="M2" s="444"/>
      <c r="N2" s="444"/>
      <c r="O2" s="444"/>
      <c r="P2" s="444"/>
      <c r="Q2" s="444"/>
      <c r="R2" s="444"/>
      <c r="S2" s="444"/>
      <c r="T2" s="444"/>
      <c r="U2" s="444"/>
      <c r="V2" s="444"/>
      <c r="W2" s="444"/>
      <c r="X2" s="444"/>
    </row>
    <row r="3" spans="1:24" ht="42.75" customHeight="1">
      <c r="A3" s="463" t="str">
        <f>+ENTREGA!A3</f>
        <v>OBJETO: “Ejecutar la obra civil e hidráulica, demarcaciones y conformación de celdas del parqueadero de carros perteneciente a la sede de Robledo de la Universidad de Antioquia, ubicado en la calle 73 #73A-79 en la ciudad de Medellín, conforme con las especificaciones técnicas y cantidades de obra.”</v>
      </c>
      <c r="B3" s="464"/>
      <c r="C3" s="464"/>
      <c r="D3" s="464"/>
      <c r="E3" s="464"/>
      <c r="F3" s="464"/>
      <c r="G3" s="464"/>
      <c r="H3" s="464"/>
      <c r="I3" s="464"/>
      <c r="J3" s="464"/>
      <c r="K3" s="464"/>
      <c r="L3" s="464"/>
      <c r="M3" s="464"/>
      <c r="N3" s="464"/>
      <c r="O3" s="464"/>
      <c r="P3" s="464"/>
      <c r="Q3" s="464"/>
      <c r="R3" s="464"/>
      <c r="S3" s="464"/>
      <c r="T3" s="464"/>
      <c r="U3" s="464"/>
      <c r="V3" s="464"/>
      <c r="W3" s="464"/>
      <c r="X3" s="464"/>
    </row>
    <row r="4" spans="1:24" ht="18" customHeight="1">
      <c r="A4" s="462" t="s">
        <v>85</v>
      </c>
      <c r="B4" s="444"/>
      <c r="C4" s="444"/>
      <c r="D4" s="444"/>
      <c r="E4" s="444"/>
      <c r="F4" s="444"/>
      <c r="G4" s="444"/>
      <c r="H4" s="444"/>
      <c r="I4" s="444"/>
      <c r="J4" s="444"/>
      <c r="K4" s="444"/>
      <c r="L4" s="444"/>
      <c r="M4" s="444"/>
      <c r="N4" s="444"/>
      <c r="O4" s="444"/>
      <c r="P4" s="444"/>
      <c r="Q4" s="444"/>
      <c r="R4" s="444"/>
      <c r="S4" s="444"/>
      <c r="T4" s="444"/>
      <c r="U4" s="444"/>
      <c r="V4" s="444"/>
      <c r="W4" s="444"/>
      <c r="X4" s="444"/>
    </row>
    <row r="5" spans="1:24" s="206" customFormat="1" ht="15.75" customHeight="1">
      <c r="A5" s="205"/>
      <c r="B5" s="205"/>
      <c r="C5" s="205"/>
      <c r="D5" s="205"/>
      <c r="E5" s="205"/>
      <c r="F5" s="205"/>
      <c r="G5" s="205"/>
      <c r="H5" s="205"/>
      <c r="I5" s="205"/>
      <c r="J5" s="205"/>
      <c r="K5" s="205"/>
      <c r="L5" s="205"/>
      <c r="M5" s="205"/>
      <c r="N5" s="205"/>
      <c r="O5" s="205"/>
      <c r="P5" s="205"/>
      <c r="Q5" s="205"/>
      <c r="R5" s="205"/>
      <c r="S5" s="205"/>
      <c r="T5" s="205"/>
    </row>
    <row r="6" spans="1:24" ht="15.75" customHeight="1">
      <c r="A6" s="467" t="s">
        <v>32</v>
      </c>
      <c r="B6" s="467" t="s">
        <v>14</v>
      </c>
      <c r="C6" s="469" t="s">
        <v>8</v>
      </c>
      <c r="D6" s="469"/>
      <c r="E6" s="469"/>
      <c r="F6" s="469"/>
      <c r="G6" s="465" t="s">
        <v>9</v>
      </c>
      <c r="H6" s="465"/>
      <c r="I6" s="465"/>
      <c r="J6" s="465"/>
      <c r="K6" s="465"/>
      <c r="L6" s="465"/>
      <c r="M6" s="465"/>
      <c r="N6" s="465"/>
      <c r="O6" s="465"/>
      <c r="P6" s="465"/>
      <c r="Q6" s="466" t="s">
        <v>13</v>
      </c>
      <c r="R6" s="466"/>
      <c r="S6" s="466"/>
      <c r="T6" s="466"/>
      <c r="U6" s="472" t="s">
        <v>13</v>
      </c>
      <c r="V6" s="472"/>
      <c r="W6" s="472"/>
      <c r="X6" s="472"/>
    </row>
    <row r="7" spans="1:24" ht="35.25" customHeight="1">
      <c r="A7" s="467"/>
      <c r="B7" s="467"/>
      <c r="C7" s="207" t="s">
        <v>12</v>
      </c>
      <c r="D7" s="468" t="s">
        <v>296</v>
      </c>
      <c r="E7" s="468"/>
      <c r="F7" s="468"/>
      <c r="G7" s="208" t="s">
        <v>57</v>
      </c>
      <c r="H7" s="470" t="s">
        <v>117</v>
      </c>
      <c r="I7" s="470"/>
      <c r="J7" s="470"/>
      <c r="K7" s="470"/>
      <c r="L7" s="470"/>
      <c r="M7" s="470"/>
      <c r="N7" s="470"/>
      <c r="O7" s="470"/>
      <c r="P7" s="470"/>
      <c r="Q7" s="209" t="s">
        <v>91</v>
      </c>
      <c r="R7" s="471" t="s">
        <v>118</v>
      </c>
      <c r="S7" s="471"/>
      <c r="T7" s="471"/>
      <c r="U7" s="232" t="s">
        <v>170</v>
      </c>
      <c r="V7" s="460" t="s">
        <v>171</v>
      </c>
      <c r="W7" s="460"/>
      <c r="X7" s="460"/>
    </row>
    <row r="8" spans="1:24" s="185" customFormat="1" ht="27.75" customHeight="1">
      <c r="A8" s="467"/>
      <c r="B8" s="467"/>
      <c r="C8" s="207" t="s">
        <v>6</v>
      </c>
      <c r="D8" s="207" t="s">
        <v>7</v>
      </c>
      <c r="E8" s="207" t="s">
        <v>2</v>
      </c>
      <c r="F8" s="207" t="s">
        <v>17</v>
      </c>
      <c r="G8" s="208" t="s">
        <v>10</v>
      </c>
      <c r="H8" s="208" t="s">
        <v>11</v>
      </c>
      <c r="I8" s="208"/>
      <c r="J8" s="208"/>
      <c r="K8" s="208"/>
      <c r="L8" s="208"/>
      <c r="M8" s="208"/>
      <c r="N8" s="208"/>
      <c r="O8" s="208" t="s">
        <v>2</v>
      </c>
      <c r="P8" s="208" t="s">
        <v>17</v>
      </c>
      <c r="Q8" s="210" t="s">
        <v>6</v>
      </c>
      <c r="R8" s="210" t="s">
        <v>7</v>
      </c>
      <c r="S8" s="210" t="s">
        <v>2</v>
      </c>
      <c r="T8" s="210" t="s">
        <v>17</v>
      </c>
      <c r="U8" s="232" t="s">
        <v>172</v>
      </c>
      <c r="V8" s="232" t="s">
        <v>173</v>
      </c>
      <c r="W8" s="232" t="s">
        <v>2</v>
      </c>
      <c r="X8" s="232" t="s">
        <v>17</v>
      </c>
    </row>
    <row r="9" spans="1:24" s="185" customFormat="1" ht="25.5" customHeight="1">
      <c r="A9" s="211" t="s">
        <v>4</v>
      </c>
      <c r="B9" s="212" t="str">
        <f>IF(ENTREGA!B7="","",ENTREGA!B7)</f>
        <v>CONSTRUCTORA EASY OBRAS S.A.S.</v>
      </c>
      <c r="C9" s="230">
        <v>189108647</v>
      </c>
      <c r="D9" s="230">
        <v>102365000</v>
      </c>
      <c r="E9" s="213">
        <f t="shared" ref="E9" si="0">IF(B9="","",C9/D9)</f>
        <v>1.8473955648903433</v>
      </c>
      <c r="F9" s="214" t="str">
        <f t="shared" ref="F9" si="1">IF(B9="","",IF(E9&gt;=1.1,"CUMPLE","NO CUMPLE"))</f>
        <v>CUMPLE</v>
      </c>
      <c r="G9" s="231">
        <v>136471091</v>
      </c>
      <c r="H9" s="231">
        <v>409496647</v>
      </c>
      <c r="I9" s="215"/>
      <c r="J9" s="215"/>
      <c r="K9" s="215"/>
      <c r="L9" s="215"/>
      <c r="M9" s="215"/>
      <c r="N9" s="215"/>
      <c r="O9" s="216">
        <f t="shared" ref="O9" si="2">IF(B9="","",G9/H9)</f>
        <v>0.33326546627376902</v>
      </c>
      <c r="P9" s="214" t="str">
        <f t="shared" ref="P9" si="3">IF(B9="","",IF(O9&lt;=60%,"CUMPLE","NO CUMPLE"))</f>
        <v>CUMPLE</v>
      </c>
      <c r="Q9" s="217">
        <f t="shared" ref="Q9" si="4">IF(B9="","",C9)</f>
        <v>189108647</v>
      </c>
      <c r="R9" s="217">
        <f t="shared" ref="R9" si="5">IF(B9="","",D9)</f>
        <v>102365000</v>
      </c>
      <c r="S9" s="217">
        <f t="shared" ref="S9" si="6">IF(B9="","",Q9-R9)</f>
        <v>86743647</v>
      </c>
      <c r="T9" s="214" t="str">
        <f>IF(B9="","",IF(S9&gt;1.5*'3.2.1 EXPERIENCIA GRAL'!$F$9,"CUMPLE","NO CUMPLE"))</f>
        <v>NO CUMPLE</v>
      </c>
      <c r="U9" s="233">
        <v>154929932</v>
      </c>
      <c r="V9" s="233">
        <v>273025556</v>
      </c>
      <c r="W9" s="234">
        <f>U9/V9</f>
        <v>0.56745578791166351</v>
      </c>
      <c r="X9" s="214" t="str">
        <f>IF(P9="","",IF(W9&gt;=0.03,"CUMPLE","NO CUMPLE"))</f>
        <v>CUMPLE</v>
      </c>
    </row>
  </sheetData>
  <sheetProtection algorithmName="SHA-512" hashValue="P4fntLucZaxbMuZ0qiX1dEf4PpIDvwqdYJqwet830HbQy8RYvIzdUAvt0ux1DsOXuL+3XjTu+QFAVfSmqx9Jsg==" saltValue="o1xDWA5l5dbF0+WfPqi2qA==" spinCount="100000" sheet="1" objects="1" scenarios="1" selectLockedCells="1" selectUnlockedCells="1"/>
  <mergeCells count="14">
    <mergeCell ref="V7:X7"/>
    <mergeCell ref="A1:X1"/>
    <mergeCell ref="A2:X2"/>
    <mergeCell ref="A3:X3"/>
    <mergeCell ref="A4:X4"/>
    <mergeCell ref="G6:P6"/>
    <mergeCell ref="Q6:T6"/>
    <mergeCell ref="A6:A8"/>
    <mergeCell ref="B6:B8"/>
    <mergeCell ref="D7:F7"/>
    <mergeCell ref="C6:F6"/>
    <mergeCell ref="H7:P7"/>
    <mergeCell ref="R7:T7"/>
    <mergeCell ref="U6:X6"/>
  </mergeCells>
  <conditionalFormatting sqref="P9 X9">
    <cfRule type="cellIs" dxfId="0" priority="3" operator="equal">
      <formula>"NO CUMPLE"</formula>
    </cfRule>
  </conditionalFormatting>
  <printOptions horizontalCentered="1"/>
  <pageMargins left="0.59055118110236227" right="0.39370078740157483" top="0.39370078740157483" bottom="0.19685039370078741" header="0.31496062992125984" footer="0.31496062992125984"/>
  <pageSetup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B1" zoomScale="79" zoomScaleNormal="79" zoomScaleSheetLayoutView="85" workbookViewId="0">
      <selection activeCell="C6" sqref="C6"/>
    </sheetView>
  </sheetViews>
  <sheetFormatPr baseColWidth="10" defaultColWidth="11.453125" defaultRowHeight="12.5"/>
  <cols>
    <col min="1" max="1" width="8" style="3" customWidth="1"/>
    <col min="2" max="2" width="41" style="3" customWidth="1"/>
    <col min="3" max="6" width="42.1796875" style="3" customWidth="1"/>
    <col min="7" max="7" width="29.453125" style="3" customWidth="1"/>
    <col min="8" max="8" width="22.453125" style="3" customWidth="1"/>
    <col min="9" max="9" width="37.54296875" style="3" customWidth="1"/>
    <col min="10" max="10" width="34.1796875" style="3" customWidth="1"/>
    <col min="11" max="16384" width="11.453125" style="3"/>
  </cols>
  <sheetData>
    <row r="1" spans="1:10" ht="49.5" customHeight="1">
      <c r="A1" s="479" t="str">
        <f>+ENTREGA!A1</f>
        <v>UNIVERSIDAD DE ANTIOQUIA</v>
      </c>
      <c r="B1" s="480"/>
      <c r="C1" s="480"/>
      <c r="D1" s="480"/>
      <c r="E1" s="480"/>
      <c r="F1" s="480"/>
      <c r="G1" s="480"/>
      <c r="H1" s="480"/>
      <c r="I1" s="480"/>
      <c r="J1" s="480"/>
    </row>
    <row r="2" spans="1:10" ht="31.5" customHeight="1">
      <c r="A2" s="473" t="str">
        <f>+ENTREGA!A2</f>
        <v xml:space="preserve">Invitación Pública N°FCEN-21460002-097-2018   </v>
      </c>
      <c r="B2" s="474"/>
      <c r="C2" s="474"/>
      <c r="D2" s="474"/>
      <c r="E2" s="474"/>
      <c r="F2" s="474"/>
      <c r="G2" s="474"/>
      <c r="H2" s="474"/>
      <c r="I2" s="474"/>
      <c r="J2" s="474"/>
    </row>
    <row r="3" spans="1:10" ht="57" customHeight="1">
      <c r="A3" s="475" t="str">
        <f>+ENTREGA!A3</f>
        <v>OBJETO: “Ejecutar la obra civil e hidráulica, demarcaciones y conformación de celdas del parqueadero de carros perteneciente a la sede de Robledo de la Universidad de Antioquia, ubicado en la calle 73 #73A-79 en la ciudad de Medellín, conforme con las especificaciones técnicas y cantidades de obra.”</v>
      </c>
      <c r="B3" s="476"/>
      <c r="C3" s="476"/>
      <c r="D3" s="476"/>
      <c r="E3" s="476"/>
      <c r="F3" s="476"/>
      <c r="G3" s="476"/>
      <c r="H3" s="476"/>
      <c r="I3" s="476"/>
      <c r="J3" s="476"/>
    </row>
    <row r="4" spans="1:10" ht="28.5" customHeight="1">
      <c r="A4" s="477" t="s">
        <v>42</v>
      </c>
      <c r="B4" s="478"/>
      <c r="C4" s="478"/>
      <c r="D4" s="478"/>
      <c r="E4" s="478"/>
      <c r="F4" s="478"/>
      <c r="G4" s="478"/>
      <c r="H4" s="478"/>
      <c r="I4" s="478"/>
      <c r="J4" s="478"/>
    </row>
    <row r="6" spans="1:10" ht="102" customHeight="1">
      <c r="A6" s="5"/>
      <c r="B6" s="6" t="s">
        <v>41</v>
      </c>
      <c r="C6" s="4" t="s">
        <v>156</v>
      </c>
      <c r="D6" s="4" t="s">
        <v>157</v>
      </c>
      <c r="E6" s="152" t="s">
        <v>158</v>
      </c>
      <c r="F6" s="4" t="s">
        <v>159</v>
      </c>
      <c r="G6" s="4" t="s">
        <v>174</v>
      </c>
      <c r="H6" s="4" t="s">
        <v>175</v>
      </c>
      <c r="I6" s="4" t="s">
        <v>176</v>
      </c>
      <c r="J6" s="235" t="s">
        <v>177</v>
      </c>
    </row>
    <row r="7" spans="1:10" ht="38.25" customHeight="1">
      <c r="A7" s="48" t="s">
        <v>4</v>
      </c>
      <c r="B7" s="49" t="str">
        <f>IF(ENTREGA!B7="","",ENTREGA!B7)</f>
        <v>CONSTRUCTORA EASY OBRAS S.A.S.</v>
      </c>
      <c r="C7" s="10" t="s">
        <v>160</v>
      </c>
      <c r="D7" s="10" t="s">
        <v>160</v>
      </c>
      <c r="E7" s="10" t="s">
        <v>160</v>
      </c>
      <c r="F7" s="153" t="s">
        <v>160</v>
      </c>
      <c r="G7" s="153" t="s">
        <v>160</v>
      </c>
      <c r="H7" s="153" t="s">
        <v>160</v>
      </c>
      <c r="I7" s="153" t="s">
        <v>160</v>
      </c>
      <c r="J7" s="153" t="s">
        <v>160</v>
      </c>
    </row>
  </sheetData>
  <sheetProtection algorithmName="SHA-512" hashValue="mOuj0gIg52f2ae+9zGWEaToCrg1TN+gIFp7pi/WzDQM4+Ls+BcItmW6Om+qXaODaG2xOaJl6G2CRQztAuNRZHA==" saltValue="4jdiK8RFgg7BZubeUwGAbw==" spinCount="100000" sheet="1" objects="1" scenarios="1"/>
  <mergeCells count="4">
    <mergeCell ref="A2:J2"/>
    <mergeCell ref="A3:J3"/>
    <mergeCell ref="A4:J4"/>
    <mergeCell ref="A1:J1"/>
  </mergeCells>
  <printOptions horizontalCentered="1"/>
  <pageMargins left="0.39370078740157483" right="0.39370078740157483" top="0.59055118110236227" bottom="0.39370078740157483" header="0.31496062992125984" footer="0.31496062992125984"/>
  <pageSetup scale="75"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70" zoomScaleNormal="70" workbookViewId="0">
      <selection activeCell="B13" sqref="B13"/>
    </sheetView>
  </sheetViews>
  <sheetFormatPr baseColWidth="10" defaultColWidth="11.453125" defaultRowHeight="14.5"/>
  <cols>
    <col min="1" max="1" width="6.1796875" style="101" customWidth="1"/>
    <col min="2" max="2" width="16.81640625" style="101" customWidth="1"/>
    <col min="3" max="3" width="12.81640625" style="101" customWidth="1"/>
    <col min="4" max="4" width="11.1796875" style="101" customWidth="1"/>
    <col min="5" max="5" width="10" style="101" customWidth="1"/>
    <col min="6" max="6" width="17.81640625" style="101" customWidth="1"/>
    <col min="7" max="7" width="11.453125" style="101" customWidth="1"/>
    <col min="8" max="9" width="17.1796875" style="101" customWidth="1"/>
    <col min="10" max="11" width="9.453125" style="101" customWidth="1"/>
    <col min="12" max="12" width="23.1796875" style="101" customWidth="1"/>
    <col min="13" max="13" width="15" style="101" customWidth="1"/>
    <col min="14" max="15" width="11.453125" style="101"/>
    <col min="16" max="16" width="13.81640625" style="101" bestFit="1" customWidth="1"/>
    <col min="17" max="16384" width="11.453125" style="101"/>
  </cols>
  <sheetData>
    <row r="1" spans="1:13" ht="49.5" customHeight="1">
      <c r="A1" s="494" t="str">
        <f>+ENTREGA!A1</f>
        <v>UNIVERSIDAD DE ANTIOQUIA</v>
      </c>
      <c r="B1" s="495"/>
      <c r="C1" s="495"/>
      <c r="D1" s="495"/>
      <c r="E1" s="495"/>
      <c r="F1" s="495"/>
      <c r="G1" s="495"/>
      <c r="H1" s="495"/>
      <c r="I1" s="496"/>
      <c r="J1" s="495"/>
      <c r="K1" s="495"/>
      <c r="L1" s="495"/>
      <c r="M1" s="497"/>
    </row>
    <row r="2" spans="1:13" ht="34.5" customHeight="1">
      <c r="A2" s="498" t="str">
        <f>+ENTREGA!A2</f>
        <v xml:space="preserve">Invitación Pública N°FCEN-21460002-097-2018   </v>
      </c>
      <c r="B2" s="499"/>
      <c r="C2" s="499"/>
      <c r="D2" s="499"/>
      <c r="E2" s="499"/>
      <c r="F2" s="499"/>
      <c r="G2" s="499"/>
      <c r="H2" s="499"/>
      <c r="I2" s="499"/>
      <c r="J2" s="499"/>
      <c r="K2" s="499"/>
      <c r="L2" s="499"/>
      <c r="M2" s="500"/>
    </row>
    <row r="3" spans="1:13" ht="47.25" customHeight="1">
      <c r="A3" s="501" t="str">
        <f>+ENTREGA!A3</f>
        <v>OBJETO: “Ejecutar la obra civil e hidráulica, demarcaciones y conformación de celdas del parqueadero de carros perteneciente a la sede de Robledo de la Universidad de Antioquia, ubicado en la calle 73 #73A-79 en la ciudad de Medellín, conforme con las especificaciones técnicas y cantidades de obra.”</v>
      </c>
      <c r="B3" s="502"/>
      <c r="C3" s="502"/>
      <c r="D3" s="502"/>
      <c r="E3" s="502"/>
      <c r="F3" s="502"/>
      <c r="G3" s="502"/>
      <c r="H3" s="502"/>
      <c r="I3" s="502"/>
      <c r="J3" s="502"/>
      <c r="K3" s="502"/>
      <c r="L3" s="502"/>
      <c r="M3" s="503"/>
    </row>
    <row r="4" spans="1:13" ht="26.25" customHeight="1">
      <c r="A4" s="504" t="s">
        <v>87</v>
      </c>
      <c r="B4" s="505"/>
      <c r="C4" s="505"/>
      <c r="D4" s="505"/>
      <c r="E4" s="505"/>
      <c r="F4" s="505"/>
      <c r="G4" s="505"/>
      <c r="H4" s="505"/>
      <c r="I4" s="505"/>
      <c r="J4" s="505"/>
      <c r="K4" s="505"/>
      <c r="L4" s="505"/>
      <c r="M4" s="506"/>
    </row>
    <row r="6" spans="1:13" ht="15" customHeight="1">
      <c r="A6" s="491" t="s">
        <v>33</v>
      </c>
      <c r="B6" s="491"/>
      <c r="C6" s="491"/>
      <c r="D6" s="102"/>
      <c r="E6" s="103" t="s">
        <v>90</v>
      </c>
      <c r="F6" s="103"/>
      <c r="G6" s="103"/>
      <c r="H6" s="104"/>
      <c r="I6" s="240"/>
      <c r="L6" s="105" t="s">
        <v>34</v>
      </c>
      <c r="M6" s="106">
        <f>+'3.2.1 EXPERIENCIA GRAL'!F9</f>
        <v>353186853</v>
      </c>
    </row>
    <row r="7" spans="1:13" ht="32.25" customHeight="1">
      <c r="A7" s="491" t="s">
        <v>35</v>
      </c>
      <c r="B7" s="491"/>
      <c r="C7" s="107">
        <v>3153.29</v>
      </c>
      <c r="D7" s="102"/>
      <c r="E7" s="108">
        <f>IF(($C$7-TRUNC($C$7))&lt;=0.33,1,IF(($C$7-TRUNC($C$7))&lt;=0.66,2,IF(($C$7-TRUNC($C$7))&lt;=0.99,3,0)))</f>
        <v>1</v>
      </c>
      <c r="F7" s="492" t="str">
        <f>IF(E7=1,"Media aritmética",IF(E7=2,"Media aritmética alta",IF(E7=3,"Menor valor","NINGUNO")))</f>
        <v>Media aritmética</v>
      </c>
      <c r="G7" s="493"/>
      <c r="H7" s="109">
        <f>IF($E$7=3,ROUND(MIN(F11:F11),4),IF($E$7=2,ROUND((MAX(F11:F11)+ROUND(SUM(F11:F11)/M7,2))/2,2),ROUND(SUM(F11:F11)/M7,2)))</f>
        <v>351196985</v>
      </c>
      <c r="I7" s="241"/>
      <c r="L7" s="110" t="s">
        <v>36</v>
      </c>
      <c r="M7" s="146">
        <f>COUNT(F11:F11)</f>
        <v>1</v>
      </c>
    </row>
    <row r="8" spans="1:13" ht="21" customHeight="1">
      <c r="A8" s="490" t="s">
        <v>88</v>
      </c>
      <c r="B8" s="490"/>
      <c r="C8" s="111">
        <v>43442</v>
      </c>
      <c r="D8" s="102"/>
      <c r="K8" s="102"/>
    </row>
    <row r="9" spans="1:13" ht="15" customHeight="1">
      <c r="A9" s="112"/>
      <c r="B9" s="102"/>
      <c r="C9" s="112"/>
      <c r="D9" s="102"/>
      <c r="E9" s="113" t="s">
        <v>114</v>
      </c>
      <c r="F9" s="102"/>
      <c r="G9" s="102"/>
      <c r="H9" s="102"/>
      <c r="I9" s="102"/>
      <c r="K9" s="102"/>
    </row>
    <row r="10" spans="1:13" ht="31">
      <c r="A10" s="114" t="s">
        <v>38</v>
      </c>
      <c r="B10" s="487" t="s">
        <v>40</v>
      </c>
      <c r="C10" s="488"/>
      <c r="D10" s="489"/>
      <c r="E10" s="115" t="s">
        <v>115</v>
      </c>
      <c r="F10" s="114" t="s">
        <v>39</v>
      </c>
      <c r="G10" s="116" t="s">
        <v>113</v>
      </c>
      <c r="H10" s="116" t="s">
        <v>89</v>
      </c>
      <c r="I10" s="116" t="s">
        <v>181</v>
      </c>
      <c r="J10" s="116" t="s">
        <v>112</v>
      </c>
      <c r="K10" s="116" t="s">
        <v>37</v>
      </c>
      <c r="L10" s="484" t="s">
        <v>46</v>
      </c>
      <c r="M10" s="484"/>
    </row>
    <row r="11" spans="1:13" s="123" customFormat="1" ht="53.25" customHeight="1">
      <c r="A11" s="117">
        <v>1</v>
      </c>
      <c r="B11" s="481" t="str">
        <f>+ENTREGA!B7</f>
        <v>CONSTRUCTORA EASY OBRAS S.A.S.</v>
      </c>
      <c r="C11" s="482"/>
      <c r="D11" s="483"/>
      <c r="E11" s="118" t="s">
        <v>148</v>
      </c>
      <c r="F11" s="368">
        <f>'APERTURA DE SOBRES'!H7</f>
        <v>351196985</v>
      </c>
      <c r="G11" s="119">
        <v>0.11210000000000001</v>
      </c>
      <c r="H11" s="120">
        <v>60</v>
      </c>
      <c r="I11" s="239">
        <v>40</v>
      </c>
      <c r="J11" s="121">
        <f>H11+I11</f>
        <v>100</v>
      </c>
      <c r="K11" s="122">
        <v>1</v>
      </c>
      <c r="L11" s="485"/>
      <c r="M11" s="486"/>
    </row>
    <row r="13" spans="1:13">
      <c r="F13" s="238"/>
      <c r="H13" s="154"/>
      <c r="I13" s="154"/>
    </row>
    <row r="17" spans="8:9">
      <c r="H17" s="154"/>
      <c r="I17" s="154"/>
    </row>
  </sheetData>
  <sheetProtection algorithmName="SHA-512" hashValue="I+YRrgxRJQpG+i4Ppezp21a+FgjgtQ0Fse3JfSUiQ6toOmNVf3trMUUbb+jyV1BI4BqAn/euuvvHX/eihKBt1Q==" saltValue="G7vb0tWBDCzVCV7CUJnrZg==" spinCount="100000" sheet="1" objects="1" scenarios="1" selectLockedCells="1" selectUnlockedCells="1"/>
  <mergeCells count="12">
    <mergeCell ref="A7:B7"/>
    <mergeCell ref="F7:G7"/>
    <mergeCell ref="A1:M1"/>
    <mergeCell ref="A2:M2"/>
    <mergeCell ref="A3:M3"/>
    <mergeCell ref="A4:M4"/>
    <mergeCell ref="A6:C6"/>
    <mergeCell ref="B11:D11"/>
    <mergeCell ref="L10:M10"/>
    <mergeCell ref="L11:M11"/>
    <mergeCell ref="B10:D10"/>
    <mergeCell ref="A8:B8"/>
  </mergeCells>
  <printOptions horizontalCentered="1"/>
  <pageMargins left="0.39370078740157483" right="0.19685039370078741" top="0.59055118110236227" bottom="0.39370078740157483" header="0.31496062992125984" footer="0.31496062992125984"/>
  <pageSetup scale="76" fitToHeight="0"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73"/>
  <sheetViews>
    <sheetView topLeftCell="E11" zoomScale="81" zoomScaleNormal="81" workbookViewId="0">
      <selection activeCell="N17" sqref="N17"/>
    </sheetView>
  </sheetViews>
  <sheetFormatPr baseColWidth="10" defaultRowHeight="12.5"/>
  <cols>
    <col min="1" max="1" width="8.81640625" style="369" customWidth="1"/>
    <col min="2" max="2" width="11.453125" style="369" customWidth="1"/>
    <col min="3" max="3" width="8.81640625" style="369" customWidth="1"/>
    <col min="4" max="4" width="71.453125" style="370" customWidth="1"/>
    <col min="5" max="5" width="9.1796875" bestFit="1" customWidth="1"/>
    <col min="6" max="6" width="11" bestFit="1" customWidth="1"/>
    <col min="7" max="7" width="16.453125" bestFit="1" customWidth="1"/>
    <col min="8" max="8" width="12.1796875" bestFit="1" customWidth="1"/>
    <col min="9" max="9" width="21.81640625" style="242" customWidth="1"/>
    <col min="14" max="14" width="31.54296875" customWidth="1"/>
    <col min="16" max="16" width="16.1796875" customWidth="1"/>
    <col min="17" max="17" width="21.54296875" customWidth="1"/>
    <col min="18" max="18" width="21.1796875" customWidth="1"/>
    <col min="19" max="19" width="19.453125" customWidth="1"/>
    <col min="20" max="20" width="14.453125" customWidth="1"/>
    <col min="21" max="21" width="13.54296875" customWidth="1"/>
    <col min="22" max="22" width="14.453125" customWidth="1"/>
  </cols>
  <sheetData>
    <row r="2" spans="1:22" ht="13" thickBot="1"/>
    <row r="3" spans="1:22" ht="19.5" customHeight="1" thickTop="1" thickBot="1">
      <c r="A3" s="242"/>
      <c r="B3" s="242"/>
      <c r="C3" s="510" t="s">
        <v>294</v>
      </c>
      <c r="D3" s="511"/>
      <c r="E3" s="516" t="s">
        <v>5</v>
      </c>
      <c r="F3" s="517"/>
      <c r="G3" s="517"/>
      <c r="H3" s="517"/>
      <c r="I3" s="518"/>
      <c r="K3" s="242"/>
      <c r="L3" s="242"/>
      <c r="M3" s="510" t="s">
        <v>284</v>
      </c>
      <c r="N3" s="511"/>
      <c r="O3" s="516" t="s">
        <v>5</v>
      </c>
      <c r="P3" s="517"/>
      <c r="Q3" s="517"/>
      <c r="R3" s="517"/>
      <c r="S3" s="518"/>
    </row>
    <row r="4" spans="1:22" ht="13.5" customHeight="1" thickTop="1">
      <c r="A4" s="242"/>
      <c r="B4" s="242"/>
      <c r="C4" s="512"/>
      <c r="D4" s="513"/>
      <c r="E4" s="519" t="s">
        <v>182</v>
      </c>
      <c r="F4" s="520"/>
      <c r="G4" s="520"/>
      <c r="H4" s="520"/>
      <c r="I4" s="521"/>
      <c r="K4" s="242"/>
      <c r="L4" s="242"/>
      <c r="M4" s="512"/>
      <c r="N4" s="513"/>
      <c r="O4" s="519" t="s">
        <v>182</v>
      </c>
      <c r="P4" s="520"/>
      <c r="Q4" s="520"/>
      <c r="R4" s="520"/>
      <c r="S4" s="521"/>
    </row>
    <row r="5" spans="1:22" ht="12.75" customHeight="1">
      <c r="A5" s="242"/>
      <c r="B5" s="242"/>
      <c r="C5" s="512"/>
      <c r="D5" s="513"/>
      <c r="E5" s="522"/>
      <c r="F5" s="523"/>
      <c r="G5" s="523"/>
      <c r="H5" s="523"/>
      <c r="I5" s="524"/>
      <c r="K5" s="242"/>
      <c r="L5" s="242"/>
      <c r="M5" s="512"/>
      <c r="N5" s="513"/>
      <c r="O5" s="522"/>
      <c r="P5" s="523"/>
      <c r="Q5" s="523"/>
      <c r="R5" s="523"/>
      <c r="S5" s="524"/>
    </row>
    <row r="6" spans="1:22" ht="13.5" customHeight="1" thickBot="1">
      <c r="A6" s="242"/>
      <c r="B6" s="242"/>
      <c r="C6" s="512"/>
      <c r="D6" s="513"/>
      <c r="E6" s="525"/>
      <c r="F6" s="526"/>
      <c r="G6" s="526"/>
      <c r="H6" s="526"/>
      <c r="I6" s="527"/>
      <c r="K6" s="242"/>
      <c r="L6" s="242"/>
      <c r="M6" s="512"/>
      <c r="N6" s="513"/>
      <c r="O6" s="525"/>
      <c r="P6" s="526"/>
      <c r="Q6" s="526"/>
      <c r="R6" s="526"/>
      <c r="S6" s="527"/>
    </row>
    <row r="7" spans="1:22" ht="13.5" customHeight="1" thickTop="1">
      <c r="A7" s="242"/>
      <c r="B7" s="242"/>
      <c r="C7" s="512"/>
      <c r="D7" s="513"/>
      <c r="E7" s="528" t="s">
        <v>106</v>
      </c>
      <c r="F7" s="530" t="s">
        <v>183</v>
      </c>
      <c r="G7" s="531"/>
      <c r="H7" s="531"/>
      <c r="I7" s="532"/>
      <c r="K7" s="242"/>
      <c r="L7" s="242"/>
      <c r="M7" s="512"/>
      <c r="N7" s="513"/>
      <c r="O7" s="528" t="s">
        <v>106</v>
      </c>
      <c r="P7" s="530" t="s">
        <v>183</v>
      </c>
      <c r="Q7" s="531"/>
      <c r="R7" s="531"/>
      <c r="S7" s="532"/>
    </row>
    <row r="8" spans="1:22" ht="13.5" customHeight="1" thickBot="1">
      <c r="A8" s="242"/>
      <c r="B8" s="242"/>
      <c r="C8" s="514"/>
      <c r="D8" s="515"/>
      <c r="E8" s="529"/>
      <c r="F8" s="533"/>
      <c r="G8" s="534"/>
      <c r="H8" s="534"/>
      <c r="I8" s="535"/>
      <c r="K8" s="242"/>
      <c r="L8" s="242"/>
      <c r="M8" s="514"/>
      <c r="N8" s="515"/>
      <c r="O8" s="529"/>
      <c r="P8" s="533"/>
      <c r="Q8" s="534"/>
      <c r="R8" s="534"/>
      <c r="S8" s="535"/>
    </row>
    <row r="9" spans="1:22" ht="14.5" thickTop="1" thickBot="1">
      <c r="A9" s="243"/>
      <c r="B9" s="243"/>
      <c r="C9" s="243"/>
      <c r="D9" s="244"/>
      <c r="E9" s="536" t="s">
        <v>184</v>
      </c>
      <c r="F9" s="537"/>
      <c r="G9" s="537"/>
      <c r="H9" s="537"/>
      <c r="I9" s="538"/>
      <c r="K9" s="243"/>
      <c r="L9" s="243"/>
      <c r="M9" s="243"/>
      <c r="N9" s="244"/>
      <c r="O9" s="536" t="s">
        <v>184</v>
      </c>
      <c r="P9" s="537"/>
      <c r="Q9" s="537"/>
      <c r="R9" s="537"/>
      <c r="S9" s="538"/>
    </row>
    <row r="10" spans="1:22" ht="28.5" thickBot="1">
      <c r="A10" s="245"/>
      <c r="B10" s="245"/>
      <c r="C10" s="245" t="s">
        <v>21</v>
      </c>
      <c r="D10" s="246" t="s">
        <v>143</v>
      </c>
      <c r="E10" s="247" t="s">
        <v>104</v>
      </c>
      <c r="F10" s="248" t="s">
        <v>105</v>
      </c>
      <c r="G10" s="249" t="s">
        <v>60</v>
      </c>
      <c r="H10" s="250" t="s">
        <v>61</v>
      </c>
      <c r="I10" s="250" t="s">
        <v>185</v>
      </c>
      <c r="K10" s="245"/>
      <c r="L10" s="245"/>
      <c r="M10" s="245" t="s">
        <v>21</v>
      </c>
      <c r="N10" s="246" t="s">
        <v>143</v>
      </c>
      <c r="O10" s="247" t="s">
        <v>104</v>
      </c>
      <c r="P10" s="248" t="s">
        <v>105</v>
      </c>
      <c r="Q10" s="249" t="s">
        <v>60</v>
      </c>
      <c r="R10" s="250" t="s">
        <v>61</v>
      </c>
      <c r="S10" s="250" t="s">
        <v>185</v>
      </c>
    </row>
    <row r="11" spans="1:22" ht="16.5" thickTop="1" thickBot="1">
      <c r="A11" s="251"/>
      <c r="B11" s="251"/>
      <c r="C11" s="251"/>
      <c r="D11" s="371" t="s">
        <v>144</v>
      </c>
      <c r="E11" s="252"/>
      <c r="F11" s="372"/>
      <c r="G11" s="373"/>
      <c r="H11" s="253"/>
      <c r="I11" s="253"/>
      <c r="K11" s="251"/>
      <c r="L11" s="251"/>
      <c r="M11" s="251"/>
      <c r="N11" s="371" t="s">
        <v>144</v>
      </c>
      <c r="O11" s="252"/>
      <c r="P11" s="372"/>
      <c r="Q11" s="373"/>
      <c r="R11" s="253"/>
      <c r="S11" s="253"/>
    </row>
    <row r="12" spans="1:22" ht="30" thickTop="1" thickBot="1">
      <c r="A12" s="254"/>
      <c r="B12" s="254" t="s">
        <v>186</v>
      </c>
      <c r="C12" s="254" t="s">
        <v>187</v>
      </c>
      <c r="D12" s="255" t="s">
        <v>188</v>
      </c>
      <c r="E12" s="256"/>
      <c r="F12" s="257"/>
      <c r="G12" s="258"/>
      <c r="H12" s="259"/>
      <c r="I12" s="260"/>
      <c r="K12" s="254"/>
      <c r="L12" s="254" t="s">
        <v>186</v>
      </c>
      <c r="M12" s="254" t="s">
        <v>187</v>
      </c>
      <c r="N12" s="255" t="s">
        <v>188</v>
      </c>
      <c r="O12" s="256"/>
      <c r="P12" s="257"/>
      <c r="Q12" s="258"/>
      <c r="R12" s="259"/>
      <c r="S12" s="260">
        <f>+R15+R17</f>
        <v>5854532</v>
      </c>
    </row>
    <row r="13" spans="1:22" ht="16.5" customHeight="1" thickTop="1" thickBot="1">
      <c r="A13" s="507" t="s">
        <v>189</v>
      </c>
      <c r="B13" s="508"/>
      <c r="C13" s="508"/>
      <c r="D13" s="508"/>
      <c r="E13" s="508"/>
      <c r="F13" s="508"/>
      <c r="G13" s="508"/>
      <c r="H13" s="508"/>
      <c r="I13" s="509"/>
      <c r="K13" s="507" t="s">
        <v>189</v>
      </c>
      <c r="L13" s="508"/>
      <c r="M13" s="508"/>
      <c r="N13" s="508"/>
      <c r="O13" s="508"/>
      <c r="P13" s="508"/>
      <c r="Q13" s="508"/>
      <c r="R13" s="508"/>
      <c r="S13" s="509"/>
    </row>
    <row r="14" spans="1:22" ht="15.5" thickTop="1" thickBot="1">
      <c r="A14" s="261"/>
      <c r="B14" s="261"/>
      <c r="C14" s="261" t="s">
        <v>190</v>
      </c>
      <c r="D14" s="262" t="s">
        <v>191</v>
      </c>
      <c r="E14" s="263"/>
      <c r="F14" s="264"/>
      <c r="G14" s="265"/>
      <c r="H14" s="266"/>
      <c r="I14" s="567"/>
      <c r="K14" s="261"/>
      <c r="L14" s="261"/>
      <c r="M14" s="261" t="s">
        <v>190</v>
      </c>
      <c r="N14" s="262" t="s">
        <v>191</v>
      </c>
      <c r="O14" s="263"/>
      <c r="P14" s="264"/>
      <c r="Q14" s="265"/>
      <c r="R14" s="266"/>
      <c r="S14" s="539">
        <f>S12/R63</f>
        <v>1.8697321952615059E-2</v>
      </c>
    </row>
    <row r="15" spans="1:22" ht="100.5" customHeight="1" thickTop="1" thickBot="1">
      <c r="A15" s="267">
        <v>1</v>
      </c>
      <c r="B15" s="267" t="s">
        <v>192</v>
      </c>
      <c r="C15" s="267" t="s">
        <v>193</v>
      </c>
      <c r="D15" s="268" t="s">
        <v>194</v>
      </c>
      <c r="E15" s="269" t="s">
        <v>119</v>
      </c>
      <c r="F15" s="270">
        <v>2180</v>
      </c>
      <c r="G15" s="404">
        <v>0</v>
      </c>
      <c r="H15" s="272">
        <f>+F15*G15</f>
        <v>0</v>
      </c>
      <c r="I15" s="567"/>
      <c r="K15" s="385">
        <v>1</v>
      </c>
      <c r="L15" s="267" t="s">
        <v>192</v>
      </c>
      <c r="M15" s="267" t="s">
        <v>193</v>
      </c>
      <c r="N15" s="268" t="s">
        <v>194</v>
      </c>
      <c r="O15" s="269" t="s">
        <v>119</v>
      </c>
      <c r="P15" s="270">
        <v>2180</v>
      </c>
      <c r="Q15" s="271">
        <v>2575</v>
      </c>
      <c r="R15" s="272">
        <f>+ROUNDUP(P15*Q15,0)</f>
        <v>5613500</v>
      </c>
      <c r="S15" s="539"/>
      <c r="T15" t="b">
        <f>+EXACT($D$15,N15)</f>
        <v>1</v>
      </c>
      <c r="U15" t="b">
        <f>+EXACT($E$15,O15)</f>
        <v>1</v>
      </c>
      <c r="V15" t="b">
        <f>+EXACT($F$15,P15)</f>
        <v>1</v>
      </c>
    </row>
    <row r="16" spans="1:22" ht="15.5" thickTop="1" thickBot="1">
      <c r="A16" s="273"/>
      <c r="B16" s="273"/>
      <c r="C16" s="273" t="s">
        <v>195</v>
      </c>
      <c r="D16" s="274" t="s">
        <v>196</v>
      </c>
      <c r="E16" s="275"/>
      <c r="F16" s="276"/>
      <c r="G16" s="265"/>
      <c r="H16" s="266"/>
      <c r="I16" s="567"/>
      <c r="K16" s="386"/>
      <c r="L16" s="273"/>
      <c r="M16" s="273" t="s">
        <v>195</v>
      </c>
      <c r="N16" s="274" t="s">
        <v>196</v>
      </c>
      <c r="O16" s="275"/>
      <c r="P16" s="276"/>
      <c r="Q16" s="265"/>
      <c r="R16" s="266"/>
      <c r="S16" s="539"/>
    </row>
    <row r="17" spans="1:22" ht="159" customHeight="1" thickTop="1" thickBot="1">
      <c r="A17" s="277">
        <v>2</v>
      </c>
      <c r="B17" s="277">
        <v>200</v>
      </c>
      <c r="C17" s="277" t="s">
        <v>131</v>
      </c>
      <c r="D17" s="268" t="s">
        <v>197</v>
      </c>
      <c r="E17" s="269" t="s">
        <v>198</v>
      </c>
      <c r="F17" s="270">
        <v>0.22</v>
      </c>
      <c r="G17" s="404">
        <v>0</v>
      </c>
      <c r="H17" s="272">
        <f>+F17*G17</f>
        <v>0</v>
      </c>
      <c r="I17" s="568"/>
      <c r="K17" s="387">
        <v>2</v>
      </c>
      <c r="L17" s="277">
        <v>200</v>
      </c>
      <c r="M17" s="277" t="s">
        <v>131</v>
      </c>
      <c r="N17" s="268" t="s">
        <v>197</v>
      </c>
      <c r="O17" s="269" t="s">
        <v>198</v>
      </c>
      <c r="P17" s="270">
        <v>0.22</v>
      </c>
      <c r="Q17" s="271">
        <v>1095600</v>
      </c>
      <c r="R17" s="272">
        <f>+ROUNDUP(P17*Q17,0)</f>
        <v>241032</v>
      </c>
      <c r="S17" s="540"/>
      <c r="T17" t="b">
        <f>+EXACT($D$17,N17)</f>
        <v>1</v>
      </c>
      <c r="U17" t="b">
        <f>+EXACT($E$17,O17)</f>
        <v>1</v>
      </c>
      <c r="V17" t="b">
        <f>+EXACT($F$17,P17)</f>
        <v>1</v>
      </c>
    </row>
    <row r="18" spans="1:22" ht="25.5" customHeight="1" thickTop="1" thickBot="1">
      <c r="A18" s="278"/>
      <c r="B18" s="278"/>
      <c r="C18" s="278" t="s">
        <v>199</v>
      </c>
      <c r="D18" s="255" t="s">
        <v>200</v>
      </c>
      <c r="E18" s="256"/>
      <c r="F18" s="279"/>
      <c r="G18" s="258"/>
      <c r="H18" s="259"/>
      <c r="I18" s="260"/>
      <c r="K18" s="254"/>
      <c r="L18" s="278"/>
      <c r="M18" s="278" t="s">
        <v>199</v>
      </c>
      <c r="N18" s="255" t="s">
        <v>200</v>
      </c>
      <c r="O18" s="256"/>
      <c r="P18" s="279"/>
      <c r="Q18" s="258"/>
      <c r="R18" s="259"/>
      <c r="S18" s="260">
        <f>+R20</f>
        <v>27586256</v>
      </c>
    </row>
    <row r="19" spans="1:22" ht="10.5" customHeight="1" thickTop="1" thickBot="1">
      <c r="A19" s="280"/>
      <c r="B19" s="280"/>
      <c r="C19" s="280" t="s">
        <v>201</v>
      </c>
      <c r="D19" s="274" t="s">
        <v>202</v>
      </c>
      <c r="E19" s="263"/>
      <c r="F19" s="264"/>
      <c r="G19" s="265"/>
      <c r="H19" s="266"/>
      <c r="I19" s="569"/>
      <c r="K19" s="261"/>
      <c r="L19" s="280"/>
      <c r="M19" s="280" t="s">
        <v>201</v>
      </c>
      <c r="N19" s="274" t="s">
        <v>202</v>
      </c>
      <c r="O19" s="263"/>
      <c r="P19" s="264"/>
      <c r="Q19" s="265"/>
      <c r="R19" s="266"/>
      <c r="S19" s="541">
        <f>+S18/R63</f>
        <v>8.8100826829413337E-2</v>
      </c>
    </row>
    <row r="20" spans="1:22" ht="51" customHeight="1" thickTop="1" thickBot="1">
      <c r="A20" s="281">
        <v>2</v>
      </c>
      <c r="B20" s="281">
        <v>210</v>
      </c>
      <c r="C20" s="281" t="s">
        <v>203</v>
      </c>
      <c r="D20" s="268" t="s">
        <v>204</v>
      </c>
      <c r="E20" s="269" t="s">
        <v>205</v>
      </c>
      <c r="F20" s="270">
        <v>549.63648999999998</v>
      </c>
      <c r="G20" s="404">
        <v>0</v>
      </c>
      <c r="H20" s="272">
        <f>+F20*G20</f>
        <v>0</v>
      </c>
      <c r="I20" s="570"/>
      <c r="K20" s="388">
        <v>2</v>
      </c>
      <c r="L20" s="281">
        <v>210</v>
      </c>
      <c r="M20" s="281" t="s">
        <v>203</v>
      </c>
      <c r="N20" s="268" t="s">
        <v>204</v>
      </c>
      <c r="O20" s="269" t="s">
        <v>205</v>
      </c>
      <c r="P20" s="270">
        <v>549.63648999999998</v>
      </c>
      <c r="Q20" s="271">
        <v>50190</v>
      </c>
      <c r="R20" s="272">
        <f>+ROUNDUP(P20*Q20,0)</f>
        <v>27586256</v>
      </c>
      <c r="S20" s="542"/>
      <c r="T20" t="b">
        <f>+EXACT($D$20,N20)</f>
        <v>1</v>
      </c>
      <c r="U20" t="b">
        <f>+EXACT($E$20,O20)</f>
        <v>1</v>
      </c>
      <c r="V20" t="b">
        <f>+EXACT($F$20,P20)</f>
        <v>1</v>
      </c>
    </row>
    <row r="21" spans="1:22" ht="16.5" customHeight="1" thickTop="1" thickBot="1">
      <c r="A21" s="507" t="s">
        <v>206</v>
      </c>
      <c r="B21" s="508"/>
      <c r="C21" s="508"/>
      <c r="D21" s="508"/>
      <c r="E21" s="508"/>
      <c r="F21" s="508"/>
      <c r="G21" s="508"/>
      <c r="H21" s="508"/>
      <c r="I21" s="509"/>
      <c r="K21" s="507" t="s">
        <v>206</v>
      </c>
      <c r="L21" s="508"/>
      <c r="M21" s="508"/>
      <c r="N21" s="508"/>
      <c r="O21" s="508"/>
      <c r="P21" s="508"/>
      <c r="Q21" s="508"/>
      <c r="R21" s="508"/>
      <c r="S21" s="509"/>
    </row>
    <row r="22" spans="1:22" ht="26.25" customHeight="1" thickTop="1" thickBot="1">
      <c r="A22" s="278"/>
      <c r="B22" s="278"/>
      <c r="C22" s="278" t="s">
        <v>207</v>
      </c>
      <c r="D22" s="255" t="s">
        <v>208</v>
      </c>
      <c r="E22" s="256"/>
      <c r="F22" s="279"/>
      <c r="G22" s="258"/>
      <c r="H22" s="259"/>
      <c r="I22" s="260"/>
      <c r="K22" s="254"/>
      <c r="L22" s="278"/>
      <c r="M22" s="278" t="s">
        <v>207</v>
      </c>
      <c r="N22" s="255" t="s">
        <v>208</v>
      </c>
      <c r="O22" s="256"/>
      <c r="P22" s="279"/>
      <c r="Q22" s="258"/>
      <c r="R22" s="259"/>
      <c r="S22" s="260">
        <f>+R23+R24</f>
        <v>63958475</v>
      </c>
    </row>
    <row r="23" spans="1:22" ht="24.75" customHeight="1" thickTop="1" thickBot="1">
      <c r="A23" s="267">
        <v>4</v>
      </c>
      <c r="B23" s="267" t="s">
        <v>192</v>
      </c>
      <c r="C23" s="267" t="s">
        <v>209</v>
      </c>
      <c r="D23" s="282" t="s">
        <v>210</v>
      </c>
      <c r="E23" s="269" t="s">
        <v>205</v>
      </c>
      <c r="F23" s="270">
        <v>327</v>
      </c>
      <c r="G23" s="404">
        <v>0</v>
      </c>
      <c r="H23" s="272">
        <f>+F23*G23</f>
        <v>0</v>
      </c>
      <c r="I23" s="569"/>
      <c r="K23" s="385">
        <v>4</v>
      </c>
      <c r="L23" s="267" t="s">
        <v>192</v>
      </c>
      <c r="M23" s="267" t="s">
        <v>209</v>
      </c>
      <c r="N23" s="282" t="s">
        <v>210</v>
      </c>
      <c r="O23" s="269" t="s">
        <v>205</v>
      </c>
      <c r="P23" s="270">
        <v>327</v>
      </c>
      <c r="Q23" s="271">
        <v>29325</v>
      </c>
      <c r="R23" s="272">
        <f>+ROUNDUP(P23*Q23,0)</f>
        <v>9589275</v>
      </c>
      <c r="S23" s="541">
        <f>+S22/R63</f>
        <v>0.20426093813703322</v>
      </c>
      <c r="T23" t="b">
        <f>+EXACT($D$23,N23)</f>
        <v>1</v>
      </c>
      <c r="U23" t="b">
        <f>+EXACT($E$23,O23)</f>
        <v>1</v>
      </c>
      <c r="V23" t="b">
        <f>+EXACT($F$23,P23)</f>
        <v>1</v>
      </c>
    </row>
    <row r="24" spans="1:22" ht="30" customHeight="1" thickTop="1" thickBot="1">
      <c r="A24" s="267">
        <v>5</v>
      </c>
      <c r="B24" s="267">
        <v>330</v>
      </c>
      <c r="C24" s="267" t="s">
        <v>211</v>
      </c>
      <c r="D24" s="268" t="s">
        <v>212</v>
      </c>
      <c r="E24" s="269" t="s">
        <v>205</v>
      </c>
      <c r="F24" s="270">
        <v>436</v>
      </c>
      <c r="G24" s="404">
        <v>0</v>
      </c>
      <c r="H24" s="283">
        <f>+F24*G24</f>
        <v>0</v>
      </c>
      <c r="I24" s="570"/>
      <c r="K24" s="385">
        <v>5</v>
      </c>
      <c r="L24" s="267">
        <v>330</v>
      </c>
      <c r="M24" s="267" t="s">
        <v>211</v>
      </c>
      <c r="N24" s="268" t="s">
        <v>212</v>
      </c>
      <c r="O24" s="269" t="s">
        <v>205</v>
      </c>
      <c r="P24" s="270">
        <v>436</v>
      </c>
      <c r="Q24" s="271">
        <v>124700</v>
      </c>
      <c r="R24" s="272">
        <f>+ROUNDUP(P24*Q24,0)</f>
        <v>54369200</v>
      </c>
      <c r="S24" s="542"/>
      <c r="T24" t="b">
        <f>+EXACT($D$24,N24)</f>
        <v>1</v>
      </c>
      <c r="U24" t="b">
        <f>+EXACT($E$24,O24)</f>
        <v>1</v>
      </c>
      <c r="V24" t="b">
        <f>+EXACT($F$24,P24)</f>
        <v>1</v>
      </c>
    </row>
    <row r="25" spans="1:22" ht="16.5" customHeight="1" thickTop="1" thickBot="1">
      <c r="A25" s="507" t="s">
        <v>213</v>
      </c>
      <c r="B25" s="508"/>
      <c r="C25" s="508"/>
      <c r="D25" s="508"/>
      <c r="E25" s="508"/>
      <c r="F25" s="508"/>
      <c r="G25" s="508"/>
      <c r="H25" s="508"/>
      <c r="I25" s="509"/>
      <c r="K25" s="507" t="s">
        <v>213</v>
      </c>
      <c r="L25" s="508"/>
      <c r="M25" s="508"/>
      <c r="N25" s="508"/>
      <c r="O25" s="508"/>
      <c r="P25" s="508"/>
      <c r="Q25" s="508"/>
      <c r="R25" s="508"/>
      <c r="S25" s="509"/>
    </row>
    <row r="26" spans="1:22" ht="15.5" thickTop="1" thickBot="1">
      <c r="A26" s="278"/>
      <c r="B26" s="278"/>
      <c r="C26" s="278" t="s">
        <v>214</v>
      </c>
      <c r="D26" s="255" t="s">
        <v>215</v>
      </c>
      <c r="E26" s="256"/>
      <c r="F26" s="279"/>
      <c r="G26" s="258"/>
      <c r="H26" s="259"/>
      <c r="I26" s="260"/>
      <c r="K26" s="254"/>
      <c r="L26" s="278"/>
      <c r="M26" s="278" t="s">
        <v>214</v>
      </c>
      <c r="N26" s="255" t="s">
        <v>215</v>
      </c>
      <c r="O26" s="256"/>
      <c r="P26" s="279"/>
      <c r="Q26" s="258"/>
      <c r="R26" s="259"/>
      <c r="S26" s="260">
        <f>+R28+R29+R30</f>
        <v>105493470</v>
      </c>
    </row>
    <row r="27" spans="1:22" ht="15.5" thickTop="1" thickBot="1">
      <c r="A27" s="280"/>
      <c r="B27" s="280"/>
      <c r="C27" s="280" t="s">
        <v>216</v>
      </c>
      <c r="D27" s="274" t="s">
        <v>217</v>
      </c>
      <c r="E27" s="263"/>
      <c r="F27" s="264"/>
      <c r="G27" s="265"/>
      <c r="H27" s="266"/>
      <c r="I27" s="569"/>
      <c r="K27" s="261"/>
      <c r="L27" s="280"/>
      <c r="M27" s="280" t="s">
        <v>216</v>
      </c>
      <c r="N27" s="274" t="s">
        <v>217</v>
      </c>
      <c r="O27" s="263"/>
      <c r="P27" s="264"/>
      <c r="Q27" s="265"/>
      <c r="R27" s="266"/>
      <c r="S27" s="541">
        <f>+S26/R63</f>
        <v>0.33690914534048805</v>
      </c>
    </row>
    <row r="28" spans="1:22" ht="29" thickTop="1" thickBot="1">
      <c r="A28" s="267">
        <v>6</v>
      </c>
      <c r="B28" s="267">
        <v>420</v>
      </c>
      <c r="C28" s="267" t="s">
        <v>218</v>
      </c>
      <c r="D28" s="282" t="s">
        <v>219</v>
      </c>
      <c r="E28" s="269" t="s">
        <v>119</v>
      </c>
      <c r="F28" s="270">
        <v>2180</v>
      </c>
      <c r="G28" s="404">
        <v>0</v>
      </c>
      <c r="H28" s="283">
        <f>+F28*G28</f>
        <v>0</v>
      </c>
      <c r="I28" s="570"/>
      <c r="K28" s="385">
        <v>6</v>
      </c>
      <c r="L28" s="267">
        <v>420</v>
      </c>
      <c r="M28" s="267" t="s">
        <v>218</v>
      </c>
      <c r="N28" s="282" t="s">
        <v>219</v>
      </c>
      <c r="O28" s="269" t="s">
        <v>119</v>
      </c>
      <c r="P28" s="270">
        <v>2180</v>
      </c>
      <c r="Q28" s="271">
        <v>4650</v>
      </c>
      <c r="R28" s="272">
        <f>+ROUNDUP(P28*Q28,0)</f>
        <v>10137000</v>
      </c>
      <c r="S28" s="542"/>
      <c r="T28" t="b">
        <f>+EXACT($D$28,N28)</f>
        <v>1</v>
      </c>
      <c r="U28" t="b">
        <f>+EXACT($E$28,O28)</f>
        <v>1</v>
      </c>
      <c r="V28" t="b">
        <f>+EXACT($F$28,P28)</f>
        <v>1</v>
      </c>
    </row>
    <row r="29" spans="1:22" ht="15" thickTop="1" thickBot="1">
      <c r="A29" s="267">
        <v>7</v>
      </c>
      <c r="B29" s="267" t="s">
        <v>220</v>
      </c>
      <c r="C29" s="267" t="s">
        <v>221</v>
      </c>
      <c r="D29" s="282" t="s">
        <v>222</v>
      </c>
      <c r="E29" s="269" t="s">
        <v>205</v>
      </c>
      <c r="F29" s="270">
        <v>163.5</v>
      </c>
      <c r="G29" s="404">
        <v>0</v>
      </c>
      <c r="H29" s="283">
        <f>+F29*G29</f>
        <v>0</v>
      </c>
      <c r="I29" s="570"/>
      <c r="K29" s="385">
        <v>7</v>
      </c>
      <c r="L29" s="267" t="s">
        <v>220</v>
      </c>
      <c r="M29" s="267" t="s">
        <v>221</v>
      </c>
      <c r="N29" s="282" t="s">
        <v>222</v>
      </c>
      <c r="O29" s="269" t="s">
        <v>205</v>
      </c>
      <c r="P29" s="270">
        <v>163.5</v>
      </c>
      <c r="Q29" s="271">
        <v>519220</v>
      </c>
      <c r="R29" s="272">
        <f>+ROUNDUP(P29*Q29,0)</f>
        <v>84892470</v>
      </c>
      <c r="S29" s="542"/>
      <c r="T29" t="b">
        <f>+EXACT($D$29,N29)</f>
        <v>1</v>
      </c>
      <c r="U29" t="b">
        <f>+EXACT($E$29,O29)</f>
        <v>1</v>
      </c>
      <c r="V29" t="b">
        <f>+EXACT($F$29,P29)</f>
        <v>1</v>
      </c>
    </row>
    <row r="30" spans="1:22" ht="15" thickTop="1" thickBot="1">
      <c r="A30" s="267">
        <v>8</v>
      </c>
      <c r="B30" s="267" t="s">
        <v>192</v>
      </c>
      <c r="C30" s="267" t="s">
        <v>223</v>
      </c>
      <c r="D30" s="282" t="s">
        <v>224</v>
      </c>
      <c r="E30" s="269" t="s">
        <v>119</v>
      </c>
      <c r="F30" s="284">
        <v>2180</v>
      </c>
      <c r="G30" s="404">
        <v>0</v>
      </c>
      <c r="H30" s="283">
        <f>+F30*G30</f>
        <v>0</v>
      </c>
      <c r="I30" s="571"/>
      <c r="K30" s="385">
        <v>8</v>
      </c>
      <c r="L30" s="267" t="s">
        <v>192</v>
      </c>
      <c r="M30" s="267" t="s">
        <v>223</v>
      </c>
      <c r="N30" s="282" t="s">
        <v>224</v>
      </c>
      <c r="O30" s="269" t="s">
        <v>119</v>
      </c>
      <c r="P30" s="284">
        <v>2180</v>
      </c>
      <c r="Q30" s="271">
        <v>4800</v>
      </c>
      <c r="R30" s="272">
        <f>+ROUNDUP(P30*Q30,0)</f>
        <v>10464000</v>
      </c>
      <c r="S30" s="563"/>
      <c r="T30" t="b">
        <f>+EXACT($D$30,N30)</f>
        <v>1</v>
      </c>
      <c r="U30" t="b">
        <f>+EXACT($E$30,O30)</f>
        <v>1</v>
      </c>
      <c r="V30" t="b">
        <f>+EXACT($F$30,P30)</f>
        <v>1</v>
      </c>
    </row>
    <row r="31" spans="1:22" ht="16.5" customHeight="1" thickTop="1" thickBot="1">
      <c r="A31" s="507" t="s">
        <v>225</v>
      </c>
      <c r="B31" s="508"/>
      <c r="C31" s="508"/>
      <c r="D31" s="508"/>
      <c r="E31" s="508"/>
      <c r="F31" s="508"/>
      <c r="G31" s="508"/>
      <c r="H31" s="508"/>
      <c r="I31" s="509"/>
      <c r="K31" s="507" t="s">
        <v>225</v>
      </c>
      <c r="L31" s="508"/>
      <c r="M31" s="508"/>
      <c r="N31" s="508"/>
      <c r="O31" s="508"/>
      <c r="P31" s="508"/>
      <c r="Q31" s="508"/>
      <c r="R31" s="508"/>
      <c r="S31" s="509"/>
    </row>
    <row r="32" spans="1:22" ht="50.25" customHeight="1" thickTop="1" thickBot="1">
      <c r="A32" s="285"/>
      <c r="B32" s="285"/>
      <c r="C32" s="285" t="s">
        <v>226</v>
      </c>
      <c r="D32" s="255" t="s">
        <v>227</v>
      </c>
      <c r="E32" s="256"/>
      <c r="F32" s="279"/>
      <c r="G32" s="258"/>
      <c r="H32" s="259"/>
      <c r="I32" s="260"/>
      <c r="K32" s="389"/>
      <c r="L32" s="285"/>
      <c r="M32" s="285" t="s">
        <v>226</v>
      </c>
      <c r="N32" s="255" t="s">
        <v>227</v>
      </c>
      <c r="O32" s="256"/>
      <c r="P32" s="279"/>
      <c r="Q32" s="258"/>
      <c r="R32" s="259"/>
      <c r="S32" s="260">
        <f>+SUM(R34:R42)</f>
        <v>91637104</v>
      </c>
    </row>
    <row r="33" spans="1:22" ht="15.5" thickTop="1" thickBot="1">
      <c r="A33" s="273"/>
      <c r="B33" s="273"/>
      <c r="C33" s="273" t="s">
        <v>228</v>
      </c>
      <c r="D33" s="286" t="s">
        <v>229</v>
      </c>
      <c r="E33" s="263"/>
      <c r="F33" s="264"/>
      <c r="G33" s="265"/>
      <c r="H33" s="266"/>
      <c r="I33" s="569"/>
      <c r="K33" s="386"/>
      <c r="L33" s="273"/>
      <c r="M33" s="273" t="s">
        <v>228</v>
      </c>
      <c r="N33" s="286" t="s">
        <v>229</v>
      </c>
      <c r="O33" s="263"/>
      <c r="P33" s="264"/>
      <c r="Q33" s="265"/>
      <c r="R33" s="266"/>
      <c r="S33" s="541">
        <f>+S32/R63</f>
        <v>0.29265677193211503</v>
      </c>
    </row>
    <row r="34" spans="1:22" ht="29" thickTop="1" thickBot="1">
      <c r="A34" s="267">
        <v>9</v>
      </c>
      <c r="B34" s="267">
        <v>600</v>
      </c>
      <c r="C34" s="267" t="s">
        <v>230</v>
      </c>
      <c r="D34" s="287" t="s">
        <v>231</v>
      </c>
      <c r="E34" s="269" t="s">
        <v>205</v>
      </c>
      <c r="F34" s="288">
        <v>98.843999999999994</v>
      </c>
      <c r="G34" s="404">
        <v>0</v>
      </c>
      <c r="H34" s="283">
        <f>+F34*G34</f>
        <v>0</v>
      </c>
      <c r="I34" s="570"/>
      <c r="K34" s="385">
        <v>9</v>
      </c>
      <c r="L34" s="267">
        <v>600</v>
      </c>
      <c r="M34" s="267" t="s">
        <v>230</v>
      </c>
      <c r="N34" s="287" t="s">
        <v>231</v>
      </c>
      <c r="O34" s="269" t="s">
        <v>205</v>
      </c>
      <c r="P34" s="288">
        <v>98.843999999999994</v>
      </c>
      <c r="Q34" s="289">
        <v>68190</v>
      </c>
      <c r="R34" s="272">
        <f t="shared" ref="R34:R42" si="0">+ROUNDUP(P34*Q34,0)</f>
        <v>6740173</v>
      </c>
      <c r="S34" s="542"/>
      <c r="T34" t="b">
        <f>+EXACT($D$34,N34)</f>
        <v>1</v>
      </c>
      <c r="U34" t="b">
        <f>+EXACT($E$34,O34)</f>
        <v>1</v>
      </c>
      <c r="V34" t="b">
        <f>+EXACT($F$34,P34)</f>
        <v>1</v>
      </c>
    </row>
    <row r="35" spans="1:22" ht="15" thickTop="1" thickBot="1">
      <c r="A35" s="267">
        <v>10</v>
      </c>
      <c r="B35" s="267">
        <v>610</v>
      </c>
      <c r="C35" s="267" t="s">
        <v>232</v>
      </c>
      <c r="D35" s="287" t="s">
        <v>233</v>
      </c>
      <c r="E35" s="269" t="s">
        <v>205</v>
      </c>
      <c r="F35" s="288">
        <v>28.792499999999997</v>
      </c>
      <c r="G35" s="404">
        <v>0</v>
      </c>
      <c r="H35" s="283">
        <f>+F35*G35</f>
        <v>0</v>
      </c>
      <c r="I35" s="570"/>
      <c r="K35" s="385">
        <v>10</v>
      </c>
      <c r="L35" s="267">
        <v>610</v>
      </c>
      <c r="M35" s="267" t="s">
        <v>232</v>
      </c>
      <c r="N35" s="287" t="s">
        <v>233</v>
      </c>
      <c r="O35" s="269" t="s">
        <v>205</v>
      </c>
      <c r="P35" s="288">
        <v>28.792499999999997</v>
      </c>
      <c r="Q35" s="289">
        <v>100300</v>
      </c>
      <c r="R35" s="272">
        <f t="shared" si="0"/>
        <v>2887888</v>
      </c>
      <c r="S35" s="542"/>
      <c r="T35" t="b">
        <f>+EXACT($D$35,N35)</f>
        <v>1</v>
      </c>
      <c r="U35" t="b">
        <f>+EXACT($E$35,O35)</f>
        <v>1</v>
      </c>
      <c r="V35" t="b">
        <f>+EXACT($F$35,P35)</f>
        <v>1</v>
      </c>
    </row>
    <row r="36" spans="1:22" ht="29" thickTop="1" thickBot="1">
      <c r="A36" s="267">
        <v>11</v>
      </c>
      <c r="B36" s="267">
        <v>673</v>
      </c>
      <c r="C36" s="267" t="s">
        <v>234</v>
      </c>
      <c r="D36" s="287" t="s">
        <v>235</v>
      </c>
      <c r="E36" s="269" t="s">
        <v>119</v>
      </c>
      <c r="F36" s="288">
        <v>191.95</v>
      </c>
      <c r="G36" s="404">
        <v>0</v>
      </c>
      <c r="H36" s="283">
        <f t="shared" ref="H36:H42" si="1">+F36*G36</f>
        <v>0</v>
      </c>
      <c r="I36" s="570"/>
      <c r="K36" s="385">
        <v>11</v>
      </c>
      <c r="L36" s="267">
        <v>673</v>
      </c>
      <c r="M36" s="267" t="s">
        <v>234</v>
      </c>
      <c r="N36" s="287" t="s">
        <v>235</v>
      </c>
      <c r="O36" s="269" t="s">
        <v>119</v>
      </c>
      <c r="P36" s="288">
        <v>191.95</v>
      </c>
      <c r="Q36" s="289">
        <v>80340</v>
      </c>
      <c r="R36" s="272">
        <f t="shared" si="0"/>
        <v>15421263</v>
      </c>
      <c r="S36" s="542"/>
      <c r="T36" t="b">
        <f>+EXACT($D$36,N36)</f>
        <v>1</v>
      </c>
      <c r="U36" t="b">
        <f>+EXACT($E$36,O36)</f>
        <v>1</v>
      </c>
      <c r="V36" t="b">
        <f>+EXACT($F$36,P36)</f>
        <v>1</v>
      </c>
    </row>
    <row r="37" spans="1:22" ht="29" thickTop="1" thickBot="1">
      <c r="A37" s="267">
        <v>12</v>
      </c>
      <c r="B37" s="267">
        <v>630</v>
      </c>
      <c r="C37" s="267" t="s">
        <v>236</v>
      </c>
      <c r="D37" s="287" t="s">
        <v>237</v>
      </c>
      <c r="E37" s="269" t="s">
        <v>205</v>
      </c>
      <c r="F37" s="288">
        <v>35.025750000000002</v>
      </c>
      <c r="G37" s="404">
        <v>0</v>
      </c>
      <c r="H37" s="283">
        <f t="shared" si="1"/>
        <v>0</v>
      </c>
      <c r="I37" s="570"/>
      <c r="K37" s="385">
        <v>12</v>
      </c>
      <c r="L37" s="267">
        <v>630</v>
      </c>
      <c r="M37" s="267" t="s">
        <v>236</v>
      </c>
      <c r="N37" s="287" t="s">
        <v>237</v>
      </c>
      <c r="O37" s="269" t="s">
        <v>205</v>
      </c>
      <c r="P37" s="288">
        <v>35.025750000000002</v>
      </c>
      <c r="Q37" s="289">
        <v>527940</v>
      </c>
      <c r="R37" s="272">
        <f t="shared" si="0"/>
        <v>18491495</v>
      </c>
      <c r="S37" s="542"/>
      <c r="T37" t="b">
        <f>+EXACT($D$37,N37)</f>
        <v>1</v>
      </c>
      <c r="U37" t="b">
        <f>+EXACT($E$37,O37)</f>
        <v>1</v>
      </c>
      <c r="V37" t="b">
        <f>+EXACT($F$37,P37)</f>
        <v>1</v>
      </c>
    </row>
    <row r="38" spans="1:22" ht="15" thickTop="1" thickBot="1">
      <c r="A38" s="267">
        <v>13</v>
      </c>
      <c r="B38" s="267">
        <v>630</v>
      </c>
      <c r="C38" s="267" t="s">
        <v>238</v>
      </c>
      <c r="D38" s="287" t="s">
        <v>239</v>
      </c>
      <c r="E38" s="269" t="s">
        <v>205</v>
      </c>
      <c r="F38" s="288">
        <v>6.7457000000000003</v>
      </c>
      <c r="G38" s="404">
        <v>0</v>
      </c>
      <c r="H38" s="283">
        <f t="shared" si="1"/>
        <v>0</v>
      </c>
      <c r="I38" s="570"/>
      <c r="K38" s="385">
        <v>13</v>
      </c>
      <c r="L38" s="267">
        <v>630</v>
      </c>
      <c r="M38" s="267" t="s">
        <v>238</v>
      </c>
      <c r="N38" s="287" t="s">
        <v>239</v>
      </c>
      <c r="O38" s="269" t="s">
        <v>205</v>
      </c>
      <c r="P38" s="288">
        <v>6.7457000000000003</v>
      </c>
      <c r="Q38" s="289">
        <v>403280</v>
      </c>
      <c r="R38" s="272">
        <f t="shared" si="0"/>
        <v>2720406</v>
      </c>
      <c r="S38" s="542"/>
      <c r="T38" t="b">
        <f>+EXACT($D$38,N38)</f>
        <v>1</v>
      </c>
      <c r="U38" t="b">
        <f>+EXACT($E$38,O38)</f>
        <v>1</v>
      </c>
      <c r="V38" t="b">
        <f>+EXACT($F$38,P38)</f>
        <v>1</v>
      </c>
    </row>
    <row r="39" spans="1:22" ht="15" thickTop="1" thickBot="1">
      <c r="A39" s="267">
        <v>14</v>
      </c>
      <c r="B39" s="267" t="s">
        <v>192</v>
      </c>
      <c r="C39" s="267" t="s">
        <v>240</v>
      </c>
      <c r="D39" s="287" t="s">
        <v>241</v>
      </c>
      <c r="E39" s="269" t="s">
        <v>128</v>
      </c>
      <c r="F39" s="288">
        <v>259.45</v>
      </c>
      <c r="G39" s="404">
        <v>0</v>
      </c>
      <c r="H39" s="283">
        <f t="shared" si="1"/>
        <v>0</v>
      </c>
      <c r="I39" s="570"/>
      <c r="K39" s="385">
        <v>14</v>
      </c>
      <c r="L39" s="267" t="s">
        <v>192</v>
      </c>
      <c r="M39" s="267" t="s">
        <v>240</v>
      </c>
      <c r="N39" s="287" t="s">
        <v>241</v>
      </c>
      <c r="O39" s="269" t="s">
        <v>128</v>
      </c>
      <c r="P39" s="288">
        <v>259.45</v>
      </c>
      <c r="Q39" s="289">
        <v>90550</v>
      </c>
      <c r="R39" s="272">
        <f t="shared" si="0"/>
        <v>23493198</v>
      </c>
      <c r="S39" s="542"/>
      <c r="T39" t="b">
        <f>+EXACT($D$39,N39)</f>
        <v>1</v>
      </c>
      <c r="U39" t="b">
        <f>+EXACT($E$39,O39)</f>
        <v>1</v>
      </c>
      <c r="V39" t="b">
        <f>+EXACT($F$39,P39)</f>
        <v>1</v>
      </c>
    </row>
    <row r="40" spans="1:22" ht="15" thickTop="1" thickBot="1">
      <c r="A40" s="267">
        <v>15</v>
      </c>
      <c r="B40" s="267" t="s">
        <v>192</v>
      </c>
      <c r="C40" s="267" t="s">
        <v>242</v>
      </c>
      <c r="D40" s="287" t="s">
        <v>243</v>
      </c>
      <c r="E40" s="269" t="s">
        <v>128</v>
      </c>
      <c r="F40" s="288">
        <v>259.45</v>
      </c>
      <c r="G40" s="404">
        <v>0</v>
      </c>
      <c r="H40" s="283">
        <f t="shared" si="1"/>
        <v>0</v>
      </c>
      <c r="I40" s="570"/>
      <c r="K40" s="385">
        <v>15</v>
      </c>
      <c r="L40" s="267" t="s">
        <v>192</v>
      </c>
      <c r="M40" s="267" t="s">
        <v>242</v>
      </c>
      <c r="N40" s="287" t="s">
        <v>243</v>
      </c>
      <c r="O40" s="269" t="s">
        <v>128</v>
      </c>
      <c r="P40" s="288">
        <v>259.45</v>
      </c>
      <c r="Q40" s="289">
        <v>43490</v>
      </c>
      <c r="R40" s="272">
        <f t="shared" si="0"/>
        <v>11283481</v>
      </c>
      <c r="S40" s="542"/>
      <c r="T40" t="b">
        <f>+EXACT($D$40,N40)</f>
        <v>1</v>
      </c>
      <c r="U40" t="b">
        <f>+EXACT($E$40,O40)</f>
        <v>1</v>
      </c>
      <c r="V40" t="b">
        <f>+EXACT($F$40,P40)</f>
        <v>1</v>
      </c>
    </row>
    <row r="41" spans="1:22" ht="29" thickTop="1" thickBot="1">
      <c r="A41" s="267">
        <v>16</v>
      </c>
      <c r="B41" s="267" t="s">
        <v>192</v>
      </c>
      <c r="C41" s="267" t="s">
        <v>244</v>
      </c>
      <c r="D41" s="287" t="s">
        <v>245</v>
      </c>
      <c r="E41" s="269" t="s">
        <v>128</v>
      </c>
      <c r="F41" s="288">
        <v>12.5</v>
      </c>
      <c r="G41" s="404">
        <v>0</v>
      </c>
      <c r="H41" s="283">
        <f t="shared" si="1"/>
        <v>0</v>
      </c>
      <c r="I41" s="570"/>
      <c r="K41" s="385">
        <v>16</v>
      </c>
      <c r="L41" s="267" t="s">
        <v>192</v>
      </c>
      <c r="M41" s="267" t="s">
        <v>244</v>
      </c>
      <c r="N41" s="287" t="s">
        <v>245</v>
      </c>
      <c r="O41" s="269" t="s">
        <v>128</v>
      </c>
      <c r="P41" s="288">
        <v>12.5</v>
      </c>
      <c r="Q41" s="289">
        <v>647940</v>
      </c>
      <c r="R41" s="272">
        <f t="shared" si="0"/>
        <v>8099250</v>
      </c>
      <c r="S41" s="542"/>
      <c r="T41" t="b">
        <f>+EXACT($D$41,N41)</f>
        <v>1</v>
      </c>
      <c r="U41" t="b">
        <f>+EXACT($E$41,O41)</f>
        <v>1</v>
      </c>
      <c r="V41" t="b">
        <f>+EXACT($F$41,P41)</f>
        <v>1</v>
      </c>
    </row>
    <row r="42" spans="1:22" ht="14.5" thickTop="1">
      <c r="A42" s="290">
        <v>17</v>
      </c>
      <c r="B42" s="290" t="s">
        <v>192</v>
      </c>
      <c r="C42" s="290" t="s">
        <v>246</v>
      </c>
      <c r="D42" s="291" t="s">
        <v>247</v>
      </c>
      <c r="E42" s="292" t="s">
        <v>104</v>
      </c>
      <c r="F42" s="293">
        <v>5</v>
      </c>
      <c r="G42" s="404">
        <v>0</v>
      </c>
      <c r="H42" s="283">
        <f t="shared" si="1"/>
        <v>0</v>
      </c>
      <c r="I42" s="570"/>
      <c r="K42" s="390">
        <v>17</v>
      </c>
      <c r="L42" s="290" t="s">
        <v>192</v>
      </c>
      <c r="M42" s="290" t="s">
        <v>246</v>
      </c>
      <c r="N42" s="291" t="s">
        <v>247</v>
      </c>
      <c r="O42" s="292" t="s">
        <v>104</v>
      </c>
      <c r="P42" s="293">
        <v>5</v>
      </c>
      <c r="Q42" s="294">
        <v>499990</v>
      </c>
      <c r="R42" s="272">
        <f t="shared" si="0"/>
        <v>2499950</v>
      </c>
      <c r="S42" s="542"/>
      <c r="T42" t="b">
        <f>+EXACT($D$42,N42)</f>
        <v>1</v>
      </c>
      <c r="U42" t="b">
        <f>+EXACT($E$42,O42)</f>
        <v>1</v>
      </c>
      <c r="V42" t="b">
        <f>+EXACT($F$42,P42)</f>
        <v>1</v>
      </c>
    </row>
    <row r="43" spans="1:22" ht="15.75" customHeight="1" thickBot="1">
      <c r="A43" s="546" t="s">
        <v>248</v>
      </c>
      <c r="B43" s="547"/>
      <c r="C43" s="547"/>
      <c r="D43" s="547"/>
      <c r="E43" s="547"/>
      <c r="F43" s="547"/>
      <c r="G43" s="547"/>
      <c r="H43" s="547"/>
      <c r="I43" s="548"/>
      <c r="K43" s="546" t="s">
        <v>248</v>
      </c>
      <c r="L43" s="547"/>
      <c r="M43" s="547"/>
      <c r="N43" s="547"/>
      <c r="O43" s="547"/>
      <c r="P43" s="547"/>
      <c r="Q43" s="547"/>
      <c r="R43" s="547"/>
      <c r="S43" s="548"/>
    </row>
    <row r="44" spans="1:22" ht="33" customHeight="1" thickTop="1" thickBot="1">
      <c r="A44" s="295"/>
      <c r="B44" s="295"/>
      <c r="C44" s="295" t="s">
        <v>249</v>
      </c>
      <c r="D44" s="296" t="s">
        <v>250</v>
      </c>
      <c r="E44" s="297"/>
      <c r="F44" s="298"/>
      <c r="G44" s="299"/>
      <c r="H44" s="300"/>
      <c r="I44" s="301"/>
      <c r="K44" s="391"/>
      <c r="L44" s="295"/>
      <c r="M44" s="295" t="s">
        <v>249</v>
      </c>
      <c r="N44" s="296" t="s">
        <v>250</v>
      </c>
      <c r="O44" s="297"/>
      <c r="P44" s="298"/>
      <c r="Q44" s="299"/>
      <c r="R44" s="300"/>
      <c r="S44" s="301">
        <f>+R46+R47+R48</f>
        <v>11221643</v>
      </c>
    </row>
    <row r="45" spans="1:22" ht="29" thickTop="1" thickBot="1">
      <c r="A45" s="280"/>
      <c r="B45" s="280"/>
      <c r="C45" s="280" t="s">
        <v>251</v>
      </c>
      <c r="D45" s="274" t="s">
        <v>252</v>
      </c>
      <c r="E45" s="263"/>
      <c r="F45" s="264"/>
      <c r="G45" s="265"/>
      <c r="H45" s="266"/>
      <c r="I45" s="569"/>
      <c r="K45" s="261"/>
      <c r="L45" s="280"/>
      <c r="M45" s="280" t="s">
        <v>251</v>
      </c>
      <c r="N45" s="274" t="s">
        <v>252</v>
      </c>
      <c r="O45" s="263"/>
      <c r="P45" s="264"/>
      <c r="Q45" s="265"/>
      <c r="R45" s="266"/>
      <c r="S45" s="541">
        <f>+S44/R63</f>
        <v>3.5837992175686992E-2</v>
      </c>
    </row>
    <row r="46" spans="1:22" ht="29" thickTop="1" thickBot="1">
      <c r="A46" s="267">
        <v>18</v>
      </c>
      <c r="B46" s="267">
        <v>700</v>
      </c>
      <c r="C46" s="267" t="s">
        <v>253</v>
      </c>
      <c r="D46" s="287" t="s">
        <v>254</v>
      </c>
      <c r="E46" s="269" t="s">
        <v>128</v>
      </c>
      <c r="F46" s="288">
        <v>1187.5</v>
      </c>
      <c r="G46" s="404">
        <v>0</v>
      </c>
      <c r="H46" s="283">
        <f t="shared" ref="H46:H47" si="2">+F46*G46</f>
        <v>0</v>
      </c>
      <c r="I46" s="570"/>
      <c r="K46" s="385">
        <v>18</v>
      </c>
      <c r="L46" s="267">
        <v>700</v>
      </c>
      <c r="M46" s="267" t="s">
        <v>253</v>
      </c>
      <c r="N46" s="287" t="s">
        <v>254</v>
      </c>
      <c r="O46" s="269" t="s">
        <v>128</v>
      </c>
      <c r="P46" s="288">
        <v>1187.5</v>
      </c>
      <c r="Q46" s="289">
        <v>3795</v>
      </c>
      <c r="R46" s="272">
        <f>+ROUNDUP(P46*Q46,0)</f>
        <v>4506563</v>
      </c>
      <c r="S46" s="542"/>
      <c r="T46" t="b">
        <f>+EXACT($D$46,N46)</f>
        <v>1</v>
      </c>
      <c r="U46" t="b">
        <f>+EXACT($E$46,O46)</f>
        <v>1</v>
      </c>
      <c r="V46" t="b">
        <f>+EXACT($F$46,P46)</f>
        <v>1</v>
      </c>
    </row>
    <row r="47" spans="1:22" ht="15" thickTop="1" thickBot="1">
      <c r="A47" s="267">
        <v>19</v>
      </c>
      <c r="B47" s="267">
        <v>701</v>
      </c>
      <c r="C47" s="267" t="s">
        <v>255</v>
      </c>
      <c r="D47" s="287" t="s">
        <v>256</v>
      </c>
      <c r="E47" s="269" t="s">
        <v>119</v>
      </c>
      <c r="F47" s="288">
        <v>12</v>
      </c>
      <c r="G47" s="404">
        <v>0</v>
      </c>
      <c r="H47" s="283">
        <f t="shared" si="2"/>
        <v>0</v>
      </c>
      <c r="I47" s="570"/>
      <c r="K47" s="385">
        <v>19</v>
      </c>
      <c r="L47" s="267">
        <v>701</v>
      </c>
      <c r="M47" s="267" t="s">
        <v>255</v>
      </c>
      <c r="N47" s="287" t="s">
        <v>256</v>
      </c>
      <c r="O47" s="269" t="s">
        <v>119</v>
      </c>
      <c r="P47" s="288">
        <v>12</v>
      </c>
      <c r="Q47" s="289">
        <v>41090</v>
      </c>
      <c r="R47" s="272">
        <f>+ROUNDUP(P47*Q47,0)</f>
        <v>493080</v>
      </c>
      <c r="S47" s="542"/>
      <c r="T47" t="b">
        <f>+EXACT($D$47,N47)</f>
        <v>1</v>
      </c>
      <c r="U47" t="b">
        <f>+EXACT($E$47,O47)</f>
        <v>1</v>
      </c>
      <c r="V47" t="b">
        <f>+EXACT($F$47,P47)</f>
        <v>1</v>
      </c>
    </row>
    <row r="48" spans="1:22" ht="15" thickTop="1" thickBot="1">
      <c r="A48" s="267">
        <v>20</v>
      </c>
      <c r="B48" s="267" t="s">
        <v>192</v>
      </c>
      <c r="C48" s="267" t="s">
        <v>257</v>
      </c>
      <c r="D48" s="287" t="s">
        <v>258</v>
      </c>
      <c r="E48" s="269" t="s">
        <v>104</v>
      </c>
      <c r="F48" s="288">
        <v>200</v>
      </c>
      <c r="G48" s="404">
        <v>0</v>
      </c>
      <c r="H48" s="283">
        <f>+F48*G48</f>
        <v>0</v>
      </c>
      <c r="I48" s="571"/>
      <c r="K48" s="385">
        <v>20</v>
      </c>
      <c r="L48" s="267" t="s">
        <v>192</v>
      </c>
      <c r="M48" s="267" t="s">
        <v>257</v>
      </c>
      <c r="N48" s="287" t="s">
        <v>258</v>
      </c>
      <c r="O48" s="269" t="s">
        <v>104</v>
      </c>
      <c r="P48" s="288">
        <v>200</v>
      </c>
      <c r="Q48" s="289">
        <v>31110</v>
      </c>
      <c r="R48" s="272">
        <f>+ROUNDUP(P48*Q48,0)</f>
        <v>6222000</v>
      </c>
      <c r="S48" s="563"/>
      <c r="T48" t="b">
        <f>+EXACT($D$48,N48)</f>
        <v>1</v>
      </c>
      <c r="U48" t="b">
        <f>+EXACT($E$48,O48)</f>
        <v>1</v>
      </c>
      <c r="V48" t="b">
        <f>+EXACT($F$48,P48)</f>
        <v>1</v>
      </c>
    </row>
    <row r="49" spans="1:22" ht="16.5" customHeight="1" thickTop="1" thickBot="1">
      <c r="A49" s="546" t="s">
        <v>259</v>
      </c>
      <c r="B49" s="547"/>
      <c r="C49" s="547"/>
      <c r="D49" s="547"/>
      <c r="E49" s="547"/>
      <c r="F49" s="547"/>
      <c r="G49" s="547"/>
      <c r="H49" s="547"/>
      <c r="I49" s="548"/>
      <c r="K49" s="546" t="s">
        <v>259</v>
      </c>
      <c r="L49" s="547"/>
      <c r="M49" s="547"/>
      <c r="N49" s="547"/>
      <c r="O49" s="547"/>
      <c r="P49" s="547"/>
      <c r="Q49" s="547"/>
      <c r="R49" s="547"/>
      <c r="S49" s="548"/>
    </row>
    <row r="50" spans="1:22" ht="29" thickTop="1" thickBot="1">
      <c r="A50" s="278"/>
      <c r="B50" s="278"/>
      <c r="C50" s="278" t="s">
        <v>260</v>
      </c>
      <c r="D50" s="255" t="s">
        <v>261</v>
      </c>
      <c r="E50" s="256"/>
      <c r="F50" s="279"/>
      <c r="G50" s="258"/>
      <c r="H50" s="259"/>
      <c r="I50" s="260"/>
      <c r="K50" s="254"/>
      <c r="L50" s="278"/>
      <c r="M50" s="278" t="s">
        <v>260</v>
      </c>
      <c r="N50" s="255" t="s">
        <v>261</v>
      </c>
      <c r="O50" s="256"/>
      <c r="P50" s="279"/>
      <c r="Q50" s="258"/>
      <c r="R50" s="259"/>
      <c r="S50" s="260">
        <f>+R52</f>
        <v>1370000</v>
      </c>
    </row>
    <row r="51" spans="1:22" ht="15.5" thickTop="1" thickBot="1">
      <c r="A51" s="280"/>
      <c r="B51" s="280"/>
      <c r="C51" s="280" t="s">
        <v>262</v>
      </c>
      <c r="D51" s="274" t="s">
        <v>263</v>
      </c>
      <c r="E51" s="263"/>
      <c r="F51" s="264"/>
      <c r="G51" s="265"/>
      <c r="H51" s="266"/>
      <c r="I51" s="569"/>
      <c r="K51" s="261"/>
      <c r="L51" s="280"/>
      <c r="M51" s="280" t="s">
        <v>262</v>
      </c>
      <c r="N51" s="274" t="s">
        <v>263</v>
      </c>
      <c r="O51" s="263"/>
      <c r="P51" s="264"/>
      <c r="Q51" s="265"/>
      <c r="R51" s="266"/>
      <c r="S51" s="541">
        <f>+S50/R63</f>
        <v>4.375299524382586E-3</v>
      </c>
    </row>
    <row r="52" spans="1:22" ht="28.5" thickTop="1">
      <c r="A52" s="281">
        <v>21</v>
      </c>
      <c r="B52" s="281">
        <v>810</v>
      </c>
      <c r="C52" s="281" t="s">
        <v>264</v>
      </c>
      <c r="D52" s="282" t="s">
        <v>265</v>
      </c>
      <c r="E52" s="302" t="s">
        <v>104</v>
      </c>
      <c r="F52" s="270">
        <v>200</v>
      </c>
      <c r="G52" s="404">
        <v>0</v>
      </c>
      <c r="H52" s="283">
        <f>+F52*G52</f>
        <v>0</v>
      </c>
      <c r="I52" s="570"/>
      <c r="K52" s="388">
        <v>21</v>
      </c>
      <c r="L52" s="281">
        <v>810</v>
      </c>
      <c r="M52" s="281" t="s">
        <v>264</v>
      </c>
      <c r="N52" s="282" t="s">
        <v>265</v>
      </c>
      <c r="O52" s="302" t="s">
        <v>104</v>
      </c>
      <c r="P52" s="270">
        <v>200</v>
      </c>
      <c r="Q52" s="271">
        <v>6850</v>
      </c>
      <c r="R52" s="272">
        <f>+ROUNDUP(P52*Q52,0)</f>
        <v>1370000</v>
      </c>
      <c r="S52" s="542"/>
      <c r="T52" t="b">
        <f>+EXACT($D$52,N52)</f>
        <v>1</v>
      </c>
      <c r="U52" t="b">
        <f>+EXACT($E$52,O52)</f>
        <v>1</v>
      </c>
      <c r="V52" t="b">
        <f>+EXACT($F$52,P52)</f>
        <v>1</v>
      </c>
    </row>
    <row r="53" spans="1:22" ht="15.75" customHeight="1" thickBot="1">
      <c r="A53" s="546" t="s">
        <v>266</v>
      </c>
      <c r="B53" s="547"/>
      <c r="C53" s="547"/>
      <c r="D53" s="547"/>
      <c r="E53" s="547"/>
      <c r="F53" s="547"/>
      <c r="G53" s="547"/>
      <c r="H53" s="547"/>
      <c r="I53" s="548"/>
      <c r="K53" s="546" t="s">
        <v>266</v>
      </c>
      <c r="L53" s="547"/>
      <c r="M53" s="547"/>
      <c r="N53" s="547"/>
      <c r="O53" s="547"/>
      <c r="P53" s="547"/>
      <c r="Q53" s="547"/>
      <c r="R53" s="547"/>
      <c r="S53" s="548"/>
    </row>
    <row r="54" spans="1:22" ht="17.25" customHeight="1" thickTop="1" thickBot="1">
      <c r="A54" s="278"/>
      <c r="B54" s="278"/>
      <c r="C54" s="278" t="s">
        <v>267</v>
      </c>
      <c r="D54" s="255" t="s">
        <v>268</v>
      </c>
      <c r="E54" s="256"/>
      <c r="F54" s="279"/>
      <c r="G54" s="258"/>
      <c r="H54" s="259"/>
      <c r="I54" s="260"/>
      <c r="K54" s="254"/>
      <c r="L54" s="278"/>
      <c r="M54" s="278" t="s">
        <v>267</v>
      </c>
      <c r="N54" s="255" t="s">
        <v>268</v>
      </c>
      <c r="O54" s="256"/>
      <c r="P54" s="279"/>
      <c r="Q54" s="258"/>
      <c r="R54" s="259"/>
      <c r="S54" s="260">
        <f>+R56</f>
        <v>5999940</v>
      </c>
    </row>
    <row r="55" spans="1:22" ht="25.5" customHeight="1" thickTop="1" thickBot="1">
      <c r="A55" s="280"/>
      <c r="B55" s="280"/>
      <c r="C55" s="280" t="s">
        <v>269</v>
      </c>
      <c r="D55" s="274" t="s">
        <v>270</v>
      </c>
      <c r="E55" s="263"/>
      <c r="F55" s="264"/>
      <c r="G55" s="265"/>
      <c r="H55" s="266"/>
      <c r="I55" s="569"/>
      <c r="K55" s="261"/>
      <c r="L55" s="280"/>
      <c r="M55" s="280" t="s">
        <v>269</v>
      </c>
      <c r="N55" s="274" t="s">
        <v>270</v>
      </c>
      <c r="O55" s="263"/>
      <c r="P55" s="264"/>
      <c r="Q55" s="265"/>
      <c r="R55" s="266"/>
      <c r="S55" s="541">
        <f>+S54/R63</f>
        <v>1.9161704108265731E-2</v>
      </c>
    </row>
    <row r="56" spans="1:22" ht="61.5" customHeight="1" thickTop="1" thickBot="1">
      <c r="A56" s="281">
        <v>22</v>
      </c>
      <c r="B56" s="281">
        <v>900</v>
      </c>
      <c r="C56" s="281" t="s">
        <v>271</v>
      </c>
      <c r="D56" s="282" t="s">
        <v>272</v>
      </c>
      <c r="E56" s="269" t="s">
        <v>273</v>
      </c>
      <c r="F56" s="270">
        <v>6</v>
      </c>
      <c r="G56" s="404">
        <v>0</v>
      </c>
      <c r="H56" s="283">
        <f>+F56*G56</f>
        <v>0</v>
      </c>
      <c r="I56" s="570"/>
      <c r="K56" s="388">
        <v>22</v>
      </c>
      <c r="L56" s="281">
        <v>900</v>
      </c>
      <c r="M56" s="281" t="s">
        <v>271</v>
      </c>
      <c r="N56" s="282" t="s">
        <v>272</v>
      </c>
      <c r="O56" s="269" t="s">
        <v>273</v>
      </c>
      <c r="P56" s="270">
        <v>6</v>
      </c>
      <c r="Q56" s="271">
        <v>999990</v>
      </c>
      <c r="R56" s="272">
        <f>+ROUNDUP(P56*Q56,0)</f>
        <v>5999940</v>
      </c>
      <c r="S56" s="542"/>
      <c r="T56" t="b">
        <f>+EXACT($D$56,N56)</f>
        <v>1</v>
      </c>
      <c r="U56" t="b">
        <f>+EXACT($E$56,O56)</f>
        <v>1</v>
      </c>
      <c r="V56" t="b">
        <f>+EXACT($F$56,P56)</f>
        <v>1</v>
      </c>
    </row>
    <row r="57" spans="1:22" ht="16.5" thickTop="1" thickBot="1">
      <c r="A57" s="303"/>
      <c r="B57" s="303"/>
      <c r="C57" s="303"/>
      <c r="D57" s="304" t="s">
        <v>274</v>
      </c>
      <c r="E57" s="305"/>
      <c r="F57" s="306"/>
      <c r="G57" s="307"/>
      <c r="H57" s="308"/>
      <c r="I57" s="309"/>
      <c r="K57" s="320"/>
      <c r="L57" s="303"/>
      <c r="M57" s="303"/>
      <c r="N57" s="304" t="s">
        <v>274</v>
      </c>
      <c r="O57" s="305"/>
      <c r="P57" s="306"/>
      <c r="Q57" s="307"/>
      <c r="R57" s="308"/>
      <c r="S57" s="309"/>
    </row>
    <row r="58" spans="1:22" ht="16.5" customHeight="1" thickTop="1" thickBot="1">
      <c r="A58" s="549" t="s">
        <v>275</v>
      </c>
      <c r="B58" s="550"/>
      <c r="C58" s="550"/>
      <c r="D58" s="550"/>
      <c r="E58" s="550"/>
      <c r="F58" s="550"/>
      <c r="G58" s="550"/>
      <c r="H58" s="550"/>
      <c r="I58" s="550"/>
      <c r="K58" s="549" t="s">
        <v>275</v>
      </c>
      <c r="L58" s="550"/>
      <c r="M58" s="550"/>
      <c r="N58" s="550"/>
      <c r="O58" s="550"/>
      <c r="P58" s="550"/>
      <c r="Q58" s="550"/>
      <c r="R58" s="550"/>
      <c r="S58" s="550"/>
    </row>
    <row r="59" spans="1:22" ht="16.5" thickTop="1" thickBot="1">
      <c r="A59" s="310"/>
      <c r="B59" s="310"/>
      <c r="C59" s="310" t="s">
        <v>276</v>
      </c>
      <c r="D59" s="371" t="s">
        <v>277</v>
      </c>
      <c r="E59" s="252"/>
      <c r="F59" s="372"/>
      <c r="G59" s="373"/>
      <c r="H59" s="253"/>
      <c r="I59" s="253"/>
      <c r="K59" s="251"/>
      <c r="L59" s="310"/>
      <c r="M59" s="310" t="s">
        <v>276</v>
      </c>
      <c r="N59" s="371" t="s">
        <v>277</v>
      </c>
      <c r="O59" s="252"/>
      <c r="P59" s="372"/>
      <c r="Q59" s="373"/>
      <c r="R59" s="253"/>
      <c r="S59" s="253"/>
    </row>
    <row r="60" spans="1:22" ht="15" thickTop="1" thickBot="1">
      <c r="A60" s="311"/>
      <c r="B60" s="311"/>
      <c r="C60" s="311" t="s">
        <v>278</v>
      </c>
      <c r="D60" s="312" t="s">
        <v>279</v>
      </c>
      <c r="E60" s="313"/>
      <c r="F60" s="257"/>
      <c r="G60" s="258"/>
      <c r="H60" s="259"/>
      <c r="I60" s="260"/>
      <c r="K60" s="392"/>
      <c r="L60" s="311"/>
      <c r="M60" s="311" t="s">
        <v>278</v>
      </c>
      <c r="N60" s="312" t="s">
        <v>279</v>
      </c>
      <c r="O60" s="313"/>
      <c r="P60" s="257"/>
      <c r="Q60" s="258"/>
      <c r="R60" s="259"/>
      <c r="S60" s="260">
        <f>+R61</f>
        <v>0</v>
      </c>
    </row>
    <row r="61" spans="1:22" ht="59.25" customHeight="1" thickTop="1" thickBot="1">
      <c r="A61" s="314">
        <v>23</v>
      </c>
      <c r="B61" s="314" t="s">
        <v>192</v>
      </c>
      <c r="C61" s="314" t="s">
        <v>280</v>
      </c>
      <c r="D61" s="315" t="s">
        <v>281</v>
      </c>
      <c r="E61" s="316" t="s">
        <v>65</v>
      </c>
      <c r="F61" s="317">
        <v>0</v>
      </c>
      <c r="G61" s="404">
        <v>0</v>
      </c>
      <c r="H61" s="283">
        <f>+F61*G61</f>
        <v>0</v>
      </c>
      <c r="I61" s="319"/>
      <c r="K61" s="393">
        <v>23</v>
      </c>
      <c r="L61" s="314" t="s">
        <v>192</v>
      </c>
      <c r="M61" s="314" t="s">
        <v>280</v>
      </c>
      <c r="N61" s="315" t="s">
        <v>281</v>
      </c>
      <c r="O61" s="316" t="s">
        <v>65</v>
      </c>
      <c r="P61" s="317">
        <v>0</v>
      </c>
      <c r="Q61" s="318">
        <v>0</v>
      </c>
      <c r="R61" s="272">
        <f>+ROUNDUP(P61*Q61,0)</f>
        <v>0</v>
      </c>
      <c r="S61" s="394">
        <f>+S60/R63</f>
        <v>0</v>
      </c>
      <c r="T61" t="b">
        <f>+EXACT($D$61,N61)</f>
        <v>1</v>
      </c>
      <c r="U61" t="b">
        <f>+EXACT($E$61,O61)</f>
        <v>1</v>
      </c>
      <c r="V61" t="b">
        <f>+EXACT($F$61,P61)</f>
        <v>1</v>
      </c>
    </row>
    <row r="62" spans="1:22" ht="16.5" thickTop="1" thickBot="1">
      <c r="A62" s="320"/>
      <c r="B62" s="320"/>
      <c r="C62" s="320"/>
      <c r="D62" s="304" t="s">
        <v>282</v>
      </c>
      <c r="E62" s="305"/>
      <c r="F62" s="306"/>
      <c r="G62" s="321"/>
      <c r="H62" s="322"/>
      <c r="I62" s="309"/>
      <c r="K62" s="320"/>
      <c r="L62" s="320"/>
      <c r="M62" s="320"/>
      <c r="N62" s="304" t="s">
        <v>282</v>
      </c>
      <c r="O62" s="305"/>
      <c r="P62" s="306"/>
      <c r="Q62" s="395"/>
      <c r="R62" s="396"/>
      <c r="S62" s="309">
        <f>+S61+S55+S51+S45+S33+S27+S23+S19+S14</f>
        <v>1</v>
      </c>
    </row>
    <row r="63" spans="1:22" ht="16.5" thickTop="1" thickBot="1">
      <c r="A63" s="242"/>
      <c r="B63" s="242"/>
      <c r="C63" s="551" t="s">
        <v>66</v>
      </c>
      <c r="D63" s="552"/>
      <c r="E63" s="552"/>
      <c r="F63" s="553"/>
      <c r="G63" s="323"/>
      <c r="H63" s="324">
        <f>+H61+H56+H52+H48+H47+H46+H42+H41+H40+H39+H38+H37+H36+H35+H34+H30+H29+H28+H24+H23+H20+H17+H15</f>
        <v>0</v>
      </c>
      <c r="I63" s="325"/>
      <c r="K63" s="242"/>
      <c r="L63" s="242"/>
      <c r="M63" s="551" t="s">
        <v>66</v>
      </c>
      <c r="N63" s="552"/>
      <c r="O63" s="552"/>
      <c r="P63" s="553"/>
      <c r="Q63" s="323"/>
      <c r="R63" s="324">
        <f>+R61+R56+R52+R48+R47+R46+R42+R41+R40+R39+R38+R37+R36+R35+R34+R30+R29+R28+R24+R23+R20+R17+R15</f>
        <v>313121420</v>
      </c>
      <c r="S63" s="325"/>
    </row>
    <row r="64" spans="1:22" ht="14">
      <c r="A64" s="242"/>
      <c r="B64" s="242"/>
      <c r="C64" s="554" t="s">
        <v>67</v>
      </c>
      <c r="D64" s="555"/>
      <c r="E64" s="555"/>
      <c r="F64" s="556"/>
      <c r="G64" s="405">
        <v>0</v>
      </c>
      <c r="H64" s="326">
        <f ca="1">ROUND(G64*$H$64,0)</f>
        <v>0</v>
      </c>
      <c r="I64" s="327"/>
      <c r="K64" s="242"/>
      <c r="L64" s="242"/>
      <c r="M64" s="554" t="s">
        <v>67</v>
      </c>
      <c r="N64" s="555"/>
      <c r="O64" s="555"/>
      <c r="P64" s="556"/>
      <c r="Q64" s="158">
        <v>5.21E-2</v>
      </c>
      <c r="R64" s="326">
        <f>+R63*Q64</f>
        <v>16313625.982000001</v>
      </c>
      <c r="S64" s="327"/>
    </row>
    <row r="65" spans="1:19" ht="14">
      <c r="A65" s="242"/>
      <c r="B65" s="242"/>
      <c r="C65" s="557" t="s">
        <v>68</v>
      </c>
      <c r="D65" s="558"/>
      <c r="E65" s="558"/>
      <c r="F65" s="559"/>
      <c r="G65" s="406">
        <v>0</v>
      </c>
      <c r="H65" s="374">
        <f ca="1">ROUND(G65*$H$64,0)</f>
        <v>0</v>
      </c>
      <c r="I65" s="328"/>
      <c r="K65" s="242"/>
      <c r="L65" s="242"/>
      <c r="M65" s="557" t="s">
        <v>68</v>
      </c>
      <c r="N65" s="558"/>
      <c r="O65" s="558"/>
      <c r="P65" s="559"/>
      <c r="Q65" s="159">
        <v>0.01</v>
      </c>
      <c r="R65" s="374">
        <f>+R63*Q65</f>
        <v>3131214.2</v>
      </c>
      <c r="S65" s="328"/>
    </row>
    <row r="66" spans="1:19" ht="14">
      <c r="A66" s="242"/>
      <c r="B66" s="242"/>
      <c r="C66" s="560" t="s">
        <v>69</v>
      </c>
      <c r="D66" s="561"/>
      <c r="E66" s="561"/>
      <c r="F66" s="562"/>
      <c r="G66" s="406">
        <v>0</v>
      </c>
      <c r="H66" s="375">
        <f ca="1">ROUND(G66*$H$64,0)</f>
        <v>0</v>
      </c>
      <c r="I66" s="328"/>
      <c r="K66" s="242"/>
      <c r="L66" s="242"/>
      <c r="M66" s="560" t="s">
        <v>69</v>
      </c>
      <c r="N66" s="561"/>
      <c r="O66" s="561"/>
      <c r="P66" s="562"/>
      <c r="Q66" s="160">
        <v>0.05</v>
      </c>
      <c r="R66" s="375">
        <f>+R63*Q66</f>
        <v>15656071</v>
      </c>
      <c r="S66" s="328"/>
    </row>
    <row r="67" spans="1:19" ht="14.5" thickBot="1">
      <c r="A67" s="242"/>
      <c r="B67" s="242"/>
      <c r="C67" s="564" t="s">
        <v>317</v>
      </c>
      <c r="D67" s="565"/>
      <c r="E67" s="565"/>
      <c r="F67" s="566"/>
      <c r="G67" s="407">
        <v>0</v>
      </c>
      <c r="H67" s="376">
        <f ca="1">ROUND(G67*$H$67,0)</f>
        <v>0</v>
      </c>
      <c r="I67" s="328"/>
      <c r="K67" s="242"/>
      <c r="L67" s="242"/>
      <c r="M67" s="564" t="s">
        <v>150</v>
      </c>
      <c r="N67" s="565"/>
      <c r="O67" s="565"/>
      <c r="P67" s="566"/>
      <c r="Q67" s="161">
        <v>0.19</v>
      </c>
      <c r="R67" s="376">
        <f>+R66*Q67</f>
        <v>2974653.49</v>
      </c>
      <c r="S67" s="328"/>
    </row>
    <row r="68" spans="1:19" ht="16" thickBot="1">
      <c r="A68" s="242"/>
      <c r="B68" s="242"/>
      <c r="C68" s="572" t="s">
        <v>283</v>
      </c>
      <c r="D68" s="573"/>
      <c r="E68" s="573"/>
      <c r="F68" s="574"/>
      <c r="G68" s="329"/>
      <c r="H68" s="330"/>
      <c r="I68" s="331"/>
      <c r="K68" s="242"/>
      <c r="L68" s="242"/>
      <c r="M68" s="543" t="s">
        <v>283</v>
      </c>
      <c r="N68" s="544"/>
      <c r="O68" s="544"/>
      <c r="P68" s="545"/>
      <c r="Q68" s="397"/>
      <c r="R68" s="398">
        <f>+R63+R64+R65+R66+R67</f>
        <v>351196984.67199999</v>
      </c>
      <c r="S68" s="331"/>
    </row>
    <row r="69" spans="1:19" ht="14.5" thickTop="1">
      <c r="A69" s="377"/>
      <c r="B69" s="377"/>
      <c r="C69" s="377"/>
      <c r="D69" s="378"/>
      <c r="E69" s="379"/>
      <c r="F69" s="379"/>
      <c r="G69" s="379"/>
      <c r="H69" s="379"/>
      <c r="I69" s="380"/>
    </row>
    <row r="70" spans="1:19">
      <c r="C70" s="575" t="s">
        <v>295</v>
      </c>
      <c r="D70" s="575"/>
      <c r="E70" s="575"/>
      <c r="F70" s="575"/>
      <c r="G70" s="575"/>
      <c r="H70" s="575"/>
    </row>
    <row r="71" spans="1:19">
      <c r="C71" s="575"/>
      <c r="D71" s="575"/>
      <c r="E71" s="575"/>
      <c r="F71" s="575"/>
      <c r="G71" s="575"/>
      <c r="H71" s="575"/>
    </row>
    <row r="72" spans="1:19">
      <c r="C72" s="575"/>
      <c r="D72" s="575"/>
      <c r="E72" s="575"/>
      <c r="F72" s="575"/>
      <c r="G72" s="575"/>
      <c r="H72" s="575"/>
    </row>
    <row r="73" spans="1:19">
      <c r="C73" s="575"/>
      <c r="D73" s="575"/>
      <c r="E73" s="575"/>
      <c r="F73" s="575"/>
      <c r="G73" s="575"/>
      <c r="H73" s="575"/>
      <c r="P73" s="237"/>
    </row>
  </sheetData>
  <sheetProtection algorithmName="SHA-512" hashValue="Gy1z2TM77pxZ5HWeysSn+4YoUNB8n3iQgizwKXGKB/cotP2xhdlkLdf4rGdHoRXKw8oDOCUa58b3CQ3lGZV40g==" saltValue="DE+ABlLSdpEWdSpEcFX6xA==" spinCount="100000" sheet="1" objects="1" scenarios="1"/>
  <mergeCells count="57">
    <mergeCell ref="S27:S30"/>
    <mergeCell ref="K31:S31"/>
    <mergeCell ref="C68:F68"/>
    <mergeCell ref="C70:H73"/>
    <mergeCell ref="I51:I52"/>
    <mergeCell ref="A53:I53"/>
    <mergeCell ref="I55:I56"/>
    <mergeCell ref="A58:I58"/>
    <mergeCell ref="C63:F63"/>
    <mergeCell ref="C64:F64"/>
    <mergeCell ref="C65:F65"/>
    <mergeCell ref="C66:F66"/>
    <mergeCell ref="C67:F67"/>
    <mergeCell ref="I33:I42"/>
    <mergeCell ref="A43:I43"/>
    <mergeCell ref="I45:I48"/>
    <mergeCell ref="A49:I49"/>
    <mergeCell ref="C3:D8"/>
    <mergeCell ref="E3:I3"/>
    <mergeCell ref="E4:I6"/>
    <mergeCell ref="E7:E8"/>
    <mergeCell ref="F7:I8"/>
    <mergeCell ref="E9:I9"/>
    <mergeCell ref="A13:I13"/>
    <mergeCell ref="I14:I17"/>
    <mergeCell ref="I19:I20"/>
    <mergeCell ref="A21:I21"/>
    <mergeCell ref="I23:I24"/>
    <mergeCell ref="A25:I25"/>
    <mergeCell ref="I27:I30"/>
    <mergeCell ref="A31:I31"/>
    <mergeCell ref="S33:S42"/>
    <mergeCell ref="K43:S43"/>
    <mergeCell ref="S45:S48"/>
    <mergeCell ref="K49:S49"/>
    <mergeCell ref="M67:P67"/>
    <mergeCell ref="M68:P68"/>
    <mergeCell ref="S51:S52"/>
    <mergeCell ref="K53:S53"/>
    <mergeCell ref="S55:S56"/>
    <mergeCell ref="K58:S58"/>
    <mergeCell ref="M63:P63"/>
    <mergeCell ref="M64:P64"/>
    <mergeCell ref="M65:P65"/>
    <mergeCell ref="M66:P66"/>
    <mergeCell ref="K25:S25"/>
    <mergeCell ref="M3:N8"/>
    <mergeCell ref="O3:S3"/>
    <mergeCell ref="O4:S6"/>
    <mergeCell ref="O7:O8"/>
    <mergeCell ref="P7:S8"/>
    <mergeCell ref="O9:S9"/>
    <mergeCell ref="K13:S13"/>
    <mergeCell ref="S14:S17"/>
    <mergeCell ref="S19:S20"/>
    <mergeCell ref="K21:S21"/>
    <mergeCell ref="S23:S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9"/>
  <sheetViews>
    <sheetView topLeftCell="M13" workbookViewId="0">
      <selection activeCell="I8" sqref="I8"/>
    </sheetView>
  </sheetViews>
  <sheetFormatPr baseColWidth="10" defaultRowHeight="12.5"/>
  <cols>
    <col min="2" max="2" width="41.54296875" customWidth="1"/>
    <col min="3" max="3" width="17.81640625" customWidth="1"/>
    <col min="9" max="9" width="12.1796875" bestFit="1" customWidth="1"/>
    <col min="10" max="10" width="12.1796875" customWidth="1"/>
    <col min="12" max="12" width="42.81640625" customWidth="1"/>
    <col min="13" max="13" width="12.81640625" customWidth="1"/>
    <col min="18" max="18" width="14.81640625" customWidth="1"/>
    <col min="19" max="20" width="15.81640625" customWidth="1"/>
    <col min="21" max="21" width="14.54296875" customWidth="1"/>
    <col min="22" max="22" width="14.81640625" customWidth="1"/>
  </cols>
  <sheetData>
    <row r="1" spans="1:22" ht="13" thickBot="1"/>
    <row r="2" spans="1:22" ht="16.75" customHeight="1" thickTop="1" thickBot="1">
      <c r="A2" s="585" t="s">
        <v>294</v>
      </c>
      <c r="B2" s="586"/>
      <c r="C2" s="587" t="s">
        <v>120</v>
      </c>
      <c r="D2" s="587"/>
      <c r="E2" s="587"/>
      <c r="F2" s="587"/>
      <c r="G2" s="587"/>
      <c r="H2" s="588"/>
      <c r="K2" s="585" t="s">
        <v>284</v>
      </c>
      <c r="L2" s="586"/>
      <c r="M2" s="587" t="s">
        <v>120</v>
      </c>
      <c r="N2" s="587"/>
      <c r="O2" s="587"/>
      <c r="P2" s="587"/>
      <c r="Q2" s="587"/>
      <c r="R2" s="588"/>
    </row>
    <row r="3" spans="1:22" ht="35.5" thickTop="1" thickBot="1">
      <c r="A3" s="14" t="s">
        <v>97</v>
      </c>
      <c r="B3" s="15" t="s">
        <v>98</v>
      </c>
      <c r="C3" s="16" t="s">
        <v>99</v>
      </c>
      <c r="D3" s="15" t="s">
        <v>100</v>
      </c>
      <c r="E3" s="16" t="s">
        <v>101</v>
      </c>
      <c r="F3" s="332" t="s">
        <v>102</v>
      </c>
      <c r="G3" s="69" t="s">
        <v>103</v>
      </c>
      <c r="H3" s="17" t="s">
        <v>39</v>
      </c>
      <c r="K3" s="14" t="s">
        <v>97</v>
      </c>
      <c r="L3" s="15" t="s">
        <v>98</v>
      </c>
      <c r="M3" s="16" t="s">
        <v>99</v>
      </c>
      <c r="N3" s="15" t="s">
        <v>100</v>
      </c>
      <c r="O3" s="16" t="s">
        <v>101</v>
      </c>
      <c r="P3" s="332" t="s">
        <v>102</v>
      </c>
      <c r="Q3" s="69" t="s">
        <v>103</v>
      </c>
      <c r="R3" s="17" t="s">
        <v>39</v>
      </c>
    </row>
    <row r="4" spans="1:22" ht="27" thickTop="1" thickBot="1">
      <c r="A4" s="18" t="s">
        <v>70</v>
      </c>
      <c r="B4" s="51" t="s">
        <v>71</v>
      </c>
      <c r="C4" s="52"/>
      <c r="D4" s="52"/>
      <c r="E4" s="52"/>
      <c r="F4" s="333"/>
      <c r="G4" s="53"/>
      <c r="H4" s="54"/>
      <c r="K4" s="18" t="s">
        <v>70</v>
      </c>
      <c r="L4" s="51" t="s">
        <v>71</v>
      </c>
      <c r="M4" s="52"/>
      <c r="N4" s="52"/>
      <c r="O4" s="52"/>
      <c r="P4" s="333"/>
      <c r="Q4" s="53"/>
      <c r="R4" s="54"/>
    </row>
    <row r="5" spans="1:22" ht="14" thickTop="1" thickBot="1">
      <c r="A5" s="55" t="s">
        <v>129</v>
      </c>
      <c r="B5" s="56" t="s">
        <v>130</v>
      </c>
      <c r="C5" s="124"/>
      <c r="D5" s="124"/>
      <c r="E5" s="124"/>
      <c r="F5" s="334"/>
      <c r="G5" s="125"/>
      <c r="H5" s="126"/>
      <c r="K5" s="55" t="s">
        <v>129</v>
      </c>
      <c r="L5" s="56" t="s">
        <v>130</v>
      </c>
      <c r="M5" s="124"/>
      <c r="N5" s="124"/>
      <c r="O5" s="124"/>
      <c r="P5" s="334"/>
      <c r="Q5" s="125"/>
      <c r="R5" s="126"/>
    </row>
    <row r="6" spans="1:22" ht="132.75" customHeight="1" thickTop="1" thickBot="1">
      <c r="A6" s="81" t="s">
        <v>72</v>
      </c>
      <c r="B6" s="139" t="s">
        <v>313</v>
      </c>
      <c r="C6" s="137">
        <v>0</v>
      </c>
      <c r="D6" s="138">
        <v>0</v>
      </c>
      <c r="E6" s="335">
        <v>1</v>
      </c>
      <c r="F6" s="336">
        <v>1.5</v>
      </c>
      <c r="G6" s="337">
        <v>1</v>
      </c>
      <c r="H6" s="338">
        <f>ROUND((C6*D6*E6*F6*G6),0)</f>
        <v>0</v>
      </c>
      <c r="K6" s="81" t="s">
        <v>72</v>
      </c>
      <c r="L6" s="139" t="s">
        <v>313</v>
      </c>
      <c r="M6" s="137">
        <v>2463881</v>
      </c>
      <c r="N6" s="399">
        <v>1.58</v>
      </c>
      <c r="O6" s="335">
        <v>1</v>
      </c>
      <c r="P6" s="336">
        <v>1.5</v>
      </c>
      <c r="Q6" s="337">
        <v>1</v>
      </c>
      <c r="R6" s="338">
        <f>ROUND((M6*N6*O6*P6*Q6),0)</f>
        <v>5839398</v>
      </c>
      <c r="S6" t="b">
        <f>+EXACT($B6,L6)</f>
        <v>1</v>
      </c>
      <c r="T6" t="b">
        <f>+EXACT($E6,O6)</f>
        <v>1</v>
      </c>
      <c r="U6" t="b">
        <f>+EXACT($F6,P6)</f>
        <v>1</v>
      </c>
      <c r="V6" t="b">
        <f>+EXACT($G6,Q6)</f>
        <v>1</v>
      </c>
    </row>
    <row r="7" spans="1:22" ht="14" thickTop="1" thickBot="1">
      <c r="A7" s="18" t="s">
        <v>73</v>
      </c>
      <c r="B7" s="51" t="s">
        <v>74</v>
      </c>
      <c r="C7" s="60"/>
      <c r="D7" s="60"/>
      <c r="E7" s="60"/>
      <c r="F7" s="339"/>
      <c r="G7" s="61"/>
      <c r="H7" s="62"/>
      <c r="K7" s="18" t="s">
        <v>73</v>
      </c>
      <c r="L7" s="51" t="s">
        <v>74</v>
      </c>
      <c r="M7" s="60"/>
      <c r="N7" s="400"/>
      <c r="O7" s="60"/>
      <c r="P7" s="339"/>
      <c r="Q7" s="61"/>
      <c r="R7" s="62"/>
    </row>
    <row r="8" spans="1:22" ht="14" thickTop="1" thickBot="1">
      <c r="A8" s="55" t="s">
        <v>132</v>
      </c>
      <c r="B8" s="56" t="s">
        <v>133</v>
      </c>
      <c r="C8" s="57"/>
      <c r="D8" s="57"/>
      <c r="E8" s="57"/>
      <c r="F8" s="340"/>
      <c r="G8" s="58"/>
      <c r="H8" s="59"/>
      <c r="K8" s="55" t="s">
        <v>132</v>
      </c>
      <c r="L8" s="56" t="s">
        <v>133</v>
      </c>
      <c r="M8" s="57"/>
      <c r="N8" s="401"/>
      <c r="O8" s="57"/>
      <c r="P8" s="340"/>
      <c r="Q8" s="58"/>
      <c r="R8" s="59"/>
    </row>
    <row r="9" spans="1:22" ht="98.25" customHeight="1" thickTop="1" thickBot="1">
      <c r="A9" s="341" t="s">
        <v>285</v>
      </c>
      <c r="B9" s="342" t="s">
        <v>314</v>
      </c>
      <c r="C9" s="137">
        <v>0</v>
      </c>
      <c r="D9" s="138">
        <v>0</v>
      </c>
      <c r="E9" s="130">
        <v>1</v>
      </c>
      <c r="F9" s="336">
        <v>1.5</v>
      </c>
      <c r="G9" s="337">
        <v>1</v>
      </c>
      <c r="H9" s="338">
        <f>ROUND((C9*D9*E9*F9*G9),0)</f>
        <v>0</v>
      </c>
      <c r="K9" s="341" t="s">
        <v>285</v>
      </c>
      <c r="L9" s="342" t="s">
        <v>314</v>
      </c>
      <c r="M9" s="137">
        <v>1171863</v>
      </c>
      <c r="N9" s="399">
        <v>1.58</v>
      </c>
      <c r="O9" s="130">
        <v>1</v>
      </c>
      <c r="P9" s="336">
        <v>1.5</v>
      </c>
      <c r="Q9" s="337">
        <v>1</v>
      </c>
      <c r="R9" s="338">
        <f>ROUND((M9*N9*O9*P9*Q9),0)</f>
        <v>2777315</v>
      </c>
      <c r="S9" t="b">
        <f>+EXACT($B9,L9)</f>
        <v>1</v>
      </c>
      <c r="T9" t="b">
        <f>+EXACT($E9,O9)</f>
        <v>1</v>
      </c>
      <c r="U9" t="b">
        <f>+EXACT($F9,P9)</f>
        <v>1</v>
      </c>
      <c r="V9" t="b">
        <f>+EXACT($G9,Q9)</f>
        <v>1</v>
      </c>
    </row>
    <row r="10" spans="1:22" ht="50.25" customHeight="1" thickTop="1" thickBot="1">
      <c r="A10" s="18" t="s">
        <v>75</v>
      </c>
      <c r="B10" s="51" t="s">
        <v>76</v>
      </c>
      <c r="C10" s="60"/>
      <c r="D10" s="60"/>
      <c r="E10" s="60"/>
      <c r="F10" s="339"/>
      <c r="G10" s="64"/>
      <c r="H10" s="62"/>
      <c r="K10" s="18" t="s">
        <v>75</v>
      </c>
      <c r="L10" s="51" t="s">
        <v>76</v>
      </c>
      <c r="M10" s="60"/>
      <c r="N10" s="400"/>
      <c r="O10" s="60"/>
      <c r="P10" s="339"/>
      <c r="Q10" s="64"/>
      <c r="R10" s="62"/>
    </row>
    <row r="11" spans="1:22" ht="14" thickTop="1" thickBot="1">
      <c r="A11" s="55" t="s">
        <v>62</v>
      </c>
      <c r="B11" s="56" t="s">
        <v>77</v>
      </c>
      <c r="C11" s="57"/>
      <c r="D11" s="57"/>
      <c r="E11" s="57"/>
      <c r="F11" s="340"/>
      <c r="G11" s="63"/>
      <c r="H11" s="59"/>
      <c r="K11" s="55" t="s">
        <v>62</v>
      </c>
      <c r="L11" s="56" t="s">
        <v>77</v>
      </c>
      <c r="M11" s="57"/>
      <c r="N11" s="401"/>
      <c r="O11" s="57"/>
      <c r="P11" s="340"/>
      <c r="Q11" s="63"/>
      <c r="R11" s="59"/>
    </row>
    <row r="12" spans="1:22" ht="87.75" customHeight="1" thickTop="1" thickBot="1">
      <c r="A12" s="343" t="s">
        <v>78</v>
      </c>
      <c r="B12" s="344" t="s">
        <v>315</v>
      </c>
      <c r="C12" s="137">
        <v>0</v>
      </c>
      <c r="D12" s="138">
        <v>0</v>
      </c>
      <c r="E12" s="335">
        <v>1</v>
      </c>
      <c r="F12" s="345">
        <v>1.5</v>
      </c>
      <c r="G12" s="346">
        <v>1</v>
      </c>
      <c r="H12" s="19">
        <f>ROUND((C12*D12*E12*F12*G12),0)</f>
        <v>0</v>
      </c>
      <c r="K12" s="343" t="s">
        <v>78</v>
      </c>
      <c r="L12" s="344" t="s">
        <v>315</v>
      </c>
      <c r="M12" s="137">
        <v>1796857</v>
      </c>
      <c r="N12" s="399">
        <v>1.58</v>
      </c>
      <c r="O12" s="335">
        <v>1</v>
      </c>
      <c r="P12" s="345">
        <v>1.5</v>
      </c>
      <c r="Q12" s="346">
        <v>1</v>
      </c>
      <c r="R12" s="19">
        <f>ROUND((M12*N12*O12*P12*Q12),0)</f>
        <v>4258551</v>
      </c>
      <c r="S12" t="b">
        <f>+EXACT($B12,L12)</f>
        <v>1</v>
      </c>
      <c r="T12" t="b">
        <f>+EXACT($E12,O12)</f>
        <v>1</v>
      </c>
      <c r="U12" t="b">
        <f>+EXACT($F12,P12)</f>
        <v>1</v>
      </c>
      <c r="V12" t="b">
        <f>+EXACT($G12,Q12)</f>
        <v>1</v>
      </c>
    </row>
    <row r="13" spans="1:22" ht="14" thickTop="1" thickBot="1">
      <c r="A13" s="55" t="s">
        <v>145</v>
      </c>
      <c r="B13" s="56" t="s">
        <v>146</v>
      </c>
      <c r="C13" s="57"/>
      <c r="D13" s="57"/>
      <c r="E13" s="57"/>
      <c r="F13" s="57"/>
      <c r="G13" s="57"/>
      <c r="H13" s="59"/>
      <c r="K13" s="55" t="s">
        <v>145</v>
      </c>
      <c r="L13" s="56" t="s">
        <v>146</v>
      </c>
      <c r="M13" s="57"/>
      <c r="N13" s="401"/>
      <c r="O13" s="57"/>
      <c r="P13" s="57"/>
      <c r="Q13" s="57"/>
      <c r="R13" s="59"/>
    </row>
    <row r="14" spans="1:22" ht="57" customHeight="1" thickTop="1" thickBot="1">
      <c r="A14" s="162" t="s">
        <v>147</v>
      </c>
      <c r="B14" s="163" t="s">
        <v>316</v>
      </c>
      <c r="C14" s="140">
        <v>0</v>
      </c>
      <c r="D14" s="141"/>
      <c r="E14" s="347">
        <v>1</v>
      </c>
      <c r="F14" s="348">
        <v>1.5</v>
      </c>
      <c r="G14" s="349">
        <v>1</v>
      </c>
      <c r="H14" s="142">
        <f>ROUND(C14*E14*F14,0)</f>
        <v>0</v>
      </c>
      <c r="K14" s="162" t="s">
        <v>147</v>
      </c>
      <c r="L14" s="163" t="s">
        <v>316</v>
      </c>
      <c r="M14" s="140">
        <v>390000</v>
      </c>
      <c r="N14" s="141"/>
      <c r="O14" s="347">
        <v>1</v>
      </c>
      <c r="P14" s="348">
        <v>1.5</v>
      </c>
      <c r="Q14" s="349">
        <v>1</v>
      </c>
      <c r="R14" s="144">
        <f>ROUND((M14*O14*P14*Q14),0)</f>
        <v>585000</v>
      </c>
      <c r="S14" t="b">
        <f>+EXACT($B14,L14)</f>
        <v>1</v>
      </c>
      <c r="T14" t="b">
        <f>+EXACT($E14,O14)</f>
        <v>1</v>
      </c>
      <c r="U14" t="b">
        <f>+EXACT($F14,P14)</f>
        <v>1</v>
      </c>
      <c r="V14" t="b">
        <f>+EXACT($G14,Q14)</f>
        <v>1</v>
      </c>
    </row>
    <row r="15" spans="1:22" ht="18" customHeight="1" thickTop="1" thickBot="1">
      <c r="A15" s="18" t="s">
        <v>79</v>
      </c>
      <c r="B15" s="51" t="s">
        <v>92</v>
      </c>
      <c r="C15" s="60"/>
      <c r="D15" s="60"/>
      <c r="E15" s="60"/>
      <c r="F15" s="60"/>
      <c r="G15" s="60"/>
      <c r="H15" s="62"/>
      <c r="K15" s="18" t="s">
        <v>79</v>
      </c>
      <c r="L15" s="51" t="s">
        <v>92</v>
      </c>
      <c r="M15" s="60"/>
      <c r="N15" s="400"/>
      <c r="O15" s="60"/>
      <c r="P15" s="60"/>
      <c r="Q15" s="60"/>
      <c r="R15" s="62"/>
    </row>
    <row r="16" spans="1:22" ht="14" thickTop="1" thickBot="1">
      <c r="A16" s="55" t="s">
        <v>63</v>
      </c>
      <c r="B16" s="56" t="s">
        <v>134</v>
      </c>
      <c r="C16" s="57"/>
      <c r="D16" s="57"/>
      <c r="E16" s="57"/>
      <c r="F16" s="57"/>
      <c r="G16" s="57"/>
      <c r="H16" s="59"/>
      <c r="K16" s="55" t="s">
        <v>63</v>
      </c>
      <c r="L16" s="56" t="s">
        <v>134</v>
      </c>
      <c r="M16" s="57"/>
      <c r="N16" s="401"/>
      <c r="O16" s="57"/>
      <c r="P16" s="57"/>
      <c r="Q16" s="57"/>
      <c r="R16" s="59"/>
    </row>
    <row r="17" spans="1:18" ht="13" thickTop="1">
      <c r="A17" s="127" t="s">
        <v>135</v>
      </c>
      <c r="B17" s="155" t="s">
        <v>93</v>
      </c>
      <c r="C17" s="137">
        <v>0</v>
      </c>
      <c r="D17" s="138">
        <v>0</v>
      </c>
      <c r="E17" s="350">
        <v>0</v>
      </c>
      <c r="F17" s="351">
        <v>1.5</v>
      </c>
      <c r="G17" s="143">
        <v>1</v>
      </c>
      <c r="H17" s="144">
        <f>ROUND((C17*D17*E17*F17*G17),0)</f>
        <v>0</v>
      </c>
      <c r="K17" s="127" t="s">
        <v>135</v>
      </c>
      <c r="L17" s="155" t="s">
        <v>93</v>
      </c>
      <c r="M17" s="137">
        <v>1200000</v>
      </c>
      <c r="N17" s="399">
        <v>1.58</v>
      </c>
      <c r="O17" s="402">
        <v>0.1</v>
      </c>
      <c r="P17" s="351">
        <v>1.5</v>
      </c>
      <c r="Q17" s="143">
        <v>1</v>
      </c>
      <c r="R17" s="144">
        <f>ROUND((M17*N17*O17*P17*Q17),0)</f>
        <v>284400</v>
      </c>
    </row>
    <row r="18" spans="1:18">
      <c r="A18" s="127" t="s">
        <v>136</v>
      </c>
      <c r="B18" s="155" t="s">
        <v>94</v>
      </c>
      <c r="C18" s="137">
        <v>0</v>
      </c>
      <c r="D18" s="138">
        <v>0</v>
      </c>
      <c r="E18" s="350">
        <v>0</v>
      </c>
      <c r="F18" s="351">
        <v>1.5</v>
      </c>
      <c r="G18" s="143">
        <v>1</v>
      </c>
      <c r="H18" s="144">
        <f>ROUND((C18*D18*E18*F18*G18),0)</f>
        <v>0</v>
      </c>
      <c r="K18" s="127" t="s">
        <v>136</v>
      </c>
      <c r="L18" s="155" t="s">
        <v>94</v>
      </c>
      <c r="M18" s="137">
        <v>1200000</v>
      </c>
      <c r="N18" s="399">
        <v>1.58</v>
      </c>
      <c r="O18" s="402">
        <v>0.1</v>
      </c>
      <c r="P18" s="351">
        <v>1.5</v>
      </c>
      <c r="Q18" s="143">
        <v>1</v>
      </c>
      <c r="R18" s="144">
        <f>ROUND((M18*N18*O18*P18*Q18),0)</f>
        <v>284400</v>
      </c>
    </row>
    <row r="19" spans="1:18" ht="13" thickBot="1">
      <c r="A19" s="127" t="s">
        <v>137</v>
      </c>
      <c r="B19" s="155" t="s">
        <v>95</v>
      </c>
      <c r="C19" s="137">
        <v>0</v>
      </c>
      <c r="D19" s="138">
        <v>0</v>
      </c>
      <c r="E19" s="350">
        <v>0</v>
      </c>
      <c r="F19" s="351">
        <v>1.5</v>
      </c>
      <c r="G19" s="143">
        <v>1</v>
      </c>
      <c r="H19" s="144">
        <f>ROUND((C19*D19*E19*F19*G19),0)</f>
        <v>0</v>
      </c>
      <c r="K19" s="127" t="s">
        <v>137</v>
      </c>
      <c r="L19" s="155" t="s">
        <v>95</v>
      </c>
      <c r="M19" s="137">
        <v>781242</v>
      </c>
      <c r="N19" s="399">
        <v>1.58</v>
      </c>
      <c r="O19" s="402">
        <v>0.1</v>
      </c>
      <c r="P19" s="351">
        <v>1.5</v>
      </c>
      <c r="Q19" s="143">
        <v>1</v>
      </c>
      <c r="R19" s="144">
        <f>ROUND((M19*N19*O19*P19*Q19),0)</f>
        <v>185154</v>
      </c>
    </row>
    <row r="20" spans="1:18" ht="14" thickTop="1" thickBot="1">
      <c r="A20" s="55" t="s">
        <v>64</v>
      </c>
      <c r="B20" s="56" t="s">
        <v>138</v>
      </c>
      <c r="C20" s="57"/>
      <c r="D20" s="57"/>
      <c r="E20" s="57"/>
      <c r="F20" s="57"/>
      <c r="G20" s="57"/>
      <c r="H20" s="59"/>
      <c r="K20" s="55" t="s">
        <v>64</v>
      </c>
      <c r="L20" s="56" t="s">
        <v>138</v>
      </c>
      <c r="M20" s="57"/>
      <c r="N20" s="57"/>
      <c r="O20" s="57"/>
      <c r="P20" s="57"/>
      <c r="Q20" s="57"/>
      <c r="R20" s="59"/>
    </row>
    <row r="21" spans="1:18" ht="13.5" thickTop="1" thickBot="1">
      <c r="A21" s="127" t="s">
        <v>139</v>
      </c>
      <c r="B21" s="156" t="s">
        <v>141</v>
      </c>
      <c r="C21" s="145">
        <v>200000</v>
      </c>
      <c r="D21" s="157"/>
      <c r="E21" s="352">
        <v>0</v>
      </c>
      <c r="F21" s="351">
        <v>1.5</v>
      </c>
      <c r="G21" s="128">
        <v>1</v>
      </c>
      <c r="H21" s="129">
        <f>ROUND((C21*E21*F21),0)</f>
        <v>0</v>
      </c>
      <c r="K21" s="127" t="s">
        <v>139</v>
      </c>
      <c r="L21" s="156" t="s">
        <v>141</v>
      </c>
      <c r="M21" s="145">
        <v>200000</v>
      </c>
      <c r="N21" s="157"/>
      <c r="O21" s="352">
        <v>0.5</v>
      </c>
      <c r="P21" s="351">
        <v>1.5</v>
      </c>
      <c r="Q21" s="128">
        <v>1</v>
      </c>
      <c r="R21" s="129">
        <f>ROUND((M21*O21*P21),0)</f>
        <v>150000</v>
      </c>
    </row>
    <row r="22" spans="1:18" ht="13.5" thickTop="1" thickBot="1">
      <c r="A22" s="127" t="s">
        <v>140</v>
      </c>
      <c r="B22" s="156" t="s">
        <v>142</v>
      </c>
      <c r="C22" s="145">
        <v>250000</v>
      </c>
      <c r="D22" s="157"/>
      <c r="E22" s="352">
        <v>0</v>
      </c>
      <c r="F22" s="353">
        <v>1.5</v>
      </c>
      <c r="G22" s="128">
        <v>1</v>
      </c>
      <c r="H22" s="129">
        <f>+C22*E22*F22*G22</f>
        <v>0</v>
      </c>
      <c r="K22" s="127" t="s">
        <v>140</v>
      </c>
      <c r="L22" s="156" t="s">
        <v>142</v>
      </c>
      <c r="M22" s="145">
        <v>250000</v>
      </c>
      <c r="N22" s="157"/>
      <c r="O22" s="352">
        <v>0.5</v>
      </c>
      <c r="P22" s="353">
        <v>1.5</v>
      </c>
      <c r="Q22" s="128">
        <v>1</v>
      </c>
      <c r="R22" s="129">
        <f>+M22*O22*P22*Q22</f>
        <v>187500</v>
      </c>
    </row>
    <row r="23" spans="1:18" ht="14" thickTop="1" thickBot="1">
      <c r="A23" s="18" t="s">
        <v>286</v>
      </c>
      <c r="B23" s="51" t="s">
        <v>287</v>
      </c>
      <c r="C23" s="60"/>
      <c r="D23" s="60"/>
      <c r="E23" s="60"/>
      <c r="F23" s="60"/>
      <c r="G23" s="61"/>
      <c r="H23" s="62"/>
      <c r="K23" s="18" t="s">
        <v>286</v>
      </c>
      <c r="L23" s="51" t="s">
        <v>287</v>
      </c>
      <c r="M23" s="60"/>
      <c r="N23" s="60"/>
      <c r="O23" s="60"/>
      <c r="P23" s="60"/>
      <c r="Q23" s="61"/>
      <c r="R23" s="62"/>
    </row>
    <row r="24" spans="1:18" ht="13.5" thickTop="1" thickBot="1">
      <c r="A24" s="128" t="s">
        <v>288</v>
      </c>
      <c r="B24" s="354" t="s">
        <v>289</v>
      </c>
      <c r="C24" s="145">
        <v>0</v>
      </c>
      <c r="D24" s="355"/>
      <c r="E24" s="356"/>
      <c r="F24" s="357"/>
      <c r="G24" s="358">
        <v>1</v>
      </c>
      <c r="H24" s="129">
        <f t="shared" ref="H24" si="0">+C24*G24</f>
        <v>0</v>
      </c>
      <c r="K24" s="128" t="s">
        <v>288</v>
      </c>
      <c r="L24" s="354" t="s">
        <v>289</v>
      </c>
      <c r="M24" s="145">
        <v>770647.49</v>
      </c>
      <c r="N24" s="355"/>
      <c r="O24" s="356"/>
      <c r="P24" s="357"/>
      <c r="Q24" s="358">
        <v>1</v>
      </c>
      <c r="R24" s="129">
        <f t="shared" ref="R24" si="1">+M24*Q24</f>
        <v>770647.49</v>
      </c>
    </row>
    <row r="25" spans="1:18" ht="14" thickTop="1" thickBot="1">
      <c r="A25" s="18" t="s">
        <v>290</v>
      </c>
      <c r="B25" s="51" t="s">
        <v>80</v>
      </c>
      <c r="C25" s="60"/>
      <c r="D25" s="60"/>
      <c r="E25" s="60"/>
      <c r="F25" s="60"/>
      <c r="G25" s="61"/>
      <c r="H25" s="62"/>
      <c r="K25" s="18" t="s">
        <v>290</v>
      </c>
      <c r="L25" s="51" t="s">
        <v>80</v>
      </c>
      <c r="M25" s="60"/>
      <c r="N25" s="60"/>
      <c r="O25" s="60"/>
      <c r="P25" s="60"/>
      <c r="Q25" s="61"/>
      <c r="R25" s="62"/>
    </row>
    <row r="26" spans="1:18" ht="13.5" thickTop="1" thickBot="1">
      <c r="A26" s="164" t="s">
        <v>291</v>
      </c>
      <c r="B26" s="165" t="s">
        <v>96</v>
      </c>
      <c r="C26" s="359">
        <v>0</v>
      </c>
      <c r="D26" s="65"/>
      <c r="E26" s="21"/>
      <c r="F26" s="65"/>
      <c r="G26" s="66"/>
      <c r="H26" s="19">
        <f>+C26</f>
        <v>0</v>
      </c>
      <c r="K26" s="164" t="s">
        <v>291</v>
      </c>
      <c r="L26" s="165" t="s">
        <v>96</v>
      </c>
      <c r="M26" s="359">
        <v>1000000</v>
      </c>
      <c r="N26" s="65"/>
      <c r="O26" s="21"/>
      <c r="P26" s="65"/>
      <c r="Q26" s="66"/>
      <c r="R26" s="19">
        <f>+M26</f>
        <v>1000000</v>
      </c>
    </row>
    <row r="27" spans="1:18" ht="14" thickTop="1" thickBot="1">
      <c r="A27" s="22"/>
      <c r="B27" s="82" t="s">
        <v>121</v>
      </c>
      <c r="C27" s="83"/>
      <c r="D27" s="83"/>
      <c r="E27" s="83"/>
      <c r="F27" s="360"/>
      <c r="G27" s="84"/>
      <c r="H27" s="23">
        <f>ROUND(SUM(H6:H22),0)</f>
        <v>0</v>
      </c>
      <c r="K27" s="22"/>
      <c r="L27" s="82" t="s">
        <v>121</v>
      </c>
      <c r="M27" s="83"/>
      <c r="N27" s="83"/>
      <c r="O27" s="83"/>
      <c r="P27" s="360"/>
      <c r="Q27" s="84"/>
      <c r="R27" s="23">
        <f>ROUND(SUM(R6:R26),0)</f>
        <v>16322365</v>
      </c>
    </row>
    <row r="28" spans="1:18" ht="13.5" thickTop="1" thickBot="1">
      <c r="A28" s="589"/>
      <c r="B28" s="589"/>
      <c r="C28" s="589"/>
      <c r="D28" s="589"/>
      <c r="E28" s="589"/>
      <c r="F28" s="589"/>
      <c r="G28" s="589"/>
      <c r="H28" s="589"/>
      <c r="K28" s="589"/>
      <c r="L28" s="589"/>
      <c r="M28" s="589"/>
      <c r="N28" s="589"/>
      <c r="O28" s="589"/>
      <c r="P28" s="589"/>
      <c r="Q28" s="589"/>
      <c r="R28" s="589"/>
    </row>
    <row r="29" spans="1:18" ht="26.25" customHeight="1" thickTop="1" thickBot="1">
      <c r="A29" s="24"/>
      <c r="B29" s="85" t="s">
        <v>122</v>
      </c>
      <c r="C29" s="86"/>
      <c r="D29" s="86"/>
      <c r="E29" s="86"/>
      <c r="F29" s="361"/>
      <c r="G29" s="87"/>
      <c r="H29" s="88">
        <f>+'[5]PRESUPUESTO CONSOLIDADO'!G64</f>
        <v>0</v>
      </c>
      <c r="K29" s="24"/>
      <c r="L29" s="85" t="s">
        <v>122</v>
      </c>
      <c r="M29" s="86"/>
      <c r="N29" s="86"/>
      <c r="O29" s="86"/>
      <c r="P29" s="361"/>
      <c r="Q29" s="87"/>
      <c r="R29" s="88">
        <f>PRESUPUESTO!R63</f>
        <v>313121420</v>
      </c>
    </row>
    <row r="30" spans="1:18" ht="15" customHeight="1" thickTop="1">
      <c r="A30" s="20"/>
      <c r="B30" s="80" t="s">
        <v>81</v>
      </c>
      <c r="C30" s="25"/>
      <c r="D30" s="26"/>
      <c r="E30" s="27"/>
      <c r="F30" s="403" t="e">
        <f>ROUND(H27/H29,4)</f>
        <v>#DIV/0!</v>
      </c>
      <c r="G30" s="67" t="s">
        <v>123</v>
      </c>
      <c r="H30" s="89" t="e">
        <f>ROUND(H29*F30,0)</f>
        <v>#DIV/0!</v>
      </c>
      <c r="K30" s="20"/>
      <c r="L30" s="80" t="s">
        <v>81</v>
      </c>
      <c r="M30" s="25"/>
      <c r="N30" s="26"/>
      <c r="O30" s="27"/>
      <c r="P30" s="362">
        <f>ROUND(R27/R29,4)</f>
        <v>5.21E-2</v>
      </c>
      <c r="Q30" s="67" t="s">
        <v>123</v>
      </c>
      <c r="R30" s="89">
        <f>ROUND(R29*P30,0)</f>
        <v>16313626</v>
      </c>
    </row>
    <row r="31" spans="1:18">
      <c r="A31" s="81"/>
      <c r="B31" s="90" t="s">
        <v>82</v>
      </c>
      <c r="C31" s="91"/>
      <c r="D31" s="92"/>
      <c r="E31" s="93"/>
      <c r="F31" s="403">
        <v>0</v>
      </c>
      <c r="G31" s="94" t="s">
        <v>124</v>
      </c>
      <c r="H31" s="95">
        <f>ROUND(H29*F31,0)</f>
        <v>0</v>
      </c>
      <c r="K31" s="81"/>
      <c r="L31" s="90" t="s">
        <v>82</v>
      </c>
      <c r="M31" s="91"/>
      <c r="N31" s="92"/>
      <c r="O31" s="93"/>
      <c r="P31" s="363">
        <v>0.01</v>
      </c>
      <c r="Q31" s="94" t="s">
        <v>124</v>
      </c>
      <c r="R31" s="95">
        <f>ROUND(R29*P31,0)</f>
        <v>3131214</v>
      </c>
    </row>
    <row r="32" spans="1:18">
      <c r="A32" s="20"/>
      <c r="B32" s="80" t="s">
        <v>83</v>
      </c>
      <c r="C32" s="25"/>
      <c r="D32" s="26"/>
      <c r="E32" s="27"/>
      <c r="F32" s="403">
        <v>0</v>
      </c>
      <c r="G32" s="67" t="s">
        <v>125</v>
      </c>
      <c r="H32" s="89">
        <f>ROUND(H29*F32,0)</f>
        <v>0</v>
      </c>
      <c r="K32" s="20"/>
      <c r="L32" s="80" t="s">
        <v>83</v>
      </c>
      <c r="M32" s="25"/>
      <c r="N32" s="26"/>
      <c r="O32" s="27"/>
      <c r="P32" s="362">
        <v>0.05</v>
      </c>
      <c r="Q32" s="67" t="s">
        <v>125</v>
      </c>
      <c r="R32" s="89">
        <f>ROUND(R29*P32,0)</f>
        <v>15656071</v>
      </c>
    </row>
    <row r="33" spans="1:18" ht="13.5" thickBot="1">
      <c r="A33" s="96"/>
      <c r="B33" s="97" t="s">
        <v>126</v>
      </c>
      <c r="C33" s="98"/>
      <c r="D33" s="98"/>
      <c r="E33" s="98"/>
      <c r="F33" s="364"/>
      <c r="G33" s="68"/>
      <c r="H33" s="99" t="e">
        <f>+H30+H31+H32</f>
        <v>#DIV/0!</v>
      </c>
      <c r="K33" s="96"/>
      <c r="L33" s="97" t="s">
        <v>126</v>
      </c>
      <c r="M33" s="98"/>
      <c r="N33" s="98"/>
      <c r="O33" s="98"/>
      <c r="P33" s="364"/>
      <c r="Q33" s="68"/>
      <c r="R33" s="99">
        <f>+R30+R31+R32</f>
        <v>35100911</v>
      </c>
    </row>
    <row r="34" spans="1:18" ht="13.75" customHeight="1" thickTop="1">
      <c r="A34" s="590" t="s">
        <v>84</v>
      </c>
      <c r="B34" s="591"/>
      <c r="C34" s="591"/>
      <c r="D34" s="591"/>
      <c r="E34" s="592"/>
      <c r="F34" s="365" t="e">
        <f>+F30+F31+F32</f>
        <v>#DIV/0!</v>
      </c>
      <c r="G34" s="366"/>
      <c r="H34" s="367"/>
      <c r="K34" s="590" t="s">
        <v>84</v>
      </c>
      <c r="L34" s="591"/>
      <c r="M34" s="591"/>
      <c r="N34" s="591"/>
      <c r="O34" s="592"/>
      <c r="P34" s="365">
        <f>+P30+P31+P32</f>
        <v>0.11210000000000001</v>
      </c>
      <c r="Q34" s="366"/>
      <c r="R34" s="367"/>
    </row>
    <row r="35" spans="1:18" ht="15" thickBot="1">
      <c r="A35" s="593"/>
      <c r="B35" s="594"/>
      <c r="C35" s="594"/>
      <c r="D35" s="594"/>
      <c r="E35" s="594"/>
      <c r="F35" s="594"/>
      <c r="G35" s="594"/>
      <c r="H35" s="595"/>
      <c r="K35" s="593"/>
      <c r="L35" s="594"/>
      <c r="M35" s="594"/>
      <c r="N35" s="594"/>
      <c r="O35" s="594"/>
      <c r="P35" s="594"/>
      <c r="Q35" s="594"/>
      <c r="R35" s="595"/>
    </row>
    <row r="36" spans="1:18">
      <c r="A36" s="576"/>
      <c r="B36" s="577"/>
      <c r="C36" s="577"/>
      <c r="D36" s="577"/>
      <c r="E36" s="577"/>
      <c r="F36" s="577"/>
      <c r="G36" s="577"/>
      <c r="H36" s="578"/>
      <c r="K36" s="576"/>
      <c r="L36" s="577"/>
      <c r="M36" s="577"/>
      <c r="N36" s="577"/>
      <c r="O36" s="577"/>
      <c r="P36" s="577"/>
      <c r="Q36" s="577"/>
      <c r="R36" s="578"/>
    </row>
    <row r="37" spans="1:18">
      <c r="A37" s="579"/>
      <c r="B37" s="580"/>
      <c r="C37" s="580"/>
      <c r="D37" s="580"/>
      <c r="E37" s="580"/>
      <c r="F37" s="580"/>
      <c r="G37" s="580"/>
      <c r="H37" s="581"/>
      <c r="K37" s="579"/>
      <c r="L37" s="580"/>
      <c r="M37" s="580"/>
      <c r="N37" s="580"/>
      <c r="O37" s="580"/>
      <c r="P37" s="580"/>
      <c r="Q37" s="580"/>
      <c r="R37" s="581"/>
    </row>
    <row r="38" spans="1:18">
      <c r="A38" s="579"/>
      <c r="B38" s="580"/>
      <c r="C38" s="580"/>
      <c r="D38" s="580"/>
      <c r="E38" s="580"/>
      <c r="F38" s="580"/>
      <c r="G38" s="580"/>
      <c r="H38" s="581"/>
      <c r="K38" s="579"/>
      <c r="L38" s="580"/>
      <c r="M38" s="580"/>
      <c r="N38" s="580"/>
      <c r="O38" s="580"/>
      <c r="P38" s="580"/>
      <c r="Q38" s="580"/>
      <c r="R38" s="581"/>
    </row>
    <row r="39" spans="1:18" ht="13" thickBot="1">
      <c r="A39" s="582"/>
      <c r="B39" s="583"/>
      <c r="C39" s="583"/>
      <c r="D39" s="583"/>
      <c r="E39" s="583"/>
      <c r="F39" s="583"/>
      <c r="G39" s="583"/>
      <c r="H39" s="584"/>
      <c r="K39" s="582"/>
      <c r="L39" s="583"/>
      <c r="M39" s="583"/>
      <c r="N39" s="583"/>
      <c r="O39" s="583"/>
      <c r="P39" s="583"/>
      <c r="Q39" s="583"/>
      <c r="R39" s="584"/>
    </row>
  </sheetData>
  <sheetProtection algorithmName="SHA-512" hashValue="8+2KWXX2xK5ZkgtBHxaqcWWbHQMRb+H30XuIPw0w13zGE3GpnSxhIdKB2sIvhut8nbK2VazJ1GbU63mMzlWjWw==" saltValue="Ko8p/Wqyk+CAWnFVK2X72g==" spinCount="100000" sheet="1" objects="1" scenarios="1"/>
  <mergeCells count="12">
    <mergeCell ref="A36:H39"/>
    <mergeCell ref="A2:B2"/>
    <mergeCell ref="C2:H2"/>
    <mergeCell ref="A28:H28"/>
    <mergeCell ref="A34:E34"/>
    <mergeCell ref="A35:H35"/>
    <mergeCell ref="K36:R39"/>
    <mergeCell ref="K2:L2"/>
    <mergeCell ref="M2:R2"/>
    <mergeCell ref="K28:R28"/>
    <mergeCell ref="K34:O34"/>
    <mergeCell ref="K35:R3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ENTREGA</vt:lpstr>
      <vt:lpstr>APERTURA DE SOBRES</vt:lpstr>
      <vt:lpstr>3. REQUISITOS JURÍDICOS</vt:lpstr>
      <vt:lpstr>3.2.1 EXPERIENCIA GRAL</vt:lpstr>
      <vt:lpstr>3.3 CAP FINANCIERA</vt:lpstr>
      <vt:lpstr>3.4 REQUISITOS COMERCIALES</vt:lpstr>
      <vt:lpstr>EVALUACIÓN</vt:lpstr>
      <vt:lpstr>PRESUPUESTO</vt:lpstr>
      <vt:lpstr>ANALISIS AIU</vt:lpstr>
      <vt:lpstr>'3.4 REQUISITOS COMERCIALES'!_ftnref1</vt:lpstr>
      <vt:lpstr>'3.2.1 EXPERIENCIA GRAL'!Área_de_impresión</vt:lpstr>
      <vt:lpstr>'3.3 CAP FINANCIERA'!Área_de_impresión</vt:lpstr>
      <vt:lpstr>EVALUACIÓN!Área_de_impresión</vt:lpstr>
      <vt:lpstr>'3. REQUISITOS JURÍDICOS'!Títulos_a_imprimir</vt:lpstr>
      <vt:lpstr>'3.2.1 EXPERIENCIA GRAL'!Títulos_a_imprimir</vt:lpstr>
      <vt:lpstr>'3.3 CAP FINANCIERA'!Títulos_a_imprimir</vt:lpstr>
      <vt:lpstr>'3.4 REQUISITOS COMERCIALES'!Títulos_a_imprimir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dc:creator>
  <cp:lastModifiedBy>Usuario</cp:lastModifiedBy>
  <cp:lastPrinted>2018-04-05T13:57:20Z</cp:lastPrinted>
  <dcterms:created xsi:type="dcterms:W3CDTF">2013-08-04T21:27:49Z</dcterms:created>
  <dcterms:modified xsi:type="dcterms:W3CDTF">2019-01-11T16:56:46Z</dcterms:modified>
</cp:coreProperties>
</file>