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defaultThemeVersion="166925"/>
  <mc:AlternateContent xmlns:mc="http://schemas.openxmlformats.org/markup-compatibility/2006">
    <mc:Choice Requires="x15">
      <x15ac:absPath xmlns:x15ac="http://schemas.microsoft.com/office/spreadsheetml/2010/11/ac" url="C:\Users\43671070\OneDrive - Universidad de Antioquia\4_GADMIN\1_REGIS\00_Invitaciones\1_MayorC\VA_025_2023_Puerto_Berrio_E2\Gestion\01_Invitacion\Anexos_invitacion\"/>
    </mc:Choice>
  </mc:AlternateContent>
  <xr:revisionPtr revIDLastSave="0" documentId="11_DE01CA5217534AE061DB7CDA742C8CF183326C6B" xr6:coauthVersionLast="47" xr6:coauthVersionMax="47" xr10:uidLastSave="{00000000-0000-0000-0000-000000000000}"/>
  <bookViews>
    <workbookView xWindow="0" yWindow="0" windowWidth="21600" windowHeight="8730" tabRatio="1000" xr2:uid="{00000000-000D-0000-FFFF-FFFF00000000}"/>
  </bookViews>
  <sheets>
    <sheet name="FORMATO PROPUESTA" sheetId="1" r:id="rId1"/>
    <sheet name="Tabla Bioseguridad" sheetId="4"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_____________cal16">#REF!</definedName>
    <definedName name="_______________cal18">#REF!</definedName>
    <definedName name="_______________Cal20">#REF!</definedName>
    <definedName name="_______________cal22">#REF!</definedName>
    <definedName name="_______________cal24">#REF!</definedName>
    <definedName name="______________cal16">#REF!</definedName>
    <definedName name="______________cal18">#REF!</definedName>
    <definedName name="______________Cal20">#REF!</definedName>
    <definedName name="______________cal22">#REF!</definedName>
    <definedName name="______________cal24">#REF!</definedName>
    <definedName name="_____________cal16">#REF!</definedName>
    <definedName name="_____________cal18">#REF!</definedName>
    <definedName name="_____________Cal20">#REF!</definedName>
    <definedName name="_____________cal22">#REF!</definedName>
    <definedName name="_____________cal24">#REF!</definedName>
    <definedName name="____________cal16">#REF!</definedName>
    <definedName name="____________cal18">#REF!</definedName>
    <definedName name="____________Cal20">#REF!</definedName>
    <definedName name="____________cal22">#REF!</definedName>
    <definedName name="____________cal24">#REF!</definedName>
    <definedName name="___________cal16">#REF!</definedName>
    <definedName name="___________cal18">#REF!</definedName>
    <definedName name="___________Cal20">#REF!</definedName>
    <definedName name="___________cal22">#REF!</definedName>
    <definedName name="___________cal24">#REF!</definedName>
    <definedName name="_________cal16">#REF!</definedName>
    <definedName name="_________cal18">#REF!</definedName>
    <definedName name="_________Cal20">#REF!</definedName>
    <definedName name="_________cal22">#REF!</definedName>
    <definedName name="_________cal24">#REF!</definedName>
    <definedName name="________cal16">#REF!</definedName>
    <definedName name="________cal18">#REF!</definedName>
    <definedName name="________Cal20">#REF!</definedName>
    <definedName name="________cal22">#REF!</definedName>
    <definedName name="________cal24">#REF!</definedName>
    <definedName name="_______cal16">#REF!</definedName>
    <definedName name="_______cal18">#REF!</definedName>
    <definedName name="_______Cal20">#REF!</definedName>
    <definedName name="_______cal22">#REF!</definedName>
    <definedName name="_______cal24">#REF!</definedName>
    <definedName name="______cal16">#REF!</definedName>
    <definedName name="______cal18">#REF!</definedName>
    <definedName name="______Cal20">#REF!</definedName>
    <definedName name="______cal22">#REF!</definedName>
    <definedName name="______cal24">#REF!</definedName>
    <definedName name="_____cal16">#REF!</definedName>
    <definedName name="_____cal18">#REF!</definedName>
    <definedName name="_____Cal20">#REF!</definedName>
    <definedName name="_____cal22">#REF!</definedName>
    <definedName name="_____cal24">#REF!</definedName>
    <definedName name="____cal16">#REF!</definedName>
    <definedName name="____cal18">#REF!</definedName>
    <definedName name="____Cal20">#REF!</definedName>
    <definedName name="____cal22">#REF!</definedName>
    <definedName name="____cal24">#REF!</definedName>
    <definedName name="___cal16">#REF!</definedName>
    <definedName name="___cal18">#REF!</definedName>
    <definedName name="___Cal20">#REF!</definedName>
    <definedName name="___cal22">#REF!</definedName>
    <definedName name="___cal24">#REF!</definedName>
    <definedName name="__cal16">#REF!</definedName>
    <definedName name="__cal18">#REF!</definedName>
    <definedName name="__Cal20">#REF!</definedName>
    <definedName name="__cal22">#REF!</definedName>
    <definedName name="__cal24">#REF!</definedName>
    <definedName name="_AFC1">[1]INV!$A$25:$D$28</definedName>
    <definedName name="_AFC3">[1]INV!$F$25:$I$28</definedName>
    <definedName name="_AFC5">[1]INV!$K$25:$N$28</definedName>
    <definedName name="_BGC1">[1]INV!$A$5:$D$8</definedName>
    <definedName name="_BGC3">[1]INV!$F$5:$I$8</definedName>
    <definedName name="_BGC5">[1]INV!$K$5:$N$8</definedName>
    <definedName name="_CAC1">[1]INV!$A$19:$D$22</definedName>
    <definedName name="_CAC3">[1]INV!$F$19:$I$22</definedName>
    <definedName name="_CAC5">[1]INV!$K$19:$N$22</definedName>
    <definedName name="_cal16">#REF!</definedName>
    <definedName name="_cal18">#REF!</definedName>
    <definedName name="_Cal20">#REF!</definedName>
    <definedName name="_cal22">#REF!</definedName>
    <definedName name="_cal24">#REF!</definedName>
    <definedName name="_Cod1">#REF!</definedName>
    <definedName name="_Dist_Bin" hidden="1">[2]MPC3I4!$A$2040:$DD$3161</definedName>
    <definedName name="_Dist_Values" hidden="1">[2]MPC3I4!$A$2552:$IV$3906</definedName>
    <definedName name="_Fill" hidden="1">#REF!</definedName>
    <definedName name="_xlnm._FilterDatabase" localSheetId="0" hidden="1">'FORMATO PROPUESTA'!$B$11:$I$804</definedName>
    <definedName name="_iva2">#REF!</definedName>
    <definedName name="_MA2">#REF!</definedName>
    <definedName name="_Pa1">'[3]Paral. 1'!$E$1:$E$65536</definedName>
    <definedName name="_Pa2">'[3]Paral. 2'!$E$1:$E$65536</definedName>
    <definedName name="_Pa3">'[3]Paral. 3'!$E$1:$E$65536</definedName>
    <definedName name="_Pa4">[3]Paral.4!$E$1:$E$65536</definedName>
    <definedName name="_SBC1">[1]INV!$A$12:$D$15</definedName>
    <definedName name="_SBC3">[1]INV!$F$12:$I$15</definedName>
    <definedName name="_SBC5">[1]INV!$K$12:$N$15</definedName>
    <definedName name="a">#REF!</definedName>
    <definedName name="A_IMPRESIÓN_IM">#REF!</definedName>
    <definedName name="A40FI">[4]BASE!$D$26</definedName>
    <definedName name="aa">#REF!</definedName>
    <definedName name="aaa">#REF!</definedName>
    <definedName name="AAC">[1]AASHTO!$A$14:$F$17</definedName>
    <definedName name="ABG">[1]AASHTO!$A$2:$F$5</definedName>
    <definedName name="ad">#REF!</definedName>
    <definedName name="admon">#REF!</definedName>
    <definedName name="AIRE_ACOND_ITEM">[5]Presupuesto!#REF!,[5]Presupuesto!#REF!</definedName>
    <definedName name="AIRE_ACOND_VALOR">[5]Presupuesto!#REF!,[5]Presupuesto!#REF!</definedName>
    <definedName name="airemec">#REF!</definedName>
    <definedName name="AIU">#REF!</definedName>
    <definedName name="Alto">#N/A</definedName>
    <definedName name="APARAT_SAN_INCRUST_ITEM">[5]Presupuesto!#REF!</definedName>
    <definedName name="APARAT_SAN_INCRUST_ITEM_CEDE">[6]Presupuesto!#REF!</definedName>
    <definedName name="APARAT_SANIT_ITEM">[5]Presupuesto!#REF!,[5]Presupuesto!#REF!,[5]Presupuesto!#REF!,[5]Presupuesto!#REF!</definedName>
    <definedName name="APARAT_SANIT_VALOR">[5]Presupuesto!$G$939,[5]Presupuesto!$G$940,[5]Presupuesto!$G$941,[5]Presupuesto!$G$942:$G$945</definedName>
    <definedName name="APARATOSSAN">[5]Presupuesto!#REF!,[5]Presupuesto!#REF!,[5]Presupuesto!#REF!,[5]Presupuesto!#REF!</definedName>
    <definedName name="apartado">[6]Presupuesto!#REF!</definedName>
    <definedName name="apus">#REF!</definedName>
    <definedName name="aq">'[7]MATERIALES Y RECURSOS'!$B$5:$G$570</definedName>
    <definedName name="_xlnm.Print_Area" localSheetId="0">'FORMATO PROPUESTA'!$A$1:$I$820</definedName>
    <definedName name="_xlnm.Print_Area">#REF!</definedName>
    <definedName name="as">#REF!</definedName>
    <definedName name="ASB">[1]AASHTO!$A$8:$F$11</definedName>
    <definedName name="ASCENSORES_ITEM">[5]Presupuesto!#REF!</definedName>
    <definedName name="AYUDA">'[8]BASE HIDRO'!$E$18</definedName>
    <definedName name="AYUDAS">'[9]BASE HIDRO'!$E$18</definedName>
    <definedName name="AYUDR">'[8]BASE HIDRO'!$E$19</definedName>
    <definedName name="B" hidden="1">#REF!</definedName>
    <definedName name="Bajo">#N/A</definedName>
    <definedName name="Base">#REF!</definedName>
    <definedName name="_xlnm.Database">#REF!</definedName>
    <definedName name="BASEG">'[9]BASE HIDRO'!#REF!</definedName>
    <definedName name="BASEI">'[10]MATERIALES Y RECURSOS'!#REF!</definedName>
    <definedName name="BASEING">'[11]MANO DE OBRA SEG'!$E$602</definedName>
    <definedName name="BASEP">'[10]MATERIALES Y RECURSOS'!#REF!</definedName>
    <definedName name="BEB">#REF!</definedName>
    <definedName name="BI">'[11]MANO DE OBRA SEG'!$E$32</definedName>
    <definedName name="BP">'[11]MANO DE OBRA SEG'!$E$31</definedName>
    <definedName name="BuiltIn_Consolidate_Area">NA()</definedName>
    <definedName name="BuiltIn_Print_Area">#REF!</definedName>
    <definedName name="BuiltIn_Print_Area___0">#REF!</definedName>
    <definedName name="BuiltIn_Print_Area___0___0">#REF!</definedName>
    <definedName name="BuiltIn_Print_Area___0___0___0">#REF!</definedName>
    <definedName name="BuiltIn_Print_Titles">#REF!</definedName>
    <definedName name="ca">#REF!</definedName>
    <definedName name="Cables">[12]Tablas!$N$5:$N$32</definedName>
    <definedName name="cae">#REF!</definedName>
    <definedName name="caechavarria">#REF!</definedName>
    <definedName name="CAP">#REF!</definedName>
    <definedName name="cd">[13]Hoja1!$C$81</definedName>
    <definedName name="cdse">'[14]MATERIALES Y RECURSOS'!$B$5:$G$570</definedName>
    <definedName name="cerramientoprovisional">[5]Presupuesto!#REF!</definedName>
    <definedName name="cil">#REF!</definedName>
    <definedName name="clcl">#REF!</definedName>
    <definedName name="Cod">#REF!</definedName>
    <definedName name="CODOS">#REF!</definedName>
    <definedName name="codos2">#REF!</definedName>
    <definedName name="col">#REF!</definedName>
    <definedName name="ColTap">'[3]Coloc. e Interc. Tapones'!$E$1:$E$65536</definedName>
    <definedName name="CONTRA1">#REF!</definedName>
    <definedName name="CONTRA2">#REF!</definedName>
    <definedName name="CONTRA3">#REF!</definedName>
    <definedName name="copia1">#REF!</definedName>
    <definedName name="CT210KG">[15]BASE!$D$41</definedName>
    <definedName name="CT245KG">[15]BASE!$D$40</definedName>
    <definedName name="CVa">'[3]Cambio de Valv.'!$E$1:$E$65536</definedName>
    <definedName name="datos">#REF!</definedName>
    <definedName name="datos2">#REF!</definedName>
    <definedName name="dd">IF(ISERROR(SEARCH("-",#REF!,3)),INSUMO,ITEM)</definedName>
    <definedName name="DDD">'[16]MATERIALES Y RECURSOS'!$F$665:$G$667</definedName>
    <definedName name="DDDD">'[16]MATERIALES Y RECURSOS'!$B$598:$F$600</definedName>
    <definedName name="DDE">'[17]MATERIALES Y RECURSOS'!$B$5:$G$632</definedName>
    <definedName name="ded">'[17]MATERIALES Y RECURSOS'!$B$5:$G$632</definedName>
    <definedName name="des">'[18]MATERIALES Y RECURSOS'!$B$5:$G$596</definedName>
    <definedName name="DESC_APU">IF(LEN(#REF!)=2,VLOOKUP(#REF!,[19]Ppto!$D:$P,2,FALSE),IF(#REF!="",IF(#REF!="",IF(#REF!="","",DIRECTO),""),DESCRIPCION_APU))</definedName>
    <definedName name="descapote">[5]Presupuesto!#REF!</definedName>
    <definedName name="DESCRIPCION_APU">IF(ISERROR(SEARCH("-",#REF!,3)),INSUMO,ITEM)</definedName>
    <definedName name="dfcrvrfvgtr">'[20]MATERIALES Y RECURSOS'!$F$624:$G$626</definedName>
    <definedName name="diametros">#REF!</definedName>
    <definedName name="DIRECTO">"DIRECTO:  "&amp;TEXT(SUMIF(#REF!,#REF!,#REF!)/2,"#,##0")&amp;" / "&amp;VLOOKUP(#REF!,[19]Ppto!$D:$F,3,FALSE)</definedName>
    <definedName name="DOL">[21]RESUMEN!$F$4</definedName>
    <definedName name="dos">#REF!</definedName>
    <definedName name="DOT">'[11]MANO DE OBRA SEG'!$E$22</definedName>
    <definedName name="DOTACION">'[10]MATERIALES Y RECURSOS'!#REF!</definedName>
    <definedName name="ds">'[22]MATERIALES Y RECURSOS'!$B$5:$G$596</definedName>
    <definedName name="dwdwsd">'[23]MATERIALES Y RECURSOS'!$B$5:$G$580</definedName>
    <definedName name="e">#REF!</definedName>
    <definedName name="ee">#REF!</definedName>
    <definedName name="ejemplo">#REF!</definedName>
    <definedName name="ELECTRICO_ITEM_ESTIMADO">[5]Presupuesto!#REF!</definedName>
    <definedName name="ELEMENTOS">#REF!</definedName>
    <definedName name="ENCHAPES">[5]Presupuesto!#REF!,[5]Presupuesto!#REF!</definedName>
    <definedName name="ENCHAPES_1">[5]Presupuesto!#REF!</definedName>
    <definedName name="ENCHAPES_ITEM">[5]Presupuesto!#REF!,[5]Presupuesto!#REF!,[5]Presupuesto!#REF!,[5]Presupuesto!#REF!</definedName>
    <definedName name="ENCHAPES_VALOR">[5]Presupuesto!$G$67:$G$68,[5]Presupuesto!$G$70:$G$71,[5]Presupuesto!$G$72</definedName>
    <definedName name="ENT1_SEPT25">[5]Presupuesto!#REF!,[5]Presupuesto!#REF!,[5]Presupuesto!#REF!</definedName>
    <definedName name="EQUIPOS">[24]RECURSOS!$A$148:$C$161</definedName>
    <definedName name="ESP_PUB_VAR_CARP_MET_ITEM">[5]Presupuesto!#REF!,[5]Presupuesto!#REF!</definedName>
    <definedName name="ESP_PUB_VIAS_YPARQ_ITEM">[5]Presupuesto!#REF!</definedName>
    <definedName name="ESP_PUBLICO_EXT_ITEM">[5]Presupuesto!#REF!,[5]Presupuesto!#REF!,[5]Presupuesto!#REF!,[5]Presupuesto!#REF!,[5]Presupuesto!#REF!,[5]Presupuesto!#REF!,[5]Presupuesto!#REF!,[5]Presupuesto!#REF!,[5]Presupuesto!#REF!,[5]Presupuesto!#REF!,[5]Presupuesto!#REF!,[5]Presupuesto!#REF!,[5]Presupuesto!#REF!</definedName>
    <definedName name="ESPEJOS_ITEM">[5]Presupuesto!#REF!</definedName>
    <definedName name="ESTRUCT_ITEM">[5]Presupuesto!#REF!</definedName>
    <definedName name="ESTRUCTURA">[5]Presupuesto!#REF!,[5]Presupuesto!#REF!,[5]Presupuesto!#REF!,[5]Presupuesto!#REF!,[5]Presupuesto!#REF!,[5]Presupuesto!#REF!,[5]Presupuesto!#REF!,[5]Presupuesto!#REF!,[5]Presupuesto!#REF!,[5]Presupuesto!#REF!,[5]Presupuesto!#REF!,[5]Presupuesto!#REF!,[5]Presupuesto!#REF!</definedName>
    <definedName name="EUR">[21]RESUMEN!$F$5</definedName>
    <definedName name="Excel_BuiltIn__FilterDatabase">[25]Presupuesto_Via_distribuidora!$A$9:$H$344</definedName>
    <definedName name="Excel_BuiltIn__FilterDatabase_1">#N/A</definedName>
    <definedName name="Excel_BuiltIn__FilterDatabase_2">#N/A</definedName>
    <definedName name="Excel_BuiltIn_Print_Area">[25]Presupuesto_Via_distribuidora!$C$1:$H$344</definedName>
    <definedName name="Excel_BuiltIn_Print_Titles">[25]Presupuesto_Via_distribuidora!$A$2:$IV$8</definedName>
    <definedName name="FACHADA_ITEM">[5]Presupuesto!#REF!</definedName>
    <definedName name="fdff">'[26]MATERIALES Y RECURSOS'!$B$5:$G$570</definedName>
    <definedName name="FDGASDFASD">#REF!</definedName>
    <definedName name="FG">'[27]MATERIALES Y RECURSOS'!$B$5:$G$573</definedName>
    <definedName name="fgb">'[7]MATERIALES Y RECURSOS'!$B$5:$G$570</definedName>
    <definedName name="FGEN">[21]RESUMEN!$D$6</definedName>
    <definedName name="fi">#REF!</definedName>
    <definedName name="FMAT">[21]RESUMEN!$D$11</definedName>
    <definedName name="formularioCantidades">#REF!</definedName>
    <definedName name="FR">#REF!</definedName>
    <definedName name="fue">#REF!</definedName>
    <definedName name="g">'[27]MATERIALES Y RECURSOS'!$B$5:$G$573</definedName>
    <definedName name="GASO">'[9]BASE HIDRO'!#REF!</definedName>
    <definedName name="gg">#REF!</definedName>
    <definedName name="GRIFERIAS_ITEM">[5]Presupuesto!#REF!</definedName>
    <definedName name="hd">#REF!</definedName>
    <definedName name="HERRAMIENTA">'[28]MATERIALES Y RECURSOS'!$F$647:$G$649</definedName>
    <definedName name="HERRAMIENTASEG">'[29]HERRAMIENTA SEGURIDAD'!$B$5:$D$24</definedName>
    <definedName name="Hid">'[3]Interc de Hidr.'!$E$1:$E$65536</definedName>
    <definedName name="HIDROSANITYGAS_ITEM">[5]Presupuesto!#REF!</definedName>
    <definedName name="horat">'[30]Itemes Renovación'!#REF!</definedName>
    <definedName name="INCRUST">[5]Presupuesto!#REF!,[5]Presupuesto!#REF!,[5]Presupuesto!#REF!,[5]Presupuesto!#REF!,[5]Presupuesto!#REF!</definedName>
    <definedName name="INSU">[31]INSUMOS!$A$1:$E$65536</definedName>
    <definedName name="INSUMO">VLOOKUP(#REF!,[19]Insumos!$D:$E,2,FALSE)</definedName>
    <definedName name="INSUMOS">#REF!</definedName>
    <definedName name="InTap">[3]Interc.tapones!$E$1:$E$65536</definedName>
    <definedName name="IntVal">'[3]Interc.válv.'!$E$1:$E$65536</definedName>
    <definedName name="ITEM">VLOOKUP(#REF!,[19]Ppto!$D:$O,2,0)</definedName>
    <definedName name="ITEM1">#REF!</definedName>
    <definedName name="ITEM2">#REF!</definedName>
    <definedName name="ITEM3">#REF!</definedName>
    <definedName name="ItemCodos">#REF!</definedName>
    <definedName name="Items_1">'[32]FORMULARIO DE PRECIOS UNITARIOS'!$A$5:$F$132</definedName>
    <definedName name="IVA">#REF!</definedName>
    <definedName name="IZAJE">#REF!</definedName>
    <definedName name="K">#REF!</definedName>
    <definedName name="km">'[22]MATERIALES Y RECURSOS'!$B$5:$G$596</definedName>
    <definedName name="l">'[33]HERRAMIENTA SEGURIDAD'!$B$5:$D$24</definedName>
    <definedName name="ListaCantidad">#REF!</definedName>
    <definedName name="LISTADO">#REF!</definedName>
    <definedName name="ListaItem">#REF!</definedName>
    <definedName name="LISTAS">'[28]MATERIALES Y RECURSOS'!$B$5:$B$601</definedName>
    <definedName name="ListaUni">[34]TOTALES!$D$7:$D$654</definedName>
    <definedName name="lo">#REF!</definedName>
    <definedName name="MAMPOSTERIA">#REF!</definedName>
    <definedName name="MANODEOBRA">'[10]MATERIALES Y RECURSOS'!#REF!</definedName>
    <definedName name="MANODEOBRACOM">'[28]MATERIALES Y RECURSOS'!$B$619:$Q$622</definedName>
    <definedName name="MANOOBRA">[24]RECURSOS!$A$165:$C$168</definedName>
    <definedName name="MATERIAL">'[28]MATERIALES Y RECURSOS'!$B$5:$G$601</definedName>
    <definedName name="MATERIALES">#REF!</definedName>
    <definedName name="MaterialTub">#REF!</definedName>
    <definedName name="MATSEG">'[11]MATERIAL SEG'!$B$7:$G$31</definedName>
    <definedName name="MATSEGURIDAD">'[29]MATERIAL SEGURIDAD'!$B$7:$F$167</definedName>
    <definedName name="MOBILIARIO_SEG_ELECTRON_ITEM">[5]Presupuesto!#REF!</definedName>
    <definedName name="MOBILIARIOOFIC_ITEM">[5]Presupuesto!#REF!</definedName>
    <definedName name="MOD">#REF!</definedName>
    <definedName name="MOSEG">'[11]MANO DE OBRA SEG'!$B$10:$Q$13</definedName>
    <definedName name="MOSEGURIDAD">'[29]MANO DE OBRA SEG'!$B$10:$Q$12</definedName>
    <definedName name="MOV_TIERRA_ITEM">[5]Presupuesto!#REF!</definedName>
    <definedName name="MUEBLES_BAÑOS_ITEM">[5]Presupuesto!#REF!</definedName>
    <definedName name="MUEBLES_COC_ITEM">[5]Presupuesto!#REF!</definedName>
    <definedName name="MUEBLES_COC_VALOR">[5]Presupuesto!#REF!</definedName>
    <definedName name="MUEBLES_MADERA_FIJ_ITEM">[5]Presupuesto!#REF!</definedName>
    <definedName name="MUROS_BLOQ_PLOMO_ITEM">[5]Presupuesto!#REF!</definedName>
    <definedName name="MUROS_BLOQ_PLOMO_VALOR">[5]Presupuesto!$G$62:$G$66</definedName>
    <definedName name="MYC_DRYWALLITEM">[5]Presupuesto!#REF!,[5]Presupuesto!#REF!,[5]Presupuesto!#REF!</definedName>
    <definedName name="MYCIELOS_DRYWALLVALOR">[5]Presupuesto!#REF!</definedName>
    <definedName name="MYPUERTAS_MAD_ITEM">[5]Presupuesto!#REF!</definedName>
    <definedName name="MYPUERTAS_MET_ITEM">[5]Presupuesto!#REF!</definedName>
    <definedName name="nombre">#REF!</definedName>
    <definedName name="Norte">#REF!</definedName>
    <definedName name="NUEVO">#REF!</definedName>
    <definedName name="OBRA">#REF!</definedName>
    <definedName name="oe">'[35]MATERIALES Y RECURSOS'!$B$5:$G$587</definedName>
    <definedName name="OFICI">'[8]BASE HIDRO'!$E$17</definedName>
    <definedName name="p">#REF!</definedName>
    <definedName name="paelnque">#REF!</definedName>
    <definedName name="palenque">#REF!</definedName>
    <definedName name="PANEL_SOLARITEM">[5]Presupuesto!#REF!</definedName>
    <definedName name="PelaFelipe">#REF!</definedName>
    <definedName name="pi">#REF!</definedName>
    <definedName name="PINT_EXT_ITEM">[5]Presupuesto!#REF!</definedName>
    <definedName name="PISOS_CONC_ESP_PUBL_ITEM">[5]Presupuesto!#REF!,[5]Presupuesto!#REF!,[5]Presupuesto!#REF!,[5]Presupuesto!#REF!,[5]Presupuesto!#REF!,[5]Presupuesto!#REF!,[5]Presupuesto!#REF!</definedName>
    <definedName name="PISOS_CONC_ESP_PUBL_VALOR">[5]Presupuesto!$G$131:$G$132,[5]Presupuesto!$G$133:$G$137,[5]Presupuesto!$G$138,[5]Presupuesto!$G$139:$G$140,[5]Presupuesto!$G$141:$G$142</definedName>
    <definedName name="PISOS_CONC_GRAN_ITEM">[5]Presupuesto!#REF!,[5]Presupuesto!#REF!,[5]Presupuesto!#REF!</definedName>
    <definedName name="PISOS_CONC_GRAN_VALOR">[5]Presupuesto!$G$148:$G$168,[5]Presupuesto!$G$143:$G$146</definedName>
    <definedName name="pkgl">#REF!</definedName>
    <definedName name="po">#REF!</definedName>
    <definedName name="POZOS_CAJAS_SUM_ITEM">[5]Presupuesto!#REF!</definedName>
    <definedName name="PPtoNorte">#REF!</definedName>
    <definedName name="Precio">#REF!</definedName>
    <definedName name="precio2">#REF!</definedName>
    <definedName name="PrecioS">#REF!</definedName>
    <definedName name="PRELIM_ITEM">[5]Presupuesto!#REF!</definedName>
    <definedName name="preliminares">[5]Presupuesto!#REF!</definedName>
    <definedName name="preliminares1">[5]Presupuesto!#REF!</definedName>
    <definedName name="presta">[4]BASE!$D$8</definedName>
    <definedName name="PRINT_AREA">#N/A</definedName>
    <definedName name="PRINT_AREA_MI">#N/A</definedName>
    <definedName name="PRINT_TITLES">#N/A</definedName>
    <definedName name="PRINT_TITLES_MI">#N/A</definedName>
    <definedName name="PRUEBA">#REF!</definedName>
    <definedName name="pu">#REF!</definedName>
    <definedName name="PUERTAS_ESP_ITEM">[5]Presupuesto!#REF!</definedName>
    <definedName name="PUNTI">[4]BASE!$D$1650</definedName>
    <definedName name="PVIDRIERAS_ITEM">[5]Presupuesto!#REF!</definedName>
    <definedName name="qq">#REF!</definedName>
    <definedName name="QSW">'[36]MATERIALES Y RECURSOS'!$B$5:$G$626</definedName>
    <definedName name="RECUBRIM_ESP_ITEM">[5]Presupuesto!#REF!</definedName>
    <definedName name="RESU">#REF!</definedName>
    <definedName name="REVEST_ESP_ITEM">[5]Presupuesto!#REF!</definedName>
    <definedName name="rff">VLOOKUP(#REF!,[37]Ppto!$D:$O,2,0)</definedName>
    <definedName name="rodrigo">"$generales.$a$1:$"</definedName>
    <definedName name="rtff">'[27]MATERIALES Y RECURSOS'!$F$616:$G$618</definedName>
    <definedName name="s">#REF!</definedName>
    <definedName name="SA">'[27]MATERIALES Y RECURSOS'!$B$5:$G$573</definedName>
    <definedName name="SAX">'[18]MATERIALES Y RECURSOS'!$B$5:$G$596</definedName>
    <definedName name="SD">#REF!</definedName>
    <definedName name="sdt">"DIRECTO:  "&amp;TEXT(SUMIF(#REF!,#REF!,#REF!)/2,"#,##0")&amp;" / "&amp;VLOOKUP(#REF!,[37]Ppto!$D:$F,3,FALSE)</definedName>
    <definedName name="SEPT_25_09">[5]Presupuesto!#REF!</definedName>
    <definedName name="SF">#REF!</definedName>
    <definedName name="SFFFF">'[23]MATERIALES Y RECURSOS'!$B$5:$G$580</definedName>
    <definedName name="ss">#REF!</definedName>
    <definedName name="SUBA">'[38]SUB APU'!$A$1:$D$65536</definedName>
    <definedName name="SUELLEN">#REF!</definedName>
    <definedName name="suma">[13]Hoja1!$F$60</definedName>
    <definedName name="sxza">'[23]MATERIALES Y RECURSOS'!$B$5:$G$580</definedName>
    <definedName name="TABLA">[4]BASE!$D$1676</definedName>
    <definedName name="TAPAM">[4]BASE!$D$1648</definedName>
    <definedName name="Títulos_a_imprimir_IM">#REF!</definedName>
    <definedName name="TRANS">'[28]MATERIALES Y RECURSOS'!$B$610:$F$612</definedName>
    <definedName name="TRANSPORTE">[24]RECURSOS!$A$172:$C$179</definedName>
    <definedName name="TRANSPORTESEGURIDAD">'[29]TRANSPORTE SEGURIDAD'!$B$5:$G$7</definedName>
    <definedName name="TRANSSEG">'[11]TRANSPORTE SEG'!$C$8:$G$10</definedName>
    <definedName name="tres">#REF!</definedName>
    <definedName name="TRM">#REF!</definedName>
    <definedName name="u">'[35]MATERIALES Y RECURSOS'!$B$591:$F$593</definedName>
    <definedName name="uiui">#REF!</definedName>
    <definedName name="ukyyujnuj">"DIRECTO:  "&amp;TEXT(SUMIF(#REF!,#REF!,#REF!)/2,"#,##0")&amp;" / "&amp;VLOOKUP(#REF!,[37]Ppto!$D:$F,3,FALSE)</definedName>
    <definedName name="Usd">#REF!</definedName>
    <definedName name="uyo">#REF!</definedName>
    <definedName name="VAC">'[11]MANO DE OBRA SEG'!$E$21</definedName>
    <definedName name="VACACIONES">'[10]MATERIALES Y RECURSOS'!#REF!</definedName>
    <definedName name="Var">[3]Varios.!$E$1:$E$65536</definedName>
    <definedName name="vas">#REF!</definedName>
    <definedName name="VENTANAS_ITEM">[5]Presupuesto!#REF!</definedName>
    <definedName name="w">#REF!</definedName>
    <definedName name="wewd">#REF!</definedName>
    <definedName name="wrn.GENERAL." hidden="1">{"TAB1",#N/A,TRUE,"GENERAL";"TAB2",#N/A,TRUE,"GENERAL";"TAB3",#N/A,TRUE,"GENERAL";"TAB4",#N/A,TRUE,"GENERAL";"TAB5",#N/A,TRUE,"GENERAL"}</definedName>
    <definedName name="wrn.items." hidden="1">{#N/A,#N/A,FALSE,"Items"}</definedName>
    <definedName name="wrn.via." hidden="1">{"via1",#N/A,TRUE,"general";"via2",#N/A,TRUE,"general";"via3",#N/A,TRUE,"general"}</definedName>
    <definedName name="wrn1.items" hidden="1">{#N/A,#N/A,FALSE,"Items"}</definedName>
    <definedName name="wsdwsxd">'[39]MATERIALES Y RECURSOS'!$B$5:$G$595</definedName>
    <definedName name="WW">#REF!</definedName>
    <definedName name="wwww">#REF!</definedName>
    <definedName name="X">'[40]MATERIALES Y RECURSOS'!$B$5:$G$576</definedName>
    <definedName name="XCSCDSX">'[17]MATERIALES Y RECURSOS'!$B$5:$G$632</definedName>
    <definedName name="xsazw">'[41]MATERIALES Y RECURSOS'!$B$5:$G$570</definedName>
    <definedName name="xx">#REF!</definedName>
    <definedName name="yhui">VLOOKUP(#REF!,[37]Insumos!$D:$E,2,FALSE)</definedName>
    <definedName name="yuf" hidden="1">{"TAB1",#N/A,TRUE,"GENERAL";"TAB2",#N/A,TRUE,"GENERAL";"TAB3",#N/A,TRUE,"GENERAL";"TAB4",#N/A,TRUE,"GENERAL";"TAB5",#N/A,TRUE,"GENERAL"}</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6" i="1" l="1"/>
  <c r="H807" i="1"/>
  <c r="I803" i="1" l="1"/>
  <c r="I802" i="1"/>
  <c r="I800" i="1"/>
  <c r="I798" i="1"/>
  <c r="I796" i="1"/>
  <c r="I795" i="1"/>
  <c r="I794" i="1"/>
  <c r="I792" i="1"/>
  <c r="I791" i="1"/>
  <c r="I790" i="1"/>
  <c r="I788" i="1"/>
  <c r="I786" i="1"/>
  <c r="I785" i="1"/>
  <c r="I782" i="1"/>
  <c r="I781" i="1"/>
  <c r="I780" i="1"/>
  <c r="I779" i="1"/>
  <c r="I778" i="1"/>
  <c r="I777" i="1"/>
  <c r="I775" i="1"/>
  <c r="I774" i="1"/>
  <c r="I772" i="1"/>
  <c r="I771" i="1"/>
  <c r="I770" i="1"/>
  <c r="I769" i="1"/>
  <c r="I768" i="1"/>
  <c r="I767" i="1"/>
  <c r="I765" i="1"/>
  <c r="I764" i="1"/>
  <c r="I763" i="1"/>
  <c r="I762" i="1"/>
  <c r="I761" i="1"/>
  <c r="I760" i="1"/>
  <c r="I758" i="1"/>
  <c r="I757" i="1"/>
  <c r="I756" i="1"/>
  <c r="I755" i="1"/>
  <c r="I754" i="1"/>
  <c r="I753" i="1"/>
  <c r="I752" i="1"/>
  <c r="I751" i="1"/>
  <c r="I750" i="1"/>
  <c r="I749" i="1"/>
  <c r="I748" i="1"/>
  <c r="I747" i="1"/>
  <c r="I746" i="1"/>
  <c r="I745" i="1"/>
  <c r="I744" i="1"/>
  <c r="I743" i="1"/>
  <c r="I742" i="1"/>
  <c r="I741" i="1"/>
  <c r="I739" i="1"/>
  <c r="I738" i="1"/>
  <c r="I737" i="1"/>
  <c r="I736" i="1"/>
  <c r="I735" i="1"/>
  <c r="I734" i="1"/>
  <c r="I733" i="1"/>
  <c r="I732" i="1"/>
  <c r="I730" i="1"/>
  <c r="I729" i="1"/>
  <c r="I728" i="1"/>
  <c r="I727" i="1"/>
  <c r="I726" i="1"/>
  <c r="I725" i="1"/>
  <c r="I724" i="1"/>
  <c r="I723" i="1"/>
  <c r="I721" i="1"/>
  <c r="I720" i="1"/>
  <c r="I719" i="1"/>
  <c r="I718" i="1"/>
  <c r="I717" i="1"/>
  <c r="I716" i="1"/>
  <c r="I715" i="1"/>
  <c r="I714" i="1"/>
  <c r="I712" i="1"/>
  <c r="I711" i="1"/>
  <c r="I710" i="1"/>
  <c r="I709" i="1"/>
  <c r="I708" i="1"/>
  <c r="I707" i="1"/>
  <c r="I706" i="1"/>
  <c r="I705" i="1"/>
  <c r="I704" i="1"/>
  <c r="I701" i="1"/>
  <c r="I700" i="1"/>
  <c r="I699" i="1"/>
  <c r="I698" i="1"/>
  <c r="I694" i="1"/>
  <c r="I693" i="1"/>
  <c r="I692" i="1"/>
  <c r="I690" i="1"/>
  <c r="I688" i="1"/>
  <c r="I687" i="1"/>
  <c r="I686" i="1"/>
  <c r="I684" i="1"/>
  <c r="I681" i="1"/>
  <c r="I679" i="1"/>
  <c r="I677" i="1"/>
  <c r="I676" i="1"/>
  <c r="I675" i="1"/>
  <c r="I674" i="1"/>
  <c r="I672" i="1"/>
  <c r="I669" i="1"/>
  <c r="I666" i="1"/>
  <c r="I665" i="1"/>
  <c r="I664" i="1"/>
  <c r="I662" i="1"/>
  <c r="I659" i="1"/>
  <c r="I657" i="1"/>
  <c r="I655" i="1"/>
  <c r="I654" i="1"/>
  <c r="I653" i="1"/>
  <c r="I652" i="1"/>
  <c r="I651" i="1"/>
  <c r="I648" i="1"/>
  <c r="I645" i="1"/>
  <c r="I643" i="1"/>
  <c r="I642" i="1"/>
  <c r="I640" i="1"/>
  <c r="I639" i="1"/>
  <c r="I636" i="1"/>
  <c r="I635" i="1"/>
  <c r="I634" i="1"/>
  <c r="I633" i="1"/>
  <c r="I631" i="1"/>
  <c r="I629" i="1"/>
  <c r="I628" i="1"/>
  <c r="I627" i="1"/>
  <c r="I626" i="1"/>
  <c r="I624" i="1"/>
  <c r="I623" i="1"/>
  <c r="I621" i="1"/>
  <c r="I620" i="1"/>
  <c r="I618" i="1"/>
  <c r="I617" i="1"/>
  <c r="I615" i="1"/>
  <c r="I614" i="1"/>
  <c r="I611" i="1"/>
  <c r="I610" i="1"/>
  <c r="I609" i="1"/>
  <c r="I607" i="1"/>
  <c r="I606" i="1"/>
  <c r="I605" i="1"/>
  <c r="I603" i="1"/>
  <c r="I602" i="1"/>
  <c r="I601" i="1"/>
  <c r="I598" i="1"/>
  <c r="I597" i="1"/>
  <c r="I596" i="1"/>
  <c r="I595" i="1"/>
  <c r="I594" i="1"/>
  <c r="I591" i="1"/>
  <c r="I589" i="1"/>
  <c r="I587" i="1"/>
  <c r="I585" i="1"/>
  <c r="I583" i="1"/>
  <c r="I582" i="1"/>
  <c r="I581" i="1"/>
  <c r="I580" i="1"/>
  <c r="I579" i="1"/>
  <c r="I578" i="1"/>
  <c r="I577" i="1"/>
  <c r="I576" i="1"/>
  <c r="I575" i="1"/>
  <c r="I573" i="1"/>
  <c r="I572" i="1"/>
  <c r="I570" i="1"/>
  <c r="I568" i="1"/>
  <c r="I566" i="1"/>
  <c r="I565" i="1"/>
  <c r="I564" i="1"/>
  <c r="I563" i="1"/>
  <c r="I562" i="1"/>
  <c r="I561" i="1"/>
  <c r="I560" i="1"/>
  <c r="I559" i="1"/>
  <c r="I558" i="1"/>
  <c r="I557" i="1"/>
  <c r="I555" i="1"/>
  <c r="I554" i="1"/>
  <c r="I552" i="1"/>
  <c r="I548" i="1"/>
  <c r="I547" i="1"/>
  <c r="I546" i="1"/>
  <c r="I545" i="1"/>
  <c r="I544"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2" i="1"/>
  <c r="I509" i="1"/>
  <c r="I508" i="1"/>
  <c r="I507" i="1"/>
  <c r="I506" i="1"/>
  <c r="I505" i="1"/>
  <c r="I504" i="1"/>
  <c r="I503" i="1"/>
  <c r="I502" i="1"/>
  <c r="I501" i="1"/>
  <c r="I499" i="1"/>
  <c r="I496" i="1"/>
  <c r="I495" i="1"/>
  <c r="I494" i="1"/>
  <c r="I493" i="1"/>
  <c r="I492" i="1"/>
  <c r="I491" i="1"/>
  <c r="I490" i="1"/>
  <c r="I489" i="1"/>
  <c r="I488" i="1"/>
  <c r="I487" i="1"/>
  <c r="I486" i="1"/>
  <c r="I485" i="1"/>
  <c r="I484" i="1"/>
  <c r="I483" i="1"/>
  <c r="I482" i="1"/>
  <c r="I481"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2" i="1"/>
  <c r="I448" i="1"/>
  <c r="I447" i="1"/>
  <c r="I446" i="1"/>
  <c r="I445" i="1"/>
  <c r="I444" i="1"/>
  <c r="I443" i="1"/>
  <c r="I442" i="1"/>
  <c r="I441" i="1"/>
  <c r="I440" i="1"/>
  <c r="I439" i="1"/>
  <c r="I438" i="1"/>
  <c r="I437" i="1"/>
  <c r="I436" i="1"/>
  <c r="I434" i="1"/>
  <c r="I433" i="1"/>
  <c r="I432"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7" i="1"/>
  <c r="I396" i="1"/>
  <c r="I395" i="1"/>
  <c r="I394" i="1"/>
  <c r="I393" i="1"/>
  <c r="I392" i="1"/>
  <c r="I391" i="1"/>
  <c r="I390" i="1"/>
  <c r="I389" i="1"/>
  <c r="I388" i="1"/>
  <c r="I387" i="1"/>
  <c r="I385" i="1"/>
  <c r="I384" i="1"/>
  <c r="I383" i="1"/>
  <c r="I382" i="1"/>
  <c r="I381" i="1"/>
  <c r="I380" i="1"/>
  <c r="I379" i="1"/>
  <c r="I378" i="1"/>
  <c r="I377" i="1"/>
  <c r="I376" i="1"/>
  <c r="I373" i="1"/>
  <c r="I372" i="1"/>
  <c r="I371" i="1"/>
  <c r="I370" i="1"/>
  <c r="I369" i="1"/>
  <c r="I368" i="1"/>
  <c r="I367" i="1"/>
  <c r="I366" i="1"/>
  <c r="I365" i="1"/>
  <c r="I364" i="1"/>
  <c r="I361" i="1"/>
  <c r="I360" i="1"/>
  <c r="I359" i="1"/>
  <c r="I358" i="1"/>
  <c r="I357" i="1"/>
  <c r="I356" i="1"/>
  <c r="I355" i="1"/>
  <c r="I354" i="1"/>
  <c r="I353" i="1"/>
  <c r="I352" i="1"/>
  <c r="I349" i="1"/>
  <c r="I348" i="1"/>
  <c r="I347" i="1"/>
  <c r="I346" i="1"/>
  <c r="I345" i="1"/>
  <c r="I344" i="1"/>
  <c r="I343" i="1"/>
  <c r="I342" i="1"/>
  <c r="I341" i="1"/>
  <c r="I340" i="1"/>
  <c r="I339" i="1"/>
  <c r="I338" i="1"/>
  <c r="I337" i="1"/>
  <c r="I336" i="1"/>
  <c r="I335" i="1"/>
  <c r="I332" i="1"/>
  <c r="I331" i="1"/>
  <c r="I330" i="1"/>
  <c r="I329" i="1"/>
  <c r="I328" i="1"/>
  <c r="I327" i="1"/>
  <c r="I326" i="1"/>
  <c r="I325" i="1"/>
  <c r="I324" i="1"/>
  <c r="I321" i="1"/>
  <c r="I320" i="1"/>
  <c r="I319" i="1"/>
  <c r="I318" i="1"/>
  <c r="I317" i="1"/>
  <c r="I316" i="1"/>
  <c r="I315" i="1"/>
  <c r="I314" i="1"/>
  <c r="I313" i="1"/>
  <c r="I312" i="1"/>
  <c r="I308" i="1"/>
  <c r="I307" i="1"/>
  <c r="I304" i="1"/>
  <c r="I301" i="1"/>
  <c r="I298" i="1"/>
  <c r="I295" i="1"/>
  <c r="I292" i="1"/>
  <c r="I289" i="1"/>
  <c r="I287" i="1"/>
  <c r="I284" i="1"/>
  <c r="I283" i="1"/>
  <c r="I282" i="1"/>
  <c r="I281" i="1"/>
  <c r="I279" i="1"/>
  <c r="I276" i="1"/>
  <c r="I275" i="1"/>
  <c r="I274" i="1"/>
  <c r="I272" i="1"/>
  <c r="I269" i="1"/>
  <c r="I266" i="1"/>
  <c r="I263" i="1"/>
  <c r="I262" i="1"/>
  <c r="I260" i="1"/>
  <c r="I258" i="1"/>
  <c r="I257" i="1"/>
  <c r="I256" i="1"/>
  <c r="I253" i="1"/>
  <c r="I252" i="1"/>
  <c r="I249" i="1"/>
  <c r="I246" i="1"/>
  <c r="I245" i="1"/>
  <c r="I244" i="1"/>
  <c r="I242" i="1"/>
  <c r="I241" i="1"/>
  <c r="I239" i="1"/>
  <c r="I237" i="1"/>
  <c r="I235" i="1"/>
  <c r="I234" i="1"/>
  <c r="I233" i="1"/>
  <c r="I231" i="1"/>
  <c r="I230" i="1"/>
  <c r="I229" i="1"/>
  <c r="I226" i="1"/>
  <c r="I224" i="1"/>
  <c r="I223" i="1"/>
  <c r="I222" i="1"/>
  <c r="I221" i="1"/>
  <c r="I220" i="1"/>
  <c r="I218" i="1"/>
  <c r="I217" i="1"/>
  <c r="I215" i="1"/>
  <c r="I214" i="1"/>
  <c r="I212" i="1"/>
  <c r="I211" i="1"/>
  <c r="I210" i="1"/>
  <c r="I209" i="1"/>
  <c r="I208" i="1"/>
  <c r="I207" i="1"/>
  <c r="I205" i="1"/>
  <c r="I204" i="1"/>
  <c r="I201" i="1"/>
  <c r="I200" i="1"/>
  <c r="I199" i="1"/>
  <c r="I198" i="1"/>
  <c r="I196" i="1"/>
  <c r="I194" i="1"/>
  <c r="I193" i="1"/>
  <c r="I192" i="1"/>
  <c r="I191" i="1"/>
  <c r="I190" i="1"/>
  <c r="I188" i="1"/>
  <c r="I186" i="1"/>
  <c r="I183" i="1"/>
  <c r="I182" i="1"/>
  <c r="I180" i="1"/>
  <c r="I177" i="1"/>
  <c r="I175" i="1"/>
  <c r="I172" i="1"/>
  <c r="I170" i="1"/>
  <c r="I169" i="1"/>
  <c r="I166" i="1"/>
  <c r="I163" i="1"/>
  <c r="I161" i="1"/>
  <c r="I160" i="1"/>
  <c r="I159" i="1"/>
  <c r="I156" i="1"/>
  <c r="I155" i="1"/>
  <c r="I152" i="1"/>
  <c r="I149" i="1"/>
  <c r="I146" i="1"/>
  <c r="I145" i="1"/>
  <c r="I142" i="1"/>
  <c r="I141" i="1"/>
  <c r="I140" i="1"/>
  <c r="I139" i="1"/>
  <c r="I138" i="1"/>
  <c r="I137" i="1"/>
  <c r="I136" i="1"/>
  <c r="I134" i="1"/>
  <c r="I132" i="1"/>
  <c r="I129" i="1"/>
  <c r="I128" i="1"/>
  <c r="I126" i="1"/>
  <c r="I125" i="1"/>
  <c r="I123" i="1"/>
  <c r="I121" i="1"/>
  <c r="I120" i="1"/>
  <c r="I119" i="1"/>
  <c r="I116" i="1"/>
  <c r="I114" i="1"/>
  <c r="I113" i="1"/>
  <c r="I110" i="1"/>
  <c r="I109" i="1"/>
  <c r="I107" i="1"/>
  <c r="I105" i="1"/>
  <c r="I103" i="1"/>
  <c r="I101" i="1"/>
  <c r="I95" i="1"/>
  <c r="I92" i="1"/>
  <c r="I90" i="1"/>
  <c r="I87" i="1"/>
  <c r="I85" i="1"/>
  <c r="I82" i="1"/>
  <c r="I80" i="1"/>
  <c r="I79" i="1"/>
  <c r="I78" i="1"/>
  <c r="I77" i="1"/>
  <c r="I76" i="1"/>
  <c r="I75" i="1"/>
  <c r="I74" i="1"/>
  <c r="I73" i="1"/>
  <c r="I72" i="1"/>
  <c r="I71" i="1"/>
  <c r="I70" i="1"/>
  <c r="I69" i="1"/>
  <c r="I68" i="1"/>
  <c r="I67" i="1"/>
  <c r="I66" i="1"/>
  <c r="I65" i="1"/>
  <c r="I64" i="1"/>
  <c r="I63" i="1"/>
  <c r="I61" i="1"/>
  <c r="I59" i="1"/>
  <c r="I57" i="1"/>
  <c r="I56" i="1"/>
  <c r="I55" i="1"/>
  <c r="I54" i="1"/>
  <c r="I53" i="1"/>
  <c r="I51" i="1"/>
  <c r="I50" i="1"/>
  <c r="I48" i="1"/>
  <c r="I45" i="1"/>
  <c r="I44" i="1"/>
  <c r="I43" i="1"/>
  <c r="I42" i="1"/>
  <c r="I41" i="1"/>
  <c r="I39" i="1"/>
  <c r="I37" i="1"/>
  <c r="I35" i="1"/>
  <c r="I30" i="1"/>
  <c r="I27" i="1"/>
  <c r="I26" i="1"/>
  <c r="I24" i="1"/>
  <c r="I21" i="1"/>
  <c r="I20" i="1"/>
  <c r="I19" i="1"/>
  <c r="I18" i="1"/>
  <c r="I16" i="1"/>
  <c r="I147" i="1" l="1"/>
  <c r="I807" i="1" l="1"/>
  <c r="I808" i="1"/>
  <c r="I809" i="1" s="1"/>
  <c r="I98" i="1"/>
  <c r="I97" i="1"/>
  <c r="I810" i="1" l="1"/>
  <c r="G34" i="1"/>
  <c r="I34" i="1" s="1"/>
  <c r="G32" i="1" l="1"/>
  <c r="I32" i="1" s="1"/>
  <c r="I14" i="1" l="1"/>
  <c r="F38" i="4" l="1"/>
  <c r="F37" i="4"/>
  <c r="F36" i="4"/>
  <c r="F35" i="4"/>
  <c r="F34" i="4"/>
  <c r="F33" i="4"/>
  <c r="F32" i="4"/>
  <c r="F31" i="4"/>
  <c r="F30" i="4"/>
  <c r="E29" i="4"/>
  <c r="F29" i="4" s="1"/>
  <c r="E28" i="4"/>
  <c r="F28" i="4" s="1"/>
  <c r="E27" i="4"/>
  <c r="F27" i="4" s="1"/>
  <c r="E26" i="4"/>
  <c r="F26" i="4" s="1"/>
  <c r="E25" i="4"/>
  <c r="F25" i="4" s="1"/>
  <c r="E24" i="4"/>
  <c r="F24" i="4" s="1"/>
  <c r="E23" i="4"/>
  <c r="F23" i="4" s="1"/>
  <c r="F22" i="4"/>
  <c r="F21" i="4"/>
  <c r="F20" i="4"/>
  <c r="F19" i="4"/>
  <c r="E18" i="4"/>
  <c r="F18" i="4" s="1"/>
  <c r="E17" i="4"/>
  <c r="F17" i="4" s="1"/>
  <c r="F16" i="4"/>
  <c r="E15" i="4"/>
  <c r="F15" i="4" s="1"/>
  <c r="E14" i="4"/>
  <c r="F14" i="4" s="1"/>
  <c r="E13" i="4"/>
  <c r="F13" i="4" s="1"/>
  <c r="E12" i="4"/>
  <c r="F12" i="4" s="1"/>
  <c r="F11" i="4"/>
  <c r="F10" i="4"/>
  <c r="E9" i="4"/>
  <c r="F9" i="4" s="1"/>
  <c r="E8" i="4"/>
  <c r="F8" i="4" s="1"/>
  <c r="E7" i="4"/>
  <c r="F7" i="4" s="1"/>
  <c r="F6" i="4"/>
  <c r="E5" i="4"/>
  <c r="F5" i="4" s="1"/>
  <c r="F41" i="4" l="1"/>
  <c r="F40" i="4" l="1"/>
  <c r="F42" i="4" s="1"/>
</calcChain>
</file>

<file path=xl/sharedStrings.xml><?xml version="1.0" encoding="utf-8"?>
<sst xmlns="http://schemas.openxmlformats.org/spreadsheetml/2006/main" count="2623" uniqueCount="1319">
  <si>
    <t>NOMBRE DEL OFERENTE</t>
  </si>
  <si>
    <t>UNIVERSIDAD DE ANTIOQUIA</t>
  </si>
  <si>
    <t>VA-025-2023</t>
  </si>
  <si>
    <t>LOGO DEL OFERENTE</t>
  </si>
  <si>
    <t>El Contratista se obliga con el Contratante a la “Construcción bajo la modalidad de precios unitarios reajustables de la segunda etapa del proyecto de ampliación de la Sede Puerto Berrío - Universidad de Antioquia, Seccional Magdalena Medio – Puerto Berrío”, ubicada en el Municipio de Puerto Berrío, conforme con las especificaciones técnicas y la planimetría</t>
  </si>
  <si>
    <t xml:space="preserve"> </t>
  </si>
  <si>
    <t>No</t>
  </si>
  <si>
    <t>Item</t>
  </si>
  <si>
    <t>R-NR</t>
  </si>
  <si>
    <t>Descripcion de la Actividad</t>
  </si>
  <si>
    <t>Unidad</t>
  </si>
  <si>
    <t>Cantidad</t>
  </si>
  <si>
    <t>Precio Unitario</t>
  </si>
  <si>
    <t>Valor Total</t>
  </si>
  <si>
    <t>II</t>
  </si>
  <si>
    <t>ZONAS DEPORTIVAS</t>
  </si>
  <si>
    <t>B,1</t>
  </si>
  <si>
    <t>PRELIMINARES</t>
  </si>
  <si>
    <t>LOCALIZACIÓN Y REPLANTEO</t>
  </si>
  <si>
    <t>B,1,1</t>
  </si>
  <si>
    <t>R</t>
  </si>
  <si>
    <t>Localización y replanteo con comisión topográfica para materialización en campo de chaflanes, ejes de vigas, columnas y en general todos los elementos de la obra. Incluye demarcación con pintura, linea de trazado, corte de piso, libretas y planos</t>
  </si>
  <si>
    <t>M2</t>
  </si>
  <si>
    <t>CERRAMIENTOS</t>
  </si>
  <si>
    <t>B,1,2</t>
  </si>
  <si>
    <t>Instalación de cerramiento provisional en tela saran con una altura de 2,0 m, y estructura en larguero común, concreto  para fijación de estructura en madera común. Incluye suministro, transporte, instalación y desmonte de la tela, excavación manual en cualquier material, cargue, transporte y botada de material y todos los demás elementos necesarios para su correcta instalación. Aplica para separación de áreas de trabajo y protección a árboles existentes.</t>
  </si>
  <si>
    <t>Ml</t>
  </si>
  <si>
    <t>OBRAS PRELIMINARES</t>
  </si>
  <si>
    <t>B,1,3</t>
  </si>
  <si>
    <t>Descapote y limpieza del terreno, con medios mecánicos. Comprende los trabajos necesarios para la edificación: pequeñas plantas, maleza, broza, maderas caidas, escombros, basuras o cualquier otro material existente, hasta una profundidad no menor que el espesor de la capa de tierra vegetal, considerando como mínima 25 cm; y carga a camión. El precio no incluye la tala de arboles, ni transporte del material</t>
  </si>
  <si>
    <t>B,1,4</t>
  </si>
  <si>
    <t>Explanación y nivelación del terreno a máquina. El acarreo, cargue, transporte y botada de material</t>
  </si>
  <si>
    <t>M3</t>
  </si>
  <si>
    <t>B,1,5</t>
  </si>
  <si>
    <t>Tala y aprovechamiento de arboles necesarios para la ejecucion del proyecto</t>
  </si>
  <si>
    <t>Und</t>
  </si>
  <si>
    <t>B,1,6</t>
  </si>
  <si>
    <t>Excavacion y retiro de raices de arboles aprovechados</t>
  </si>
  <si>
    <t>B,2</t>
  </si>
  <si>
    <t>EXCAVACIONES Y RELLENOS</t>
  </si>
  <si>
    <t>EXCAVACIONES</t>
  </si>
  <si>
    <t>B,2,1</t>
  </si>
  <si>
    <t>Excavacion manual de material heterogéneo, para zapatas, pedestales, pilas y vigas de fundacion, bajo cualquier grado de humedad. Incluye: roca descompuesta, bolas de roca de volumen inferior a 0.35 m³., el cargue, transporte interno y externo, botada de material proveniente de las excavaciones en botaderos oficiales.</t>
  </si>
  <si>
    <t>LLENOS</t>
  </si>
  <si>
    <t>Llenos en arenilla compactados mecánicamente hasta obtener una densidad del 90% de la máxima obtenida en el ensayo del próctor modificado. Incluye nivelación del terreno para vaciar los solados y para permitir el apoyo de casetones de la losa de fundación.</t>
  </si>
  <si>
    <t>B,2,2</t>
  </si>
  <si>
    <t>Acarreo interno, cargue, transporte y botada de material proveniente de explanaciones y excavaciones, hasta sitio aprobado por la interventoría.</t>
  </si>
  <si>
    <t>B,3</t>
  </si>
  <si>
    <t>CIMENTACIÓN</t>
  </si>
  <si>
    <t>BASES DE LIMPIEZA</t>
  </si>
  <si>
    <t>B,3,1</t>
  </si>
  <si>
    <t>Suministro, transporte e instalación de solados en concreto de 14 Mpa, espesor 0,05m</t>
  </si>
  <si>
    <t>CIMENTACIÓN PROFUNDA</t>
  </si>
  <si>
    <t>B,3,2</t>
  </si>
  <si>
    <t>Suministro transporte e instalación de pilotes en concreto 21 Mpa, macizo diámetro de 1,00m según detalles en planos estructurales. No incluye el refuerzo incluye bombeo. Incluye anillos de 10cm en concreto de 17,5MPa.</t>
  </si>
  <si>
    <t>DADOS, ZAPATAS Y VIGAS DE AMARRE</t>
  </si>
  <si>
    <t>B,3,3</t>
  </si>
  <si>
    <t>Suministro, transporte e instalación  vigas de fundación de concreto 21 Mpa  dimensiones 0,40 x 0,40. Incluye el suministro y transporte del concreto, mano de obra, vibrado, protección y curado, para estructuras de acuerdo con las diferentes dimensiones establecidas en los planos y diseños. El acero de refuerzo se pagará en su respectivo ítem.</t>
  </si>
  <si>
    <t>B,3,4</t>
  </si>
  <si>
    <t>Suministro, transporte e instalación de muertos fundación de concreto 21 Mpa dimensiones según planos estructurales. Incluye el suministro y transporte del concreto, mano de obra, vibrado, protección y curado. El acero de refuerzo se pagará en su respectivo item</t>
  </si>
  <si>
    <t>PLACAS SOBRE TERRENO</t>
  </si>
  <si>
    <t>B,3,5</t>
  </si>
  <si>
    <t>Suministro, transporte e instalación de losas en ajedrez en concreto 21 Mpa, maciza con junta machimbrada, espesor 0,10 m, puzolana y aditivos según detalles en planos estructurales . No incluye vigas profundas ni el refuerzo.</t>
  </si>
  <si>
    <t>MUROS EN CONCRETO</t>
  </si>
  <si>
    <t>B,3,6</t>
  </si>
  <si>
    <t xml:space="preserve">Muro de contencion E: 0,15 m., Concreto f´c: 21 MPa (3000 Psi), Incluye cinta PVC, Fibra Nylon e impermeabilizacion integral, obra falsa, desencofre y curado de la misma; NO incluye acero de refuerzo. </t>
  </si>
  <si>
    <t>REFUERZOS</t>
  </si>
  <si>
    <t>B,3,7</t>
  </si>
  <si>
    <t>Suministro, transporte e instalación de acero de refuerzo para pilotes. Figurado FY= 420 Mpa-60000 PSI, corrugado. Incluye transporte con descarga, transporte interno, alambre de amarre, certificados y todos los elementos necesarios para su correcta instalación, según diseño y recomendaciones estructurales</t>
  </si>
  <si>
    <t>Kgs</t>
  </si>
  <si>
    <t>B,3,8</t>
  </si>
  <si>
    <t>Suministro, transporte e instalación de acero de refuerzo para muertos en concreto. Figurado FY= 420 Mpa-60000 PSI, corrugado. Incluye transporte con descarga, transporte interno, alambre de amarre, certificados y todos los elementos necesarios para su correcta instalación, según diseño y recomendaciones estructurales</t>
  </si>
  <si>
    <t>B,3,9</t>
  </si>
  <si>
    <t>Suministro, transporte e instalación de acero de refuerzo para vigas. Figurado FY= 420 Mpa-60000 PSI, corrugado. Incluye transporte con descarga, transporte interno, alambre de amarre, certificados y todos los elementos necesarios para su correcta instalación, según diseño y recomendaciones estructurales</t>
  </si>
  <si>
    <t>B,3,10</t>
  </si>
  <si>
    <t>Suministro, transporte e instalación de acero de refuerzo para muro de contención. Figurado FY= 420 Mpa-60000 PSI, corrugado. Incluye transporte con descarga, transporte interno, alambre de amarre, certificados y todos los elementos necesarios para su correcta instalación, según diseño y recomendaciones estructurales</t>
  </si>
  <si>
    <t>B,3,11</t>
  </si>
  <si>
    <t>Colocación de malla electrosoldada tipo D-131. Incluye el suministro y el transporte del material, traslapos en ambos sentidos y todos los elementos necesarios para su correcta colocación</t>
  </si>
  <si>
    <t>B,4</t>
  </si>
  <si>
    <t>ESTRUCTURA</t>
  </si>
  <si>
    <t>PLACAS AEREAS</t>
  </si>
  <si>
    <t>B,4,1</t>
  </si>
  <si>
    <t>NR</t>
  </si>
  <si>
    <t>Suministro, transporte e instalación de losas en concreto 21 Mpa, maciza, espesor 0,10 m + borde perimetral en concreto altura 0,10 m y espesor de 0,10 m, según detalles en planos estructurales . No incluye el refuerzo.</t>
  </si>
  <si>
    <t>VIGAS AEREAS</t>
  </si>
  <si>
    <t>B,4,2</t>
  </si>
  <si>
    <t>Suministro, transporte e instalación viga aérea de concreto 21 Mpa dimensiones 030x0,35m. Incluye el suministro y transporte del concreto, mano de obra, vibrado, protección y curado, para estructuras de acuerdo con las diferentes dimensiones establecidas en los planos y diseños incluye bombeo. No incluye acero de refuerzo</t>
  </si>
  <si>
    <t>B,4,3</t>
  </si>
  <si>
    <t>Suministro, transporte e instalación viga canal de concreto 21 Mpa dimensiones 0,60x0,40m. Incluye el suministro y transporte del concreto, mano de obra, vibrado, protección y curado, para estructuras de acuerdo con las diferentes dimensiones establecidas en los planos y diseños incluye bombeo. No incluye acero de refuerzo</t>
  </si>
  <si>
    <t>COLUMNAS Y MUROS</t>
  </si>
  <si>
    <t>B,4,4</t>
  </si>
  <si>
    <t>Suministro, transporte e instalación de columnas de concreto 21 Mpa dimensiones 0,30 x 0,60. Incluye el suministro y transporte del concreto, mano de obra, vibrado, protección y curado, para estructuras de acuerdo con las diferentes dimensiones establecidas en los planos y diseños. No incluye acero de refuerzo</t>
  </si>
  <si>
    <t>B,4,5</t>
  </si>
  <si>
    <t>Columna metálica diametro 8" para soporte losa cubierta gradería cancha polideportiva. Altura de 3,50 m. Incluye: suministro y transporte de láminas, platinas, uniones, soldaduras de acabado o presentación, anclajes y pernos a estructura de concreto y madera. Todos los elementos deben llevar dos manos de pintura anticorrosiva, (2) dos manos de esmalte base aceite mate, color por definir, ensayos a soldaduras, anticorrosivos y pinturas, obra falsa y todo el equipo y la herramienta necesaria para el montaje.</t>
  </si>
  <si>
    <t>B,4,6</t>
  </si>
  <si>
    <t>Concreto para columna metálica rellena 21Mpa</t>
  </si>
  <si>
    <t>B,4,7</t>
  </si>
  <si>
    <t>Placa de anclaje de acero A 36 en perfil plano, con taladro central, de 300x300 mm y espesor 12 mm, y montaje sobre 4 pernos de acero corrugado Grado 60 (fy=4200 kg/cm²) de 12 mm de diámetro y 25 cm de longitud total, embutidos en el concreto fresco, y atornillados con arandelas, tuerca y contratuerca una vez endurecido el concreto del cimiento. Incluso mortero autonivelante expansivo para relleno del espacio resultante entre el concreto endurecido y la placa y protección anticorrosiva aplicada a las tuercas y extremos de los pernos. El precio incluye los cortes, los despuntes, las pletinas, las piezas especiales y los elementos auxiliares de montaje.</t>
  </si>
  <si>
    <t>B,4,7,1</t>
  </si>
  <si>
    <t>Suministro, transporte e instalación de columnas en concreto de 21 MPa de 0,30 x 0,30 m. , acabado a la vista. Incluye suministro, transporte y colocación del concreto, formaleta en súper "T" de 19mm., aristas biseladas, desmoldante, fluidificante para mezclas de concreto, vibrado, protección, curado y todos los demás elementos necesarios para su correcta construcción según diseño. No incluye acero de refuerzo</t>
  </si>
  <si>
    <t>m3</t>
  </si>
  <si>
    <t>ESCALERAS</t>
  </si>
  <si>
    <t>B,4,8</t>
  </si>
  <si>
    <t>Suministro, transporte e instalación graderias y  escalinatas, de concreto 21 Mpa, según detalles en planos estructurales . No incluye vigas profundas ni el refuerzo.</t>
  </si>
  <si>
    <t>B,4,9</t>
  </si>
  <si>
    <t>Suministro, transporte e instalacion de muro vaciado en concreto, con espesor de 0,15 m, según diseños estructurales y arquitectonicos, formaleta de primera calidad en súper T de 19 mm o equivalente, para acabado a la vista, aristas biseladas, junto con todos sus accesorios y todo lo necesario para su correcta instalacion , para instalacion de malla de cerramiento perimetral.</t>
  </si>
  <si>
    <t>B,4,10</t>
  </si>
  <si>
    <t>Suministro, transporte e instalación de acero de refuerzo para viga aérea. Figurado FY= 420 Mpa-60000 PSI, corrugado. Incluye transporte con descarga, transporte interno, alambre de amarre, certificados y todos los elementos necesarios para su correcta instalación, según diseño y recomendaciones estructurales</t>
  </si>
  <si>
    <t>B,4,11</t>
  </si>
  <si>
    <t>Suministro, transporte e instalación de acero de refuerzo para viga canal. Figurado FY= 420 Mpa-60000 PSI, corrugado. Incluye transporte con descarga, transporte interno, alambre de amarre, certificados y todos los elementos necesarios para su correcta instalación, según diseño y recomendaciones estructurales</t>
  </si>
  <si>
    <t>B,4,12</t>
  </si>
  <si>
    <t>Suministro, transporte e instalación de acero de refuerzo para columnas. Figurado FY= 420 Mpa-60000 PSI, corrugado. Incluye transporte con descarga, transporte interno, alambre de amarre, certificados y todos los elementos necesarios para su correcta instalación, según diseño y recomendaciones estructurales</t>
  </si>
  <si>
    <t>B,4,13</t>
  </si>
  <si>
    <t>Suministro, transporte e instalación de acero de refuerzo para escaleras graderia. Figurado FY= 420 Mpa-60000 PSI, corrugado. Incluye transporte con descarga, transporte interno, alambre de amarre, certificados y todos los elementos necesarios para su correcta instalación, según diseño y recomendaciones estructurales</t>
  </si>
  <si>
    <t>B,4,14</t>
  </si>
  <si>
    <t>Suministro, transporte e instalación de acero de refuerzo para muros en concreto. Figurado FY= 420 Mpa-60000 PSI, corrugado. Incluye transporte con descarga, transporte interno, alambre de amarre, certificados y todos los elementos necesarios para su correcta instalación, según diseño y recomendaciones estructurales</t>
  </si>
  <si>
    <t>B,4,15</t>
  </si>
  <si>
    <t>Colocación de malla electrosoldada tipo D-84. Incluye el suministro y el transporte del material, traslapos en ambos sentidos y todos los elementos necesarios para su correcta colocación.</t>
  </si>
  <si>
    <t>B,5</t>
  </si>
  <si>
    <t>CUBIERTA</t>
  </si>
  <si>
    <t>ACCESORIOS CUBIERTA</t>
  </si>
  <si>
    <t>B,5,1</t>
  </si>
  <si>
    <t>Suministro e instalación platinas para colganteo de lamparas y ductos a base de lamina de acero en acabado pintro color blanco/gris de 0,05x0,45 mts. Incluye materiales equipo y mano de obra</t>
  </si>
  <si>
    <t>CUBIERTA AUTOPORTANTE</t>
  </si>
  <si>
    <t>|</t>
  </si>
  <si>
    <t>B,5,2</t>
  </si>
  <si>
    <t>Suministo e instalación de cubierta autoportante a base de lamina de acero perfiles Cromatech en paneles engargolados lateralmente de una sola pieza en acabado pintro poliester estándar en color blanco gris fabricado a un 35% de flecha con respecto a la luz. Incluye materiales, equipo y mano de obra</t>
  </si>
  <si>
    <t>B,5,3</t>
  </si>
  <si>
    <t>Suministro e instalación de cubierta a base de lámina traslucida de alta resistencia en poliester reforzada con fibra de vidrio en color opal en acabado liso. Incluye materiales, equipo y mano de obra</t>
  </si>
  <si>
    <t>B,6</t>
  </si>
  <si>
    <t>BASES Y PISOS</t>
  </si>
  <si>
    <t>BASES</t>
  </si>
  <si>
    <t>B,6,1</t>
  </si>
  <si>
    <t>Suministro, transporte e instalación de entresuelo de espesor 0,15m, conformado por piedra 0,10m más recebo 0,05m reemplazo de base granular</t>
  </si>
  <si>
    <t>B,7</t>
  </si>
  <si>
    <t>OBRAS EXTERIORES</t>
  </si>
  <si>
    <t>ANDENES</t>
  </si>
  <si>
    <t>B,7,1</t>
  </si>
  <si>
    <t>Suministro, transporte y colocación de cordón prefabricado de 0.15 x 0.35 x 0.80 m. de concreto de 21 Mpa, tres caras, juntas ranuradas, referencia Bordillo Barrera Recto Tipo U50 (según M.E.P). Incluye excavación, conformación del terreno, ajustes de concreto o pavimento donde sea necesario, mortero 1:4  de asiento y pega en las longitudes más adecuadas para el desarrollo de la obra, y todo lo necesario para su correcta construcción y funcionamiento. Según diseño.</t>
  </si>
  <si>
    <t>CÁMARAS Y CANALIZACIONES</t>
  </si>
  <si>
    <t>B,7,2</t>
  </si>
  <si>
    <t>Suministro, transporte e instalacion de cuneta vaciada in-sitio para conduccion de aguas lluvias en concreto de 21 MPa, desarrollo 0,40m y espesor de 0,06m, según diseño de detalle de seccion arquitectonico, incluye acaba, encofrado conexiones y accesorios necesarios para su entrega y puesta en funcionamiento.</t>
  </si>
  <si>
    <t>B,8</t>
  </si>
  <si>
    <t>PINTURA</t>
  </si>
  <si>
    <t>PINTURA CARPINTERIA METALICA</t>
  </si>
  <si>
    <t>B,8,1</t>
  </si>
  <si>
    <t xml:space="preserve">Aplicación de pintura para bajantes de aguas lluvias, con esmalte para exteriores y preparación con Wash Primer o equivalente. Incluye suministro y transporte de los materiales, adecuación de la superficie a intervenir hasta obtener una superficie pareja y homogénea, color a definir </t>
  </si>
  <si>
    <t>PINTURA PISOS</t>
  </si>
  <si>
    <t>B,8,2</t>
  </si>
  <si>
    <t>Pintura para demarcación de piso cancha deportiva segun diseño</t>
  </si>
  <si>
    <t>V</t>
  </si>
  <si>
    <t>BLOQUE AULAS  (C)</t>
  </si>
  <si>
    <t>E,1</t>
  </si>
  <si>
    <t>E,1,1</t>
  </si>
  <si>
    <t>Localización y replanteo con comisión topográfica para materialización en campo de chaflanes, ejes de vigas, columnas y en general todos los elementos de la obra. Incluye demarcación con pintura, línea de trazado,  libretas.</t>
  </si>
  <si>
    <t>E,2</t>
  </si>
  <si>
    <t>E,2,1</t>
  </si>
  <si>
    <t>E,3</t>
  </si>
  <si>
    <t>EXCAVACIONES Y LLENOS</t>
  </si>
  <si>
    <t>E,3,1</t>
  </si>
  <si>
    <t>E,3,2</t>
  </si>
  <si>
    <t>E,3,3</t>
  </si>
  <si>
    <t>Lleno con material selecto de la excavación. Incluye compactación y acarreo interno de material.</t>
  </si>
  <si>
    <t>E,4</t>
  </si>
  <si>
    <t>CIMENTACION</t>
  </si>
  <si>
    <t>E,4,1</t>
  </si>
  <si>
    <t>Suministro, transporte e instalación de solados en concreto de 14 Mpa, espesor 0,05 m.</t>
  </si>
  <si>
    <t>CIMENTACIÓN SUPERFICIAL</t>
  </si>
  <si>
    <t>E,4,2</t>
  </si>
  <si>
    <t>Suministro, transporte e instalación cimentaciones de concreto ciclópeo  de 21 Mpa y 40% de piedra con un diámetro entre 4" y 10". para reemplazo.</t>
  </si>
  <si>
    <t>DADOS, ZAPATAS Y VIGAS DE FUNDACIÓN</t>
  </si>
  <si>
    <t>E,4,3</t>
  </si>
  <si>
    <t>E,4,4</t>
  </si>
  <si>
    <t>Suministro, transporte e instalación de losas en concreto 21 Mpa, maciza con polietileno negro, espesor 0,10 m,  sellado con silicona y poliester expandido (icopor) para las juntas contra la mampostería, cortes con disco, según detalles en planos estructurales . No incluye vigas profundas ni el refuerzo.</t>
  </si>
  <si>
    <t>E,4,5</t>
  </si>
  <si>
    <t>Suministro, transporte e instalación de acero refuerzo de vigas. Figurado FY= 420 Mpa-60000 PSI, corrugado. Incluye transporte con descarga, transporte interno, alambre de amarre, certificados y todos los elementos necesarios para su correcta instalación, según diseño y recomendaciones estructurales.</t>
  </si>
  <si>
    <t>E,4,6</t>
  </si>
  <si>
    <t>Colocación de MALLA ELECTROSOLDADA TIPO D-158 para losa de concreto. Incluye el suministro y el transporte del material, traslapos en ambos sentidos y todos los elementos necesarios para su correcta colocación.</t>
  </si>
  <si>
    <t>E,5</t>
  </si>
  <si>
    <t>E,5,1</t>
  </si>
  <si>
    <t>Suministro, transporte e instalación de Vigas amarre  en concreto de 21 Mpa a la vistade 0,40 x 0,20 m. .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No incluye acero de refuerzo</t>
  </si>
  <si>
    <t>E,5,2</t>
  </si>
  <si>
    <t>Suministro, transporte e instalación de Vigas amarre en concreto de 21 Mpa a la vista de 0,15 x 0,20 m.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No incluye acero de refuerzo</t>
  </si>
  <si>
    <t>E,5,3</t>
  </si>
  <si>
    <t>Suministro, transporte e instalación de acero de refuerzo para vigas. Figurado FY= 420 Mpa-60000 PSI, corrugado. Incluye transporte con descarga, transporte interno, alambre de amarre, certificados y todos los elementos necesarios para su correcta instalación, según diseño y recomendaciones estructurales.</t>
  </si>
  <si>
    <t>E,6</t>
  </si>
  <si>
    <t>MAMPOSTERÍA</t>
  </si>
  <si>
    <t>MAMPOSTERIA LADRILLO</t>
  </si>
  <si>
    <t>E,6,1</t>
  </si>
  <si>
    <t>M1 - Construcción de mamposteria estructural en ladrillo Tipo Milano 12 coloracion palido ladrillera San cristobal de 0,06x0,15x0,40m, colocado de plancho, e= 0,15m. para revitar dos caras o para revitar una cara y revocar la otra, debe cumplir con la norma NTC-4205 . Incluye el suministro y transporte del ladrillo, el mortero de pega 1:4 espesor max=0.01 m y todos los demás elementos necesarios para su correcta construcción y funcionamiento</t>
  </si>
  <si>
    <t>E,6,2</t>
  </si>
  <si>
    <t>M1 - Construcción de mamposteria estructural en ladrillo Tipo Milano 12 coloracion palido ladrillera San cristobal de 0,06x0,15x0,40m, colocado de plancho, e= 0,15m. para revitar dos caras o para revitar una cara y revocar la otra, debe cumplir con la norma NTC-4205 . Incluye el suministro y transporte del ladrillo, el mortero de pega 1:4 espesor max=0.01 m y todos los demás elementos necesarios para su correcta construcción y funcionamiento.</t>
  </si>
  <si>
    <t>E,6,3</t>
  </si>
  <si>
    <t>M4 - Suministro, transporte e instalación de muro en mamposteria en ladrillo de 12x20x30cm tipo ladrillera la esmeralda Farol rayado.Ambas caras revocadas.</t>
  </si>
  <si>
    <t>MAMPOSTERIA CONCRETO</t>
  </si>
  <si>
    <t>E,6,4</t>
  </si>
  <si>
    <t>Construcción de SOBRECIMIENTO EN BLOQUE DE CONCRETO DE 15 x 20 x 40 cm. ESPESOR DE 15 cm - IMPERMEABILIZADO POR AMBAS CARAS CON IGOL (bloque de primera calidad, 2 HILADAS). Incluye el suministro y el transporte de materiales, mortero de pega 1:4, relleno en concreto fluido de 10.5 Mpa en todas las celdas, 1 capa de igol imprimante de Sika o equivalente, 2 capas de igol denso de Sika o equivalente, polietileno, todos los anteriores, aplicados en las caras laterales, y en la base de la cimentación, y todos los elementos necesarios para su correcta ejecución y funcionamiento.</t>
  </si>
  <si>
    <t>m</t>
  </si>
  <si>
    <t>DINTELES Y SILLARES</t>
  </si>
  <si>
    <t>E,6,5</t>
  </si>
  <si>
    <t>Dintel en 1/2 pieza de ladrillo tipo Milano palido + colocacion en canto y vaido en concretocon acero de refuerzo</t>
  </si>
  <si>
    <t>E,6,6</t>
  </si>
  <si>
    <t>Sillar en 1/2 pieza de ladrillo tipo Milano palido + colocacion en canto y vaido en concretocon acero de refuerzo</t>
  </si>
  <si>
    <t>E,6,7</t>
  </si>
  <si>
    <t>Colocación de GROUTING en concreto segun diseño estructural, para relleno de dovelas.  Incluye mano de obra, vibrado, protección, curado y todos demás elementos necesarios para su correcta construcción. No incluye refuerzo.</t>
  </si>
  <si>
    <t>E,6,8</t>
  </si>
  <si>
    <t>Anclaje epóxico 3/8"</t>
  </si>
  <si>
    <t>E,7</t>
  </si>
  <si>
    <t>E,7,1</t>
  </si>
  <si>
    <t xml:space="preserve">Fabricación, suministro, transporte y montaje de la estructura metálica (PERFILERIA TIPO IPE, HEA, PHR-C, PTE, o la indicada en diseños) para la cubierta de aulas según planos. Incluye preparación de la superficie mediante limpieza mecánica SSPC - SP3, acabado en anticorrosivo epoxi atóxico de 2 mils de espesor y esmalte alquídico de 2 mils de espesor, y demás costos para su correcta fabricación e instalación según detalles y especificaciones particulares indicados en los planos de diseño. </t>
  </si>
  <si>
    <t>CUBIERTAS LIVIANAS</t>
  </si>
  <si>
    <t>E,7,2</t>
  </si>
  <si>
    <t>Suministro, instalación, transporte y montaje de cubierta tipo Standing Seam Doble o equivalente Metecno en lámina de acero galvanizado con sandwich poliuretano expandido de alta densidad PUR 38kg/m3, espesor 40mm. Caras int/ext con lámina galvanizada prepintada cal.28. Incluye remates de cubierta cal.24</t>
  </si>
  <si>
    <t>ACCESORIOS DE CUBIERTA</t>
  </si>
  <si>
    <t>E,7,3</t>
  </si>
  <si>
    <t>PN-3 Sistema de lámina microperforada en lamina galvanizada y pintada al horno con perforaciones que dejen pasar el aire e impidan el acceso de plagas y animales</t>
  </si>
  <si>
    <t>E,7,4</t>
  </si>
  <si>
    <t>PN-4 Sistema de lámina microperforada en lamina galvanizada y pintada al horno con perforaciones que dejen pasar el aire e impidan el acceso de plagas y animales</t>
  </si>
  <si>
    <t>E,7,5</t>
  </si>
  <si>
    <t>PN-5 Sistema de lámina microperforada en lamina galvanizada y pintada al horno con perforaciones que dejen pasar el aire e impidan el acceso de plagas y animales</t>
  </si>
  <si>
    <t>E,7,6</t>
  </si>
  <si>
    <t>L-1 Sistema de lámina microperforada en lamina galvanizada y pintada al horno con perforaciones que dejen pasar el aire e impidan el acceso de plagas y animales</t>
  </si>
  <si>
    <t>E,7,7</t>
  </si>
  <si>
    <t>L-2-5 Sistema de lámina microperforada en lamina galvanizada y pintada al horno con perforaciones que dejen pasar el aire e impidan el acceso de plagas y animales</t>
  </si>
  <si>
    <t>E,7,8</t>
  </si>
  <si>
    <t>L-6-9 Sistema de lámina microperforada en lamina galvanizada y pintada al horno con perforaciones que dejen pasar el aire e impidan el acceso de plagas y animales</t>
  </si>
  <si>
    <t>E,7,9</t>
  </si>
  <si>
    <t>L-10 Sistema de lámina microperforada en lamina galvanizada y pintada al horno con perforaciones que dejen pasar el aire e impidan el acceso de plagas y animales</t>
  </si>
  <si>
    <t>E,8</t>
  </si>
  <si>
    <t>PISO CERÁMICOS Y PORCELÁNICOS</t>
  </si>
  <si>
    <t>E,8,1</t>
  </si>
  <si>
    <t xml:space="preserve">Construcción de PISO EN BALDOSA DE GRANO GRIS  2 Y 3  PULIDO Y BRILLADO DE ROCA, monocapa 30 x 30, tráfico 5. Incluye varilla de dilatación plástica 5x40 mm o en aluminio de 3mm, en reticulas de 1.80x1.80m, localización según diseño, mortero de nivelación y pega e= 0,05 m,  remates, pulida y brillada de piso y todo lo necesario para su correcta construcción y funcionamiento. </t>
  </si>
  <si>
    <t>E,8,2</t>
  </si>
  <si>
    <t>Construcción de FAJAS Y BOCAPUERTAS EN GRANO PULIDO No. 1-2, cualquier tipo de grano, fondo y grano similar al del piso, ANCHO DE 15-20 cm. Y UN ESPESOR DE 1.5 cm., de primera calidad muestras aprobadas por la interventoría, que cumpla la norma NTC 2849. Incluye concreto de pega y nivelación 1:3:2 de cemento, arena de concreto, agregado de 3/8" a 1/2" y aditivo plastificante en un espesor de 5 cm, cemento color, grano 1-2, varilla de dilatación en PVC de 5 mm x 37mm. A lo largo de la faja y en ambos lados o donde se requiera, cortes, pulida y brillada, protección de muros, puertas y desagües y todo lo necesario para su correcta instalación y funcionamiento. La capa de desgaste no debe ser menor a 12 mm después de pulida.</t>
  </si>
  <si>
    <t>M</t>
  </si>
  <si>
    <t>E,8,3</t>
  </si>
  <si>
    <t>TRATAMIENTO DE SUPERFICIE PARA PULIDA Y BRILLADA DE PISO EN GRANO EXISTENTE. Incluye: pulida y brillada de zócalos y bocapuertas, pulida, brillada y encerada en el sitio con cera polimerica, ademas proteccion de muros, puertas y desagues, cargue transporte y botada de material sobrante (cachaza) en botaderos oficiales y todo lo necesario para su correcta construcción y funcionamiento.</t>
  </si>
  <si>
    <t>GUARDAESCOBAS, CÁRCAMOS Y CAÑUELAS</t>
  </si>
  <si>
    <t>Construcción de zócalo recto en baldosa de 0,10m de altura, en grano pulido de la misma especificación de la baldosa de piso, con aristas biseladas. Incluye suministro y transporte de los materiales, pulida y brillada, pegante de capa delgada tipo pegacor o equivalente, lechada del mismo color de la baldosa, remates, y todos los elementos necesarios para su correcta construcción.</t>
  </si>
  <si>
    <t>E,9</t>
  </si>
  <si>
    <t>IMPERMEABILIZACIONES</t>
  </si>
  <si>
    <t>MUROS</t>
  </si>
  <si>
    <t>E,9,1</t>
  </si>
  <si>
    <t>Lavado e hidrofugada de muros fachada  con sika limpiador; inclye shampoo para bloques e Hidrofugantes Tipo Indural o similar</t>
  </si>
  <si>
    <t>E,10</t>
  </si>
  <si>
    <t>CIELO RASO</t>
  </si>
  <si>
    <t>CIELO RASO EN DRYWALL</t>
  </si>
  <si>
    <t>E,10,1</t>
  </si>
  <si>
    <t>Suministro, transporte y colocación de cielo falso, placa yeso 1/2", masillado, perfilería de aluminio para soporte con distancia de 61 cm, chazos, cintas, ángulos, cortes, andamios, canes y todo los demás elementos  necesario para su correcta instalación y funcionamiento. No incluye pintura.</t>
  </si>
  <si>
    <t>E,10,2</t>
  </si>
  <si>
    <t>E,11</t>
  </si>
  <si>
    <t>PUERTAS Y VENTANAS</t>
  </si>
  <si>
    <t>VENTANAS</t>
  </si>
  <si>
    <t>E,11,1</t>
  </si>
  <si>
    <t>V-01: Suministro, transporte e instalación de ventana fija en vidrio laminado 3+3mm, con marco en aluminio anodizado natural + panel superior pivotante en vidrio laminado 3+3mm con marco en aluminio anodizado natural.</t>
  </si>
  <si>
    <t>E,11,2</t>
  </si>
  <si>
    <t xml:space="preserve">V-02: Suministro, transporte e instalación de ventana fija en vidrio laminado 3+3mm, con marco en aluminio anodizado natural + panel superior pivotante en vidrio laminado 3+3mm con marco en aluminio anodizado natural. </t>
  </si>
  <si>
    <t>E,11,3</t>
  </si>
  <si>
    <t>V-06: Suministro, transporte e instalación de ventana fija en vidrio laminado 3+3mm, con marco en aluminio anodizado natural.</t>
  </si>
  <si>
    <t xml:space="preserve">PUERTAS  </t>
  </si>
  <si>
    <t>E,1,1,4</t>
  </si>
  <si>
    <t>P-01: Suministro, transporte e instalación de puerta sencilla abatible de tubería estructual en aluminio nautral cal. 14, marco metálico calibre 16 dos cargas, vidrio laminado claro e= 5+5mm + haladera interior y exterior en acero inoxidable diametro 12mm, cerradura de seguridad plus, pestilo de acción externa con llave e interna con mariposa multipunto de alta seguridad.</t>
  </si>
  <si>
    <t>E,12</t>
  </si>
  <si>
    <t>ANDENES Y RAMPAS</t>
  </si>
  <si>
    <t>E,12,1</t>
  </si>
  <si>
    <t>E,13</t>
  </si>
  <si>
    <t>ESTUCOS Y VINILOS CIELOS</t>
  </si>
  <si>
    <t>E,13,1</t>
  </si>
  <si>
    <t xml:space="preserve">Aplicación de pintura a base de agua en cielos, con vinilo tipo 1 de primera calidad, tres manos o las necesarias hasta obtener una superficie pareja y homogénea. Incluye fajas, suministro y transporte de los materiales, resanes, tapa poros en estuco plástico tipo plastestuco o equivalente diluido en agua proporción 1:2, adecuación de la superficie a intervenir hasta obtener una superficie pareja y homogénea, color a definir </t>
  </si>
  <si>
    <t>E,13,2</t>
  </si>
  <si>
    <t>PINTURA CARPINTERÍA METÁLICA</t>
  </si>
  <si>
    <t>E,13,3</t>
  </si>
  <si>
    <t>VI</t>
  </si>
  <si>
    <t>OBSERVATORIO (E)</t>
  </si>
  <si>
    <t>F,1</t>
  </si>
  <si>
    <t>F,1,1</t>
  </si>
  <si>
    <t>F,2</t>
  </si>
  <si>
    <t>F,2,1</t>
  </si>
  <si>
    <t>F,3</t>
  </si>
  <si>
    <t>F,3,1</t>
  </si>
  <si>
    <t>F,3,2</t>
  </si>
  <si>
    <t>F,3,3</t>
  </si>
  <si>
    <t>F,4</t>
  </si>
  <si>
    <t>F,4,1</t>
  </si>
  <si>
    <t>F,4,2</t>
  </si>
  <si>
    <t>F,4,3</t>
  </si>
  <si>
    <t>Suministro, transporte e instalación de Vigas fundacion de concreto de 21 Mpa de 0,30 x 0,40 m.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El acero de refuerzo se pagará en su respectivo ítem.</t>
  </si>
  <si>
    <t>F,4,4</t>
  </si>
  <si>
    <t>Suministro, transporte e instalación de Vigas fundacion de concreto de 21 Mpa de 0,30 x 0,30 m.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El acero de refuerzo se pagará en su respectivo ítem.</t>
  </si>
  <si>
    <t>F,4,5</t>
  </si>
  <si>
    <t>Suministro, transporte e instalación de Vigas fundacion de concreto de 21 Mpa de 0,25 x 0,30 m.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El acero de refuerzo se pagará en su respectivo ítem.</t>
  </si>
  <si>
    <t>F,4,6</t>
  </si>
  <si>
    <t>Suministro, transporte e instalación zapatas de concreto 21 Mpa. Incluye suministro, transporte e instalación del concreto, mano de obra, vibrado, formaleta, curado y protección. incluye acarreo interno. El acero de refuerzo se pagará en su respectivo ítem.</t>
  </si>
  <si>
    <t>F,4,7</t>
  </si>
  <si>
    <t>Suministro, transporte e instalación pedestal de concreto 21 Mpa. Incluye suministro, transporte e instalación del concreto, mano de obra, vibrado, formaleta, curado y protección. incluye acarreo interno. El acero de refuerzo se pagará en su respectivo ítem.</t>
  </si>
  <si>
    <t>F,4,8</t>
  </si>
  <si>
    <t>F,4,9</t>
  </si>
  <si>
    <t>F,4,10</t>
  </si>
  <si>
    <t>Suministro, transporte e instalación de acero refuerzo de zapatas. Figurado FY= 420 Mpa-60000 PSI, corrugado. Incluye transporte con descarga, transporte interno, alambre de amarre, certificados y todos los elementos necesarios para su correcta instalación, según diseño y recomendaciones estructurales.</t>
  </si>
  <si>
    <t>F,4,11</t>
  </si>
  <si>
    <t>Suministro, transporte e instalación de acero refuerzo de pedestales. Figurado FY= 420 Mpa-60000 PSI, corrugado. Incluye transporte con descarga, transporte interno, alambre de amarre, certificados y todos los elementos necesarios para su correcta instalación, según diseño y recomendaciones estructurales.</t>
  </si>
  <si>
    <t>F,4,12</t>
  </si>
  <si>
    <t>F,5</t>
  </si>
  <si>
    <t>F,5,1</t>
  </si>
  <si>
    <t>F,5,2</t>
  </si>
  <si>
    <t>Losa aerea en sistema metaldeck 2" cal. 22 e=0,10m. Concreto f´c: 21 Mpa (3000 psi) No incluye acero de refuerzo</t>
  </si>
  <si>
    <t>F,5,3</t>
  </si>
  <si>
    <t>Suministro, transporte e instalación de Vigas amarre  en concreto de 21 Mpa a la vistade 0,40 x 0,40 m. .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No incluye acero de refuerzo</t>
  </si>
  <si>
    <t>F,5,4</t>
  </si>
  <si>
    <t>F,5,5</t>
  </si>
  <si>
    <t>Suministro, transporte e instalación de Vigas amarre  en concreto de 21 Mpa a la vistade 0,30 x 0,40 m. .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No incluye acero de refuerzo</t>
  </si>
  <si>
    <t>F,5,6</t>
  </si>
  <si>
    <t>Suministro, transporte e instalación de Vigas amarre  en concreto de 21 Mpa a la vistade 0,25 x 0,40 m. .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No incluye acero de refuerzo</t>
  </si>
  <si>
    <t>F,5,7</t>
  </si>
  <si>
    <t>Suministro, transporte e instalación de Vigas amarre  en concreto de 21 Mpa a la vistade 0,20 x 0,40 m. .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No incluye acero de refuerzo</t>
  </si>
  <si>
    <t>F,5,8</t>
  </si>
  <si>
    <t>Suministro, transporte e instalación de Vigas amarre en concreto de 21 Mpa a la vista de 0,15 x 0,40 m. Incluye suministro, transporte y colocación del concreto, formaleta de primera calidad en súper T de 19 mm o equivalente, para acabado a la vista, aristas biseladas, suministro, transporte, armado y desarmado de la obra falsa requerida, vibrado, protección, curado y todos los demás elementos necesarios para su correcta construcción. No incluye acero de refuerzo</t>
  </si>
  <si>
    <t>F,5,9</t>
  </si>
  <si>
    <t>Suministro, transporte e instalación de columnas  en concreto de 21 MPa de 0.40 x 0,40 m. , acabado a la vista. Incluye suministro, transporte y colocación del concreto, formaleta en súper "T" de 19mm., aristas biseladas, desmoldante, fluidificante para mezclas de concreto, vibrado, protección, curado y todos los demás elementos necesarios para su correcta construcción según diseño. No incluye acero de refuerzo</t>
  </si>
  <si>
    <t>F,5,10</t>
  </si>
  <si>
    <t>Suministro, transporte e instalación de columnas en concreto de 21 MPa de diametro 0,40 m. acabado a la vista. Incluye suministro, transporte y colocación del concreto, formaleta en súper "T" de 19mm., aristas biseladas, desmoldante, fluidificante para mezclas de concreto, vibrado, protección, curado y todos los demás elementos necesarios para su correcta construcción según diseño. No incluye acero de refuerzo</t>
  </si>
  <si>
    <t>F,5,11</t>
  </si>
  <si>
    <t>F,5,12</t>
  </si>
  <si>
    <t>Pasos escalera en concreto  observatorio 21 Mpa (3000psi) incluye material obra falsa, desencofre y curado de la misa. No incluye acero de refuerzo</t>
  </si>
  <si>
    <t>F,5,13</t>
  </si>
  <si>
    <t>F,5,14</t>
  </si>
  <si>
    <t>Suministro, transporte e instalación de acero de refuerzo para columnas. Figurado FY= 420 Mpa-60000 PSI, corrugado. Incluye transporte con descarga, transporte interno, alambre de amarre, certificados y todos los elementos necesarios para su correcta instalación, según diseño y recomendaciones estructurales.</t>
  </si>
  <si>
    <t>F,5,15</t>
  </si>
  <si>
    <t>Suministro, transporte e instalación de acero de refuerzo escaleras. Figurado FY= 420 Mpa-60000 PSI, corrugado. Incluye transporte con descarga, transporte interno, alambre de amarre, certificados y todos los elementos necesarios para su correcta instalación, según diseño y recomendaciones estructurales.</t>
  </si>
  <si>
    <t>F,5,16</t>
  </si>
  <si>
    <t>F,5,17</t>
  </si>
  <si>
    <t>ESTRUCTURA METALICA</t>
  </si>
  <si>
    <t>F,5,18</t>
  </si>
  <si>
    <t>Suministro, transporte e instalacion de estructura circular y escaleras en caracol, metalicas, en acero con pintur al horno, se diseñara según los planos estrucuturales y arquitectonicos , junto con los accesorios para la finalizacion y entrega en funcionamiento.</t>
  </si>
  <si>
    <t>kgs</t>
  </si>
  <si>
    <t>F,6</t>
  </si>
  <si>
    <t>F,6,1</t>
  </si>
  <si>
    <t>F,6,2</t>
  </si>
  <si>
    <t>F,6,3</t>
  </si>
  <si>
    <t>CC-Suministro, transporte e instalación de calado circular color arena de 15x20x20cm tipo indural</t>
  </si>
  <si>
    <t>F,6,4</t>
  </si>
  <si>
    <t>M2 - Suministro, transporte e instalacion de muro en mamposteria en concreto dimensiones 0,15 x 0,07 x 0,40 m , colocado de plancho, e= 0,15 m. para revitar dos caras o para revitar una cara y revocar la otra, debe cumplir con la norma NTC-4205 . Incluye el suministro y transporte del ladrillo, el mortero de pega 1:4 espesor max=0.01 m y todos los demás elementos necesarios para su correcta construcción y funcionamiento.</t>
  </si>
  <si>
    <t>F,6,5</t>
  </si>
  <si>
    <t>F,6,6</t>
  </si>
  <si>
    <t>ENCHAPES FACHADA</t>
  </si>
  <si>
    <t>F,6,7</t>
  </si>
  <si>
    <t>Suministro, transporte e instalacion de chapa color milano 12 palido dimensiones de 0,6 x 0,40 m revitar dos caras o para revitar una cara y revocar la otra, debe cumplir con la norma NTC-4205 . Incluye el suministro y transporte del ladrillo, el mortero de pega 1:4 espesor max=0.01 m y todos los demás elementos necesarios para su correcta construcción y funcionamiento.</t>
  </si>
  <si>
    <t>REMATES DE FACHADA</t>
  </si>
  <si>
    <t>F,6,8</t>
  </si>
  <si>
    <t>Cortagotera y prefabricado en concreto desagüe de cubierta</t>
  </si>
  <si>
    <t>F,6,9</t>
  </si>
  <si>
    <t>F,6,10</t>
  </si>
  <si>
    <t>F,6,11</t>
  </si>
  <si>
    <t>F,6,12</t>
  </si>
  <si>
    <t>F,6,13</t>
  </si>
  <si>
    <t>Suministro, transporte e instalación de juntas de aislamiento de 0.015 m de ancho, entre muros y elementos en concreto, en Sikaflex 1A o equivalente. Incluye fondo o base de junta tipo Sikarod de 5/8"o equivalente.</t>
  </si>
  <si>
    <t>F,7</t>
  </si>
  <si>
    <t>CUBIERTAS ESPECIALES</t>
  </si>
  <si>
    <t>F,7,1</t>
  </si>
  <si>
    <t>Suministro, transporte e instalacion especial de cúpula, compuerta central y mecanismo completo para el observatorio, dimensiones 3,40L x 3,40A x 1,60H y especificaciones dadas por el diseño y el frabricante, con todos los accesorios necesario para su finalizacion y entrega en funcionamiento.</t>
  </si>
  <si>
    <t>F,8</t>
  </si>
  <si>
    <t>ENCHAPES</t>
  </si>
  <si>
    <t>ENCHAPES CERÁMICOS Y PORCELANICOS</t>
  </si>
  <si>
    <t>F,8,1</t>
  </si>
  <si>
    <t>Instalación de enchape cerámico de pared  corona Everest, color blanco de 0,30 x 0,60 m, Incluye suministro y transporte de los materiales, mortero adhesivo para enchapes tipo pegacor o equivalente, lechada preparada (boquilla) tipo Concolor de sumicol o equivalente del mismo color del enchape, moldura PVC remates toro acolillada y todos los elementos necesarios para su correcta instalación y funcionamiento.</t>
  </si>
  <si>
    <t>F,8,2</t>
  </si>
  <si>
    <t>F,9</t>
  </si>
  <si>
    <t>PISO EN CONCRETO Y MORTERO</t>
  </si>
  <si>
    <t>F,9,1</t>
  </si>
  <si>
    <t>Suministro, transporte y construccion de piso en concreto endurecido y pulido  transito peatonal ubicado en bloque E observatorio espesor de 0,04 m, junto con todos los materiales y elementos necesarios para su correcta construcción y funcionamiento</t>
  </si>
  <si>
    <t>F,9,2</t>
  </si>
  <si>
    <t>F,93</t>
  </si>
  <si>
    <t>F,9,3</t>
  </si>
  <si>
    <t>F,9,4</t>
  </si>
  <si>
    <t>Construcción media caña en granito pulido y brillado de color igual al de la baldosa, desarrollo hasta 10 cm, con una altura igual a la existente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t>
  </si>
  <si>
    <t>F,10</t>
  </si>
  <si>
    <t>F,10,1</t>
  </si>
  <si>
    <t>F,11</t>
  </si>
  <si>
    <t>F,11,1</t>
  </si>
  <si>
    <t>F,12</t>
  </si>
  <si>
    <t>F,12,1</t>
  </si>
  <si>
    <t>V-04: Suministro, transporte e instalación de ventana fija en vidrio laminado 3+3mm, con marco en aluminio anodizado natural.</t>
  </si>
  <si>
    <t>F,12,2</t>
  </si>
  <si>
    <t>P-04: Suministro, transporte e instalación de puerta sencilla abatible de tubería estructual en aluminio nautral cal. 14, marco metálico calibre 16 dos cargas, Persiana tipo Lehner + haladera interior y exterior en acero inoxidable diametro 12mm, cerradura de seguridad plus, pestilo de acción externa con llave e interna con mariposa multipunto de alta seguridad.</t>
  </si>
  <si>
    <t>F,12,3</t>
  </si>
  <si>
    <t>P-08: Suministro, transporte e instalación de puerta sencilla abatible de tubería estructual en aluminio nautral cal. 14, marco metálico calibre 16 dos cargas, Persiana tipo Lehner + haladera interior y exterior en acero inoxidable diametro 12mm, cerradura de seguridad plus, pestilo de acción externa con llave e interna con mariposa multipunto de alta seguridad.</t>
  </si>
  <si>
    <t>F,12,4</t>
  </si>
  <si>
    <t>P-09: Suministro, transporte e instalación de puerta doble abatible de tubería estructual en aluminio nautral cal. 14, marco metálico calibre 16 dos cargas, vidrio laminado claro e= 5+5mm + haladera interior y exterior en acero inoxidable diametro 12mm, cerradura de seguridad plus, pestilo de acción externa con llave e interna con mariposa multipunto de alta seguridad.</t>
  </si>
  <si>
    <t>F,13</t>
  </si>
  <si>
    <t>CARPINTERÍA METÁLICA</t>
  </si>
  <si>
    <t>BARANDAS Y PASAMANOS</t>
  </si>
  <si>
    <t>F,13,1</t>
  </si>
  <si>
    <t>Suministro, transporte e instalacion de pasamanos  + parales en tubular de 2" de acero inoxidable con tubulares también en acero inoxidable para protección de niños, según diseño arquitectónico. Pasamanos para graderías y perímetro del Bloque E, terraza técnica del Bloque D, cancha polideportiva y rampa de acceso peatonal.</t>
  </si>
  <si>
    <t>DIVISIONES EN ACERO INOXIDABLE</t>
  </si>
  <si>
    <t>F,13,2</t>
  </si>
  <si>
    <t>Suministro, transporte e instalación de división central (tabique Liso) de 1.45-1.50 x 1.60 m. en acero inoxidable AISI 304, calibre 20 acabado satinado, para divisiones de baños, paneles entamborados con un espesor de 30 mm., calidad Socoda o equivalente. Incluye zócalo en acero inoxidable, estructura interna de los paneles en tubería cuadrada galvanizada de 25 mm., con un espesor de 0.9 mm., bisagras pivotantes con apertura de 110º, elementos de anclaje a 90º y pasadores en acero inoxidable, tornillo de ensamble antivandálico tipo One Way y todos los elementos necesarios para su correcta instalación y funcionamiento. Según diseño.</t>
  </si>
  <si>
    <t>F,13,3</t>
  </si>
  <si>
    <t>Suministro, transporte e instalación de paral frontal de 0.32 m. x 1.80 m. En acero inoxidable AISI 304, calibre 20 acabado satinado, para divisiones de baños, paneles entamborados de e= 30 mm., calidad Socoda o equivalente. Incluye zócalo en acero inoxidable, estructura interna de los paneles en tubería cuadrada galvanizada de 25 mm., e=0.9 mm., bisagras pivotantes con apertura de 110º, elementos de anclaje a 90º y pasadores en acero inoxidable, tornillo de ensamble antivandálico tipo One Way y todos los elementos necesarios para su correcta instalación y funcionamiento. Según diseño.</t>
  </si>
  <si>
    <t>F,13,4</t>
  </si>
  <si>
    <t>Suministro, transporte e instalación de división en paral, orinal de 0.45-0.50 x 0.95-1.00 m.en acero inoxidable AISI 304, calibre 20 acabado satinado, para divisiones de baños, paneles entamborados con un espesor de 30 mm., calidad Socoda o equivalente. Incluye estructura interna de los paneles en tubería cuadrada galvanizada de 25 mm., e=0.9 mm., elementos de anclaje a 90º, tornillo de ensamble antivandálico tipo One Way y todos los elementos necesarios para su correcta instalación y funcionamiento. Según diseño. Ver detalle de baños.</t>
  </si>
  <si>
    <t>F,13,5</t>
  </si>
  <si>
    <t>Suministro, transporte e instalación de puerta de 0.60 x 1.60 m, en acero inoxidable AISI 304, calibre 20 acabado satinado, paneles entamborados con un espesor de 30 mm., calidad Socoda o su equivalente. Incluye zocalo en acero inoxidable, estructura interna de los paneles en tubería cuadrada de 25 mm. en lámina galvanizada con un espesor de 0.9mm., bisagras pivotantes en acero inoxidable, con apertura de 110º, elementos de anclaje a 90º y pasadores  en acero inoxidable, tornillo de ensamble antivandálico tipo One Way y todos los elementos necesarios para su correcta instalación y funcionamiento. Para baños públicos.</t>
  </si>
  <si>
    <t>F,14</t>
  </si>
  <si>
    <t>DOTACIÓN BAÑOS Y GRIFERÍA</t>
  </si>
  <si>
    <t>APARATOS SANITARIOS</t>
  </si>
  <si>
    <t>F,14,1</t>
  </si>
  <si>
    <t>BLOQUE E - Suministro, transporte e instalación de lavamanos con mesón con lámina en acero inoxidable 304 calibre 18 que incluye pozuelo y salpicadero + estructura con perfiles angulares en acero inoxidable de 1 1/2" y 3mm de espesor según diseño arquitectónico, junto con todos los demás elementos necesarios para su correcta instalación y funcionamiento. Longitud del lavamanos = 2,65m</t>
  </si>
  <si>
    <t>ACCESORIOS (INSTITUCIONALES)</t>
  </si>
  <si>
    <t>F,14,2</t>
  </si>
  <si>
    <t>Suministro, transporte y colocación de lavaescobas prefabricado para cuarto de aseo en concreto forrado en granito de 42 x 42 x 25 cm. fondo gris. Incluye mortero 1:4, llave bocamanguera, sifón y todo los demás elementos necesarios para su correcta instalación y funcionamiento.</t>
  </si>
  <si>
    <t>F,15</t>
  </si>
  <si>
    <t>DOTACIONES GENERALES</t>
  </si>
  <si>
    <t>BANCAS</t>
  </si>
  <si>
    <t>F,15,1</t>
  </si>
  <si>
    <t>Suministro, transporte e instalación de banca en concreto prefabricado mobiliario interno baños</t>
  </si>
  <si>
    <t>F,16</t>
  </si>
  <si>
    <t>F,16,1</t>
  </si>
  <si>
    <t>F,17</t>
  </si>
  <si>
    <t>AISLAMIENTOS</t>
  </si>
  <si>
    <t>AISLAMIENTOS ACÚSTICOS</t>
  </si>
  <si>
    <t>F,17,1</t>
  </si>
  <si>
    <t>Placa de aislamiento termoacustico Sonowallsafb de 2.5 pulg de espesor para cielo raso</t>
  </si>
  <si>
    <t>F,18</t>
  </si>
  <si>
    <t>VIDRIOS Y ESPEJOS</t>
  </si>
  <si>
    <t>ESPEJOS</t>
  </si>
  <si>
    <t>F,18,1</t>
  </si>
  <si>
    <t>Suministro, transporte e instalación de espejo  de sobreponer claro 4 mm con marco en aluminio anodizado natural mate de 1 1/2" con pisavidrio de 1" y empaque de caucho. Dimensiones 3.00 x 1.00 m. aproximadamente.</t>
  </si>
  <si>
    <t>F,19</t>
  </si>
  <si>
    <t>F,19,1</t>
  </si>
  <si>
    <t>F,20</t>
  </si>
  <si>
    <t>REVOQUES</t>
  </si>
  <si>
    <t>REVOQUES INTERIORES</t>
  </si>
  <si>
    <t>F20,1</t>
  </si>
  <si>
    <t>Suministro, transporte e instalacion de revoque en muro, espesor de 0,012 m, superficie pareja y homogenea Incluye suministro y transporte de los materiales, ranuras, filetes, dilataciones y todos los elementos necesarios para su correcta aplicación y funcionamiento.</t>
  </si>
  <si>
    <t>F20,2</t>
  </si>
  <si>
    <t>Suministro, transporte e instalacion de revoque en muro, espesor de 0,012 m, menores a 0.60 m,  superficie pareja y homogenea Incluye suministro y transporte de los materiales, ranuras, filetes, dilataciones y todos los elementos necesarios para su correcta aplicación y funcionamiento.</t>
  </si>
  <si>
    <t>IX</t>
  </si>
  <si>
    <t>INSTALACIONES ELÉCTRICAS</t>
  </si>
  <si>
    <t>I,1</t>
  </si>
  <si>
    <t xml:space="preserve">TABLEROS DE DISTRIBUCION ELECTRICA, CAJAS DE DISTRIBUCIÓN y PROTECCIONES ELECTRICAS </t>
  </si>
  <si>
    <t>Suministro, transporte e instalación de breakers en tablero de distribución eléctrica, conexión de puesta a tierra según sección 250 NTC 2050, marcación y señalización según RETIE, anclajes, fijaciones, conexiones, pruebas y ensayos:</t>
  </si>
  <si>
    <t>I,1,1</t>
  </si>
  <si>
    <t xml:space="preserve">Tablero eléctrico de distribución de 18 circuitos trifásico con tapa (medidas:83x35x11)cms aprox , expuesto, con espacio para totalizador. Para interruptor enchufable, 5 hilos (1 barraje para tierra y 1 para neutro), con puerta y chapa color gris. El tablero debe cumplir RETIE, barrajes de 225 A cobre electrolítico con una pureza del 99.5, 220/127 Voltios. TN-6 Observatorio Bloque E. Incluye:  todos los elementos y accesorios para su adecuada instalación y fijaciòn (Perno expansivo) y marcación con placa en acrìlico. El tablero debe quedar debidamente marcado, la marcación debe ser visible y legible. Incluye suministro e instalación de el Totalizador para este tablero, Interruptor automático (breaker) tripolar industrial atornillable 3x150A, unidad de disparo termomagnetica  fija, Icu=25 kA, Ics=100%Icu, 240 V, marca SCHNEIDER (referencia o tipo  EASYPACT EZC250N ) o similar, que garantice la correcta coordinacion de protecciones. Incluye: cintas y anillos de marcación. </t>
  </si>
  <si>
    <t>un</t>
  </si>
  <si>
    <t>I,1,2</t>
  </si>
  <si>
    <t xml:space="preserve">Tablero eléctrico de distribución de 18 circuitos trifásico con tapa (medidas:83x35x11)cms aprox , expuesto, con espacio para totalizador. Para interruptor enchufable, 5 hilos (1 barraje para tierra y 1 para neutro), con puerta y chapa color gris. El tablero debe cumplir RETIE, barrajes de 225 A cobre electrolítico con una pureza del 99.5, 220/127 Voltios. TN-9 Bloque C. Incluye:  todos los elementos y accesorios para su adecuada instalación y fijaciòn (Perno expansivo) y marcación con placa en acrìlico. El tablero debe quedar debidamente marcado, la marcación debe ser visible y legible.  Incluye suministro e instalación de el Totalizador para este tablero, Interruptor automático (breaker) tripolar industrial atornillable 3x80A, unidad de disparo termomagnetica  fija, Icu=25 kA, Ics=100%Icu, 240 V, marca SCHNEIDER (referencia o tipo  EASYPACT EZC100N ) o similar, que garantice la correcta coordinacion de protecciones. Incluye: cintas y anillos de marcación. </t>
  </si>
  <si>
    <t>I,1,3</t>
  </si>
  <si>
    <t>Interruptor automático (breaker) monopolar enchufable 1x15,1x20,1x30, A, Icc&gt;10 kA, 110 V marca SCHNEIDER o similar. Incluye cintas y anillos de marcación</t>
  </si>
  <si>
    <t>I,1,4</t>
  </si>
  <si>
    <t>Interruptor automático (breaker) bipolar enchufable 2x15, 2x20, 2x30, Icc&gt;10 kA, 220 V  marca SCHNEIDER o similar. Incluye cintas y anillos de marcación</t>
  </si>
  <si>
    <t>I,1,5</t>
  </si>
  <si>
    <t>Suministro, transporte e instalación de gabinete multitoma móvil TN-07 marca SDT, referencia TPMM-IP44-80A, CAPACIDAD 15KVA, incluye piloto de iluminación 110v, pulsador termoplástico stop rojo, 1 breaker 3x80A, 240VAC, 42 KA, 1 minibreaker 3x63A,220VAC, 10KA, 2 minibreaker 3x50A 220VAC y 10KA, 2 minibreaker 2x20 A 220VAC 10KA, 2 reservas no equipada para minibreaker 2x20A, 3 minibreakers 1x20A 220VAC Y 10KA, 6 tomadobles 15a y 125v, 6 Tapa intemperie para toma doble tipo5320 termoplástica, 2 toma sencillo polo a tierra tipo pata trabada, 2 tomacorrientes de incrustar 50A, 125/250V 3F Tipo fogón mas clavija 50A, 1 toma de incrustar 63A 220v 3F, 2 clavijas para tomas de 63A.</t>
  </si>
  <si>
    <t>I,1,6</t>
  </si>
  <si>
    <t xml:space="preserve">Tablero eléctrico de distribución de 12 circuitos trifásico con tapa (medidas:76x35x11)cms aprox , expuesto, con espacio para totalizador. Para interruptor enchufable, 5 hilos (1 barraje para tierra y 1 para neutro), con puerta y chapa color gris. El tablero debe cumplir RETIE, barrajes de 225 A cobre electrolítico con una pureza del 99.5, 220/127 Voltios.TR-03 OBSERVATORIO Bloque E.Incluye:  todos los elementos y accesorios para su adecuada instalación y fijaciòn (Perno expansivo) y marcación con placa en acrìlico. El tablero debe quedar debidamente marcado, la marcación debe ser visible y legible.Incluye suministro e instalación de el Totalizador para este tablero, Interruptor automático (breaker) tripolar industrial atornillable 3x80A, unidad de disparo termomagnetica  fija, Icu=25 kA, Ics=100%Icu, 240 V, marca SCHNEIDER (referencia o tipo  EASYPACT EZC100N ) o similar, que garantice la correcta coordinacion de protecciones. Incluye: cintas y anillos de marcación. </t>
  </si>
  <si>
    <t>I,1,7</t>
  </si>
  <si>
    <t xml:space="preserve">Tablero eléctrico de distribución de 12 circuitos trifásico con tapa (medidas:76x35x11)cms aprox , expuesto, con espacio para totalizador. Para interruptor enchufable, 5 hilos (1 barraje para tierra y 1 para neutro), con puerta y chapa color gris. El tablero debe cumplir RETIE, barrajes de 225 A cobre electrolítico con una pureza del 99.5, 220/127 Voltios.TR-04 Bloque C. Incluye:  todos los elementos y accesorios para su adecuada instalación y fijaciòn (Perno expansivo) y marcación con placa en acrìlico. El tablero debe quedar debidamente marcado, la marcación debe ser visible y legible.Incluye suministro e instalación de el Totalizador para este tablero, Interruptor automático (breaker) tripolar industrial atornillable 3x80A, unidad de disparo termomagnetica  fija, Icu=25 kA, Ics=100%Icu, 240 V, marca SCHNEIDER (referencia o tipo  EASYPACT EZC100N ) o similar, que garantice la correcta coordinacion de protecciones. Incluye: cintas y anillos de marcación. </t>
  </si>
  <si>
    <t>I,1,8</t>
  </si>
  <si>
    <t>Tablero eléctrico de distribución de 18 circuitos trifásico con tapa (medidas:58x35x11)cms aprox , expuesto, sin espacio para totalizador. Para interruptor enchufable, 5 hilos (1 barraje para tierra y 1 para neutro), con puerta y chapa color gris. El tablero debe cumplir RETIE, barrajes de 225 A cobre electrolítico con una pureza del 99.5, 220/127 Voltios.TI-3 Observatorio Bloque E.  Incluye:  todos los elementos y accesorios para su adecuada instalación y fijaciòn (Perno expansivo) y marcación con placa en acrìlico. El tablero debe quedar debidamente marcado, la marcación debe ser visible y legible.</t>
  </si>
  <si>
    <t>I,1,9</t>
  </si>
  <si>
    <t>Interruptor automático (breaker) bipolar enchufable 3x50 a 3x80 Icc&gt;10 kA, 220 V  marca SCHNEIDER o similar. Incluye cintas y anillos de marcación</t>
  </si>
  <si>
    <t>I,1,10</t>
  </si>
  <si>
    <t>Interruptor automático (breaker) bipolar enchufable 2x85 icc&gt;10 kA, 220 V  marca SCHNEIDER o similar. Incluye cintas y anillos de marcación</t>
  </si>
  <si>
    <t>I,2</t>
  </si>
  <si>
    <t xml:space="preserve">CIRCUITOS RAMALES-ALIMENTADORES PRINCIPALES </t>
  </si>
  <si>
    <t>Suministro, transporte e instalación de circuitos ramales desde tablero de distribución eléctrica indicado, incluye: marcación tipo anillo y señalización según RETIE, pruebas, ensayos y chequeos, cumplirá con lo establecido en el Artículo 17, numeral 1 del RETIE:</t>
  </si>
  <si>
    <t>I,2,1</t>
  </si>
  <si>
    <t>Suministro,transporte e instalación de alimentador TRIFASICO, 5 hilos,  1N°1/0  x (Fase) + 1N°1/0 (Neutro) + 1N°4(Tierra), cableado libre de Halogenos,retardante a la llama  y baja emisión de humos AWG PE LS LHFR-90°C, 600V Incluye conectores, cintas de marcación y demás elementos para su correcto funcionamiento. TABLERO TN-06 OBSERVATORIO</t>
  </si>
  <si>
    <t>ml</t>
  </si>
  <si>
    <t>I,2,2</t>
  </si>
  <si>
    <t>Suministro,transporte e instalación de alimentador TRIFASICO, 5 hilos,  1N°6  x (Fase) + 1N°6 (Neutro) + 1N°6(Tierra), cableado libre de Halogenos,retardante a la llama  y baja emisión de humos AWG PE LS LHFR-90°C, 600V Incluye conectores, cintas de marcación y demás elementos para su correcto funcionamiento. TABLERO TN-07 EXTERIOR EVENTOS</t>
  </si>
  <si>
    <t>I,2,3</t>
  </si>
  <si>
    <t>Suministro,transporte e instalación de alimentador TRIFASICO, 5 hilos,  1N°8  x (Fase) + 1N°8 (Neutro) + 1N°10(Tierra), cableado libre de Halogenos,retardante a la llama  y baja emisión de humos AWG PE LS LHFR-90°C, 600V. Incluye conectores, cintas de marcación y demás elementos para su correcto funcionamiento. TI-3 Observatorio</t>
  </si>
  <si>
    <t>I,2,4</t>
  </si>
  <si>
    <t>Suministro,transporte e instalación de alimentador TRIFASICO, 5 hilos,  1N°6  x (Fase) + 1N°6 (Neutro) + 1N°8(Tierra), cableado libre de Halogenos,retardante a la llama  y baja emisión de humos AWG PE LS LHFR-90°C, 600V Incluye conectores, cintas de marcación y demás elementos para su correcto funcionamiento. TABLERO TR-03 OBSERVATORIO y TR-04 Bloque C</t>
  </si>
  <si>
    <t>I,2,5</t>
  </si>
  <si>
    <t>Suministro,transporte e instalación de alimentador TRIFASICO, 5 hilos,  1N°4  x (Fase) + 1N°4 (Neutro) + 1N°6 (Tierra), cableado libre de Halogenos,retardante a la llama  y baja emisión de humos AWG PE LS LHFR-90°C, 600V Incluye conectores, cintas de marcación y demás elementos para su correcto funcionamiento.TABLERO TN-09 BLOQUE C</t>
  </si>
  <si>
    <t>I,2,6</t>
  </si>
  <si>
    <t xml:space="preserve">Alimentador eléctrico en cable de cobre libre de halógeno y retardante en llama 1xN° 12 AWG HFFR/LSHF 600V 80°C para circuitos de tomas e iluminación. Incluye: Conectores, terminales, cintas, marcaciones, elementos de fijación y demas elementos necesarios para su correcta instalación. </t>
  </si>
  <si>
    <t>I,2,7</t>
  </si>
  <si>
    <t>Cable multiconductor encauchetado libre de halogenos y retardante a la llama 3x12AWG HFFR/LSHF,90°C, 600V ST-C,  Apto para uso en bandejas portacables. Incluye conectores, terminales, elementos de fijacion y marcacion</t>
  </si>
  <si>
    <t>I,2,8</t>
  </si>
  <si>
    <t xml:space="preserve">Alimentador eléctrico en cable de cobre libre de halógeno y retardante en llama 1xN° 10 AWG HFFR/LSHF 600V 80°C para circuitos de tomas e iluminación. Incluye: Conectores, terminales, cintas, marcaciones, elementos de fijaión y demas elementos necesarios para su correcta instalación. </t>
  </si>
  <si>
    <t>I,2,9</t>
  </si>
  <si>
    <t>Suministro, transporte e instalación en cable No. 12 desnudo para equipotencializar ductos y canalizaciones con separador o sin separador existentes como los proyectados. Incluye conectores tipo ojo para equipotencializar y  marcación con franjas naranja de los ductos con contac.</t>
  </si>
  <si>
    <t>I,3</t>
  </si>
  <si>
    <t xml:space="preserve">SUMINISTRO E INSTALACIÓN DE CANALIZACIONES </t>
  </si>
  <si>
    <t>Suministro, transporte e  instalación de canalizaciones, incluye: soportes, accesorios y elementos de fijación. Todos los soportes deberán cumplir con la NSR de 1998:</t>
  </si>
  <si>
    <t>I,3,2</t>
  </si>
  <si>
    <t>Ducto metálico portacable sin división en lámina galvanizada y pintada de 20x8cm con tapa tornillo y pestaña hacia afuera para sujeción de la tornilleria, chapeta para cable de tierra, con peldaños interiores para amarrar y organizar cableado, contiene elementos de fijación  suspendida a elementos estructurales o muro con soporte tipo columpio cada 1,5 mts. cable de cobre para puesta a tierra desnudo No. 8AWG utilizando el accesorio certificado para tal fin. Incluye: Uniones,chazo tipo RL, esparrago galvanizado de 3/8", tornilleria, tuerca y arandela, soporte peldaño o mensula según el caso.accesorios (curvas horizontales y verticales, derivaciones, tee's, tapa, reducciones, etc.), y demás elementos necesarios para su correcta instalación, fijación y puesta en funcionamiento.  PARA REDES CABLEADO Y SEGURIDAD ELECTRÓNICA</t>
  </si>
  <si>
    <t>I,3,3</t>
  </si>
  <si>
    <t xml:space="preserve">Canaleta metálica de 12x5cm con división central (la división debe ser en "L" y llegar hasta la tapa), pestañas para tapar hacia afuera, calibre 22 USG, lamina cold-rolled, pintura electroestática en polvo horneable color RAL 7004.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las divisiones centrales. </t>
  </si>
  <si>
    <t>I,3,4</t>
  </si>
  <si>
    <t xml:space="preserve">Tubería EMT de 3/4". Incluye: Uniones, entradas a caja, curvas, elementos de fijación, marcación y demas accesorios necesarios para su correcta instalación. </t>
  </si>
  <si>
    <t>I,3,5</t>
  </si>
  <si>
    <t xml:space="preserve">Tubería PVC de 1"embebida en losa, piso o muro Incluye: Canalización,curva, entrada a caja y demas elementos de fijación,  y accesorios necesarios para su correcta instalación y funcionamiento. Incluye canchado y resane </t>
  </si>
  <si>
    <t>I,3,6</t>
  </si>
  <si>
    <t xml:space="preserve">Tubería EMT de 2 ". Incluye: Uniones, entradas a caja, curvas, elementos de fijación, marcación y demas accesorios necesarios para su correcta instalación. </t>
  </si>
  <si>
    <t>I,3,7</t>
  </si>
  <si>
    <t>Caja metálica 12x12x5 con tapa troquelada universal y/o lisa color RAL 7004,para empalme o cambio de ruta de tuberia.  Incluye: Elementos de fijación y marcación.</t>
  </si>
  <si>
    <t>I,3,8</t>
  </si>
  <si>
    <t>Tubería PVC de 3/4" embebida en losa, piso o muro. Incluye: Canalización,curva, entrada a caja y demas elementos de fijación, incluye canchado y resane  y accesorios necesarios para su correcta instalación y funcionamiento</t>
  </si>
  <si>
    <t>I,3,9</t>
  </si>
  <si>
    <t>Conduleta en L de 3/4'' metálica color RAL 7004. Incluye marcación y elementos de fijación para su correcta instalación.</t>
  </si>
  <si>
    <t>I,3,10</t>
  </si>
  <si>
    <t xml:space="preserve">Tubería EMT de 1". Incluye: Uniones, entradas a caja, curvas, elementos de fijación, marcación y demas accesorios necesarios para su correcta instalación. </t>
  </si>
  <si>
    <t>I,3,11</t>
  </si>
  <si>
    <t>Coraza metálica flexible 3/4". Incluye: Conectores rectos y curvos, y demás elementos para su correcto funcionamiento y sujeción(grapas, tornillos, correas, etc.).</t>
  </si>
  <si>
    <t>I,3,12</t>
  </si>
  <si>
    <t xml:space="preserve">Tubería EMT de 1 1/2 ". Incluye: Uniones, entradas a caja, curvas, elementos de fijación, marcación y demas accesorios necesarios para su correcta instalación. </t>
  </si>
  <si>
    <t>I,3,13</t>
  </si>
  <si>
    <t>Conduleta en L de 1'' metálica color RAL 7004. Incluye marcación y elementos de fijación para su correcta instalación.</t>
  </si>
  <si>
    <t>I,3,14</t>
  </si>
  <si>
    <t>Caja metálica Rawelt de 4''x4'' con tapa lisa. Incluye: Elementos de fijación y marcación, y demas accesorios requeridos para su correcto funcionamiento. NO Incluye tubería.</t>
  </si>
  <si>
    <t>I,3,15</t>
  </si>
  <si>
    <t>Canalización en tubería PVC-DB de 2x3",  incluye soldadura PVC, cinta de señalización de peligro, curvas, adaptadores tipo campana  y demás elementos para su correcta instalación y funcionamiento funcionamiento. No incluye rotura de vía, brecha, arenilla, atraques en concreto, ni reparcheo. Según norma  RS1-003. [RUTAS ELECTRICAS Y TELECOMUNICACIONES]</t>
  </si>
  <si>
    <t>I,3,16</t>
  </si>
  <si>
    <t>Canalización en tubería PVC-DB de 3x3",  incluye soldadura PVC, cinta de señalización de peligro, curvas, adaptadores tipo campana  y demás elementos para su correcta instalación y funcionamiento. No incluye rotura de vía, brecha, arenilla, atraques en concreto, ni reparcheo. Según norma  RS1-003. [RUTAS ELECTRICAS Y TELECOMUNICACIONES]</t>
  </si>
  <si>
    <t>I,4</t>
  </si>
  <si>
    <t>SALIDAS ELECTRICAS TOMAS E ILUMINACIÓN</t>
  </si>
  <si>
    <t>Suministro, transporte ei nstalación de salidas eléctricas,iluminación: Incluye: Alambrada, empalme, encintada y accesorios para su correcta instalación, pruebas y chequeos; conexión de puesta a tierra según sección 250 NTC 2050, marcación y señalización según RETIE:</t>
  </si>
  <si>
    <t>I,4,1</t>
  </si>
  <si>
    <t>Salidas eléctricas 110V para iluminación en toma corriente doble con polo a tierra 120 V - 15 A   tipo residencial marca Levinton referencia 5320-WCP  instalado en caja 12x12x5 incluye, cable No.12+1No.12+1No.12 (tierra) HFFR-LS (bajo contenido de halógenos) 3 ml por salida, tuberia emt 3 metros por salida , tapa, troquel, aparato y demás accesorios para su correcto funcionamiento .Suministro e instalación de salidas eléctricas: Incluye: Alambrada, empalme, encintada y accesorios para su correcta instalación, pruebas y chequeos;  marcación y señalización según RETIE</t>
  </si>
  <si>
    <t>I,4,2</t>
  </si>
  <si>
    <t>Salidas eléctricas para  toma corriente doble con polo a tierra 120V - 15 A   tipo comercial marca Levinton referencia  CR20-W  instalado en canaleta 12x5 metálica incluye, cable No.12+1No.12+1No.12 (tierra) HFFR-LS (bajo contenido de halógenos) 3 ml por salida , tapa, troquel, aparato y demás accesorios para su correcto funcionamiento.Suministro e instalación de salidas eléctricas: Incluye: Alambrada, empalme, encintada y accesorios para su correcta instalación, pruebas y chequeos;  marcación y señalización según RETIE</t>
  </si>
  <si>
    <t>I,4,3</t>
  </si>
  <si>
    <t>Salidas eléctricas para  para para con polo a tierra aislado color naranja, 120 V - 15 A  marca Leviton referencia 5262-IG instalado en canaleta 12x5 metálica incluye, cable No.12+1No.12+1No.12 (tierra) HFFR-LS (bajo contenido de halógenos) 3 ml por salida , tapa, troquel, aparato y demás accesorios para su correcto funcionamiento.Suministro e instalación de salidas eléctricas: Incluye: Alambrada, empalme, encintada y accesorios para su correcta instalación, pruebas y chequeos;  marcación y señalización según RETIE</t>
  </si>
  <si>
    <t>I,4,4</t>
  </si>
  <si>
    <t>Salidas eléctricas para  para para toma corriente doble con polo a tierra 120V - 15 A con protección GFCI tipo comercial marca Levinton referencia 5262-IG instalado en caja 12x12x5 incluye, cable No.12+1No.12+1No.12 (tierra) HFFR-LS (bajo contenido de halógenos) 3 ml por salida, tuberia emt 3 metros por salida , tapa, troquel, aparato y demás accesorios para su correcto funcionamiento.</t>
  </si>
  <si>
    <t>I,4,5</t>
  </si>
  <si>
    <t>Salidas eléctricas 220V para toma corriente tipo "Pata trabada" o "mirada china" Nema  6-15R o Nema 10-20R marca Levinton referencia instalado en caja 12x12x5 . Incluye: clavija correspondiente. Incluye: cable 1 No.12+1No.12+1No.12 (tierra) HFFR-LS (bajo contenido de halógenos) 3 ml por salida, tuberia emt 3 metros por salida , tapa, troquel, aparato y demás accesorios para su correcto funcionamiento.Suministro e instalación de salidas eléctricas: Incluye: Alambrada, empalme, encintada y accesorios para su correcta instalación, pruebas y chequeos;  marcación y señalización según RETIE</t>
  </si>
  <si>
    <t>I,4,6</t>
  </si>
  <si>
    <t>Salidas eléctricas para interruptor sencillo instalado en caja Rawelt incluye, cable No.12+1No.12+1No.12 (tierra) HFFR-LS (bajo contenido de halógenos) 3 ml por salida, tuberia emt 3 metros por salida , tapa, caja, aparato y demás accesorios para su correcto funcionamiento.Suministro e instalación de salidas eléctricas: Incluye: Alambrada, empalme, encintada y accesorios para su correcta instalación, pruebas y chequeos;  marcación y señalización según RETIE</t>
  </si>
  <si>
    <t>I,4,7</t>
  </si>
  <si>
    <t>Salidas eléctricas para interruptor doble instalado en caja Rawelt incluye, cable No.12+1No.12+1No.12 (tierra) HFFR-LS (bajo contenido de halógenos) 3 ml por salida, tuberia emt 3 metros por salida , tapa, caja, aparato y demás accesorios para su correcto funcionamiento.Suministro e instalación de salidas eléctricas: Incluye: Alambrada, empalme, encintada y accesorios para su correcta instalación, pruebas y chequeos;  marcación y señalización según RETIE</t>
  </si>
  <si>
    <t>I,4,8</t>
  </si>
  <si>
    <t>Salidas EN CAJA RAWELT o CAJA METALICA 12X12 cms para el sistema de SEGURIDAD ELECTRÓNICA, DETECCIÓN DE INCENDIO, INTRUSIÓN Y DEMÁS en tubería EMT de 3/4" 3 metros por salida, incluye fijaciones, caja tipo rawelt y demás accesorios para su correcto funcionamiento. No incluye cableado, ni elementos del sistema de detección.Suministro e instalación de salidas eléctricas: Incluye: Alambrada, empalme, encintada y accesorios para su correcta instalación, pruebas y chequeos;  marcación y señalización según RETIE</t>
  </si>
  <si>
    <t>I,4,9</t>
  </si>
  <si>
    <t xml:space="preserve">Salida eléctrica 120V para iluminación expuesta en caja metálica. Incluye: 3m de cable de cobre 1xN° 12 AWG PE FR LSHF (Libre de Halogenos-Retardante a la LLama) caja metálica 12x12x5cm, conectores tipo resorte, prensaestopa de 3/4'', elementos de fijación y accesorios. NO Incluye tubería. Suministro e instalación de salidas eléctricas: Incluye: Alambrada, empalme, encintada y accesorios para su correcta instalación, pruebas y chequeos; marcación y señalización según RETIE. </t>
  </si>
  <si>
    <t>I,4,10</t>
  </si>
  <si>
    <t>Salida eléctrica 208V o 120 V en Caja metalica  Rawelt 2"x4" . Incluye: 3m de cable de cobre 1xN°10 AWG PE FR LSHF (Low Smoke Halogen Free), caja metálica Rawelt de 2''x4'', aparato con tapa, conectores tipo resorte y accesorios. NO Incluye tubería. Suministro e instalación de salidas eléctricas: Incluye: Alambrada, empalme, encintada y accesorios para su correcta instalación, pruebas y chequeos; marcación y señalización según RETIE.</t>
  </si>
  <si>
    <t>I,5</t>
  </si>
  <si>
    <t xml:space="preserve">SISTEMA DE ILUMINACION </t>
  </si>
  <si>
    <t>Suministro, transporte e instalación de salidas eléctricas para iluminación: Incluye: Alambrada, empalme, encintada y accesorios para su correcta instalación, pruebas y chequeos; conexión de puesta a tierra según sección 250 NTC 2050, marcación y señalización según RETIE:</t>
  </si>
  <si>
    <t>i,5,1</t>
  </si>
  <si>
    <t>Luminaria hermética led IP65 con chasis de policarbonato inyectado, estabilizado contra rayos UV, autoextinguible, color RAL7035,  broches de policarbonato, disipador de calor, difusor en policarbonato transparente resistente al impacto, con driver electrónico (THD&lt;15%), temperatura de color de 5000°k y con 5 años de garantia certificada, de 1 a 4 regletas de 56cm de 16-26W, programado por Driver para una potencia de la Luminaria de 40 W, Flujo luminoso de 4200lm, Eficiencia de la luminaria  106lm/w, de voltaje uniiversal (120-277V, 50/60Hz), CRI &gt;80, Factor de potencia &gt; = 0.9,  adosada bajo techo en concreto o descolgado bajo techo de madera. Incluye: Encauchetado 3x16 AWG ó 4x16 AWG si esta provista de batería de emergencia,  prensaestopa, conectores, espárragos roscado, incluye RL´s, tuercas, arandelas, riel en omega,  y demás elementos necesario para su correcta instalación, fijación y puesta en funcionamiento. Nota: Se debe medir en sitio al momento de la entrega y garantizar los niveles de iluminación requeridos por el RETILAP de acuerdo al producto suministrado.</t>
  </si>
  <si>
    <t>i,5,2</t>
  </si>
  <si>
    <t xml:space="preserve">Luminaria PANEL LED PREMIUM PMMA  40W 115 Lm/W, IP 40, IK 05, 120V, 5000K, 4600 Lm, Se incluyen elementos de fijación. (60x60) cms. Incluye: 3 metros de  Encauchetado 3x16 AWG ,prensaestopa, conector y demás elementos necesario para su correcta instalación, fijación y puesta en funcionamiento, INCLUYE PERFORACIÓN Y MARCO EN CIELO FALSO PARA INSTALACIÓN DE LA LUMINARIA. </t>
  </si>
  <si>
    <t>i,5,3</t>
  </si>
  <si>
    <t xml:space="preserve">Luminaria PANEL LED CUADRADO 18W 100 Lm/W, Se incluyen elementos de fijación.(30x30)cms Incluye: 3 metros de  Encauchetado 3x16 AWG ,prensaestopa, conector y demás elementos necesario para su correcta instalación, fijación y puesta en funcionamiento, INCLUYE PERFORACIÓN Y MARCO EN CIELO FALSO PARA INSTALACIÓN DE LA LUMINARIA. </t>
  </si>
  <si>
    <t>i,5,4</t>
  </si>
  <si>
    <t>Luminaria EMERGENCIA R1 1,5W 70 Lm/W, 120v, 6500k, IP 20, 170 Lm, Se incluyen elementos de fijación.</t>
  </si>
  <si>
    <t>i,5,5</t>
  </si>
  <si>
    <t>Reflector led 70W sylvania, IP65, 5920 lm, 6000K temperatura de color, IK08, se incluyen todos los elementos de fijación.Incluye: 3 metros de  Encauchetado 3x16 AWG ,prensaestopa, conector y demás elementos necesario para su correcta instalación, fijación y puesta en funcionamiento,</t>
  </si>
  <si>
    <t>i,5,6</t>
  </si>
  <si>
    <t>Luminaria PANEL LED BLACKLIT 45,7W 100 Lm/W, IP 40, IK 05, 120V, 5000K, 4600 Lm, Se incluyen elementos de fijación.(120x30) cms Incluye: 3 metros de  Encauchetado 3x16 AWG ,prensaestopa, conector y demás elementos necesario para su correcta instalación, fijación y puesta en funcionamiento,</t>
  </si>
  <si>
    <t>i,5,7</t>
  </si>
  <si>
    <t>Luminaria UFO FRES 150W 130 Lm/W, 5000k, IP 65, IK 08, 120V, 19500 Lm, Se incluyen elementos de fijación. Incluye: 3 metros de  Encauchetado 3x16 AWG ,prensaestopa, conector y demás elementos necesario para su correcta instalación, fijación y puesta en funcionamiento,</t>
  </si>
  <si>
    <t>i,5,8</t>
  </si>
  <si>
    <t>Luminaria EASY PERLATO 30W 100 Lm/W, 220v, 2200 Lm, 4000k, IP 40, IK 08, Se incluyen elementos de fijación.Se incluyen elementos de fijación. Incluye: 3 metros de  Encauchetado 3x16 AWG ,prensaestopa, conector y demás elementos necesario para su correcta instalación, fijación y puesta en funcionamiento,</t>
  </si>
  <si>
    <t>i,5,9</t>
  </si>
  <si>
    <t>Luminaria de emergencia LED de sobreponer con carcasa termo plástica  de autonomía mínima de 4 horas, 110Lm, 6500°K, IP20, 4.5W, factor de potencia 0,9, batería 2.5AH, ciclos de descarga &gt;300, voltaje 110-130V, tiempo de carga 24h, álgulo de apertura 120°, incluye encauchetado 3x16AWG, prensaestopa, conectores, riel omega, y demás elementos necesarios para su correcta instalación, fijación y puesta en funcionamiento.</t>
  </si>
  <si>
    <t>i,5,10</t>
  </si>
  <si>
    <t>Luminaria SUPERPOLE 55,3W 118 Lm/W, 8800 Lm, 5000k, 220v, IP 54, Se incluyen elementos de fijación. Incluye: 3 metros de  Encauchetado 3x16 AWG ,prensaestopa, conector y demás elementos necesario para su correcta instalación, fijación y puesta en funcionamiento,</t>
  </si>
  <si>
    <t>I,6</t>
  </si>
  <si>
    <t>SUMINISTRO, TRANSPORTE E INSTALACIÓN DE CABLEADO ESTRUCTURADO</t>
  </si>
  <si>
    <t>Suministro transporte e instalación de:</t>
  </si>
  <si>
    <t>I,6,1</t>
  </si>
  <si>
    <t>Salida de comunicación de voz o datos categoría 6A incluye Jack angular, Flace plate, caja o troquel, marcación y demás elementos para su correcto funcionamiento. Panduit</t>
  </si>
  <si>
    <t>I,6,2</t>
  </si>
  <si>
    <t>Cable UTP categoría 6A, con bajo contenido de halógenos. Panduit</t>
  </si>
  <si>
    <t>I,6,3</t>
  </si>
  <si>
    <t>Puerto HDMI para conexión a TV, incluye cable de extensión HDMI y demás elementos para su correcto funcionamiento</t>
  </si>
  <si>
    <t>I,6,4</t>
  </si>
  <si>
    <t>Pach cord cat 6A, de fabrica de 0.90 m</t>
  </si>
  <si>
    <t>I,6,5</t>
  </si>
  <si>
    <t>Pach cord cat 6A, de fabrica de 2.0 m</t>
  </si>
  <si>
    <t>I,6,6</t>
  </si>
  <si>
    <t>Certificación puntos de red</t>
  </si>
  <si>
    <t>I,6,7</t>
  </si>
  <si>
    <t xml:space="preserve">Rack abierto de 2 parales 2,1 m . Incluye  2 riel de tomas con 4 tomas dobles tierra aislada y protección local de 15A, 4 bandejas, 4 organizadores verticales de 2 m cada uno, barra de tierras vertical y demás accesorios. </t>
  </si>
  <si>
    <t>I,6,8</t>
  </si>
  <si>
    <t xml:space="preserve">Rack cerrado de 15 RU para enlca de FO y puntos cercanos a portería. Incluye  1 riel de tomas con 4 tomas dobles tierra aislada y protección local de 15A, 2 bandejas, 2 organizadores horizontales de 2 RU barra de tierras vertical y demás accesorios. </t>
  </si>
  <si>
    <t>I,6,9</t>
  </si>
  <si>
    <t>Pach panel de 24 puertos categoría 6A, angular, Panduit</t>
  </si>
  <si>
    <t>I,6,10</t>
  </si>
  <si>
    <t xml:space="preserve">Suministro, transporte y construcción caja de piso según para TELECOMUNICACIONES 60X80, con tapa, incluye marcación, profundidad de la caja 1.20m. Incluye obra civil, triturado. </t>
  </si>
  <si>
    <t>I,7</t>
  </si>
  <si>
    <t>SUMINISTRO, TRANSPORTE E INSTALACIÓN SISTEMA DE VIDEO</t>
  </si>
  <si>
    <t>I,7,1</t>
  </si>
  <si>
    <t>Suministro, transporte, instalación y puesta en marcha de  Camara tipo Bala, Esta unidad utiliza un sensor CMOS RGB de escaneo progresivo de 1 / 2.8 "para capturar video con una resolución de 1920 x 1080 a hasta 60 fps. Los LED de infrarrojos brindan hasta 131 'de visión nocturna. La lente varifocal de 3-9 mm de la cámara ofrece un ángulo horizontal de 114 a 37 ° campo de visión.Una ranura para  Incluye elementos de fijación y accesorios para su correcto funcionamiento. Marcas sugerida:AXIS P1455-LE Network Camera</t>
  </si>
  <si>
    <t>I,7,2</t>
  </si>
  <si>
    <t>Suministro, transporte, instalación y puesta en marcha de Cámara IP tipo minidomo exterior, Lente P-Iris varifocal de 3-8 mm, 5mpx 30FPS, PoE,WDR, varifocal, día/noche, antivandalica, compresión de video H 265 y certificación ONVIF. Incluye elementos de fijación y accesorios para su correcto funcionamiento. Incluye soporte para instalacion en pared Marcas sugeridas: Vivotek, Axis, Hanwha)</t>
  </si>
  <si>
    <t>I,7,3</t>
  </si>
  <si>
    <t>Suministro, transporte, instalación y puesta en marcha de Autodomo PTZ exterior con burbuja ahumada, resolucion HDTV 1080p con zoom óptico de 32x,WDR, estabilización electrónica de imagen, compatible con H.264 y H.265, incluye soporte a poste,elementos de fijación, accesorios y gabinete tipo exterior ip65 para salida de datos, todo para su correcto funcionamiento, Marcas sugeridas: Vivotek, Axis, Hanwha)</t>
  </si>
  <si>
    <t>I,7,4</t>
  </si>
  <si>
    <t>Suministro, transporte, instalación y puesta en marcha de Autodomo PTZ exterior con burbuja ahumada, resolucion HDTV 1080p con zoom óptico de 32x,WDR, estabilización electrónica de imagen, compatible con H.264 y H.265, incluye soporte para montaje en muro y elementos de fijación y accesorios para su correcto funcionamiento, Marcas sugeridas: Vivotek, Axis, Hanwha)</t>
  </si>
  <si>
    <t>I,7,5</t>
  </si>
  <si>
    <t>Suministro, transporte, instalación y puesta en marcha de licencia para cámara IP tipo Enterprise, para servidor Exacvision. marca requerida: Exacq Vision . Incluye elementos para su correcta fijación y operación), Marcas sugeridas: Vivotek, Axis, Hanwha)</t>
  </si>
  <si>
    <t>I,7,6</t>
  </si>
  <si>
    <t>Suministro, transporte, instalación y puesta en marcha de NVR ExacqVision de 16 TB, 2U, Sistema operativo Windows 10 con 4 licencias de cámara IP Profesional incluidas, doble tarjeta de red. Incluye mouse y teclado USB, así como elementos para su correcta fijación y operación.  Debe incluir kit de montaje en rack para servidores de 2U y 4U, 20" de profundidad, Marca requerida: Exacqvision.</t>
  </si>
  <si>
    <t>I,7,7</t>
  </si>
  <si>
    <t>Suministro, transporte, instalación y puesta en marcha de Joystick para control compatible con las cámaras de red PTZ ofertadas</t>
  </si>
  <si>
    <t>I,7,8</t>
  </si>
  <si>
    <t>Suministro, transporte, instalación y puesta en marcha de Estacion de trabajo con procesador de 8th generacion Intel® Core™ , sistema operativo Windows 10 IoT Enterprise, memoria de 16GB DDR4 2666MHz, disco duro 256GB SSD, tarjeta de video  Nvidia para soportar hasta 2 monitores, conectividad 1 x GbE LAN port, puertos 4 x USB 3.1 Type-A (5 GB) 
2 x USB 2.0</t>
  </si>
  <si>
    <t>I,7,9</t>
  </si>
  <si>
    <t>Monitor IPS LED, tipo industrial 16/7 de 49”, con puerto HDMI, DVI-D/USB . Incluye
soporte escualizable para montaje en pared. Marcas sugeridas: LG, Samsung.</t>
  </si>
  <si>
    <t>I,7,10</t>
  </si>
  <si>
    <t>Suministro, transporte, instalación y puesta en marcha de DPS (dispositivo de protección contra sobretensiones), Ayuda a prevenir el daño a equipo delicado de computadora o CCTV como cámaras, monitores, grabadoras de video digital, divisores de video, PCs, servidores o centros de redes
Intercepta sobretensiones y picos repetidos que podrán dañar los equipos del red,Se instala en cable de Cat5e/6 UTP de 4 pares con conector hembra tipo RJ45,Operación pasiva – no requiere alimentación externa Incluye terminal de conexión a suelo/tierra, MARCA SUGERIDA: SECO-LARM IPV-PD88Q</t>
  </si>
  <si>
    <t>I,7,11</t>
  </si>
  <si>
    <t>Suministro, transporte e instalación de RACK de piso cerrado 24U, color negro, luz interna, extractores, rodachines, pintura electrostática, puertas laterales desmontables, regleta eléctrica interna. Incluye: todos los accesorios para su correcto funcionamiento .</t>
  </si>
  <si>
    <t>I,8</t>
  </si>
  <si>
    <t>SUMINISTRO, TRANSPORTE E INSTALACIÓN SISTEMA DE CONTROL ACCESO</t>
  </si>
  <si>
    <t>I,8,1</t>
  </si>
  <si>
    <t>Suministro, transporte, instalación y puesta en marcha de Panel de control de acceso, 16 lectores, expandible a 32, montaje de pared. Incluye gabinete, tarjetas electrónicas, pilas gsm, elementos de fijación y accesorios para su correcto funcionamiento, Incluye (Canaleta ranurada plástica gris de 25x60mm y 40x60mm). Marca requerida: Software House, referencia: Istar Ultra</t>
  </si>
  <si>
    <t>I,8,2</t>
  </si>
  <si>
    <t>Suministro, transporte, instalación y puesta en marcha de fuente externa para panel de control de acceso, montaje en pared. Incluye gabinete,cerradura,tarjeta electrónica, batería 12V 7A, elementos de fijación y accesorios para su correcto funcionamiento.Marca requerida: Software House,referencia:PSX-150W-E1</t>
  </si>
  <si>
    <t>I,8,3</t>
  </si>
  <si>
    <t>Suministro, transporte, instalación y puesta en marcha de Fuente para electroimanes con respaldo de batería,12VDC,10A. Incluye gabinete,cerradura,board, batería 12VDC 18 Amp, elementos de fijación y accesorios para su correcto funcionamiento.Marca sugerida: Software House, Altronix.</t>
  </si>
  <si>
    <t>I,8,4</t>
  </si>
  <si>
    <t>Suministro, transporte, instalación y puesta en marcha de botón de salida sin contacto, en acero inoxidable, iluminado (rojo-verde), texto en español, rango ajustable. Incluye resistencias, fuente, elementos de fijación y demás accesorios para su correcto funcionamiento. Marca sugerida: Enforcer</t>
  </si>
  <si>
    <t>I,8,5</t>
  </si>
  <si>
    <t>Suministro, transporte, instalación y puesta en marcha de lector de tarjeta de proximidad multitecnologia. Incluye elementos de fijación y demás accesorios para su correcto funcionamiento. Marca requerida: HID, Referencia R10</t>
  </si>
  <si>
    <t>I,8,6</t>
  </si>
  <si>
    <t>Suministro, transporte, instalación y puesta en marcha de Electroimán de 600 Lb, 12V/24 DC, con contactos seco (NC, COM, NO), con contacto magenetico embebido,Listado UL. Incluye resistencias, soporte U, Z, L o ZL, elementos de fijación y demás accesorios para su correcto funcionamiento (SIN BUZZER). Marca sugerida: Yale, Secolarm</t>
  </si>
  <si>
    <t>I,9</t>
  </si>
  <si>
    <t>SUMINISTRO, TRANSPORTE E INSTALACIÓN SISTEMA DE INTRUSIÓN</t>
  </si>
  <si>
    <t>I,9,1</t>
  </si>
  <si>
    <t>Suministro, transporte, instalación y puesta en marcha de panel de alarma. Incluye panel DSC Powerseries HS3128BASESPA con comunicador IP integrado, tamper switche, adaptador de fuente DSC HS65WPSNA, batería 12v 7A, cable duplex 2x18, elementos de fijación y demás accesorios para su correcto funcionamiento.(INCLUYE CANALETA RANURADA DE 25X60MM) Marca requerida: DSC</t>
  </si>
  <si>
    <t>I,9,2</t>
  </si>
  <si>
    <t>Suministro, transporte, instalación y puesta en marcha de Módulo de fuente de alimentación supervisada de 3A, incluye adaptador de corriente HS65WPSNA y batería 12v 7A. Marca: DSC, referencia: HSM3350</t>
  </si>
  <si>
    <t>I,9,3</t>
  </si>
  <si>
    <t>Suministro, transporte, instalación y puesta en marcha de    módulo expansor de 08 zonas. Incluye elementos de fijación y demás accesorios para su correcto funcionamiento. Marca requerida: DSC PRO  referencia HSM3408</t>
  </si>
  <si>
    <t>I,9,4</t>
  </si>
  <si>
    <t>Suministro, transporte, instalación y puesta en marcha de gabinete metálico 40x60x15 cm color blanco, doble fondo metálico, con cerradura, elementos de fijación y demás accesorios para su correcto funcionamiento. Marca sugerida: Tercol</t>
  </si>
  <si>
    <t>I,9,5</t>
  </si>
  <si>
    <t>Suministro, transporte, instalación y puesta en marcha de    teclado de alarma LCD alfanumérico, elementos de fijación y demás accesorios para su correcto funcionamiento. Marca requerida: DSC referencia HS2LCDPRO</t>
  </si>
  <si>
    <t>I,9,6</t>
  </si>
  <si>
    <t>Suministro, transporte, instalación y puesta en marcha de    sensor magnético liviano, cableado, color blanco. Incluye resistencias,  elementos de fijación y demás accesorios para su correcto funcionamiento. Marca sugerida: Secolarm, Lynx.</t>
  </si>
  <si>
    <t>I,9,7</t>
  </si>
  <si>
    <t>Suministro, transporte, instalación y puesta en marcha de sensor infrarrojo cableado dual (infrarrojo+microondas),anti mascotas,blanco.Incluye resistencias, elementos de fijación,accesorios para su correcto funcionamiento.Marca sugerida:DSC LC-104</t>
  </si>
  <si>
    <t>I,9,8</t>
  </si>
  <si>
    <t>Suministro, transporte, instalación y puesta en marcha de Sirena cableada de 30w, color blanco.  Incluye elementos de fijación y demás accesorios para su correcto funcionamiento.</t>
  </si>
  <si>
    <t>I,9,9</t>
  </si>
  <si>
    <t>Suministro, transporte, instalación y puesta en marcha de TRANSCEPTOR INALAMBRICO DSC NEO HSM2HOST9, Soporta dispositivos PowerG de 2 vías, Altos rangos de transmisión: para una comunicación confiable dentro de una línea de visión de hasta 2 km / 2187 yardas, incluye todos los elementos necesarios para su correcto funcionamiento. MARCA REQUERIDA: DSC</t>
  </si>
  <si>
    <t>I,9,10</t>
  </si>
  <si>
    <t>Suministro, transporte, instalación y puesta en funcionamiento de cable par trenzado (UTP, CATEGORIA 6A), de interior, color gris, LSHZ La composición del cable será: 100% cobre, 24 AWG, Certificado  UL. Marcas sugeridas: Commscope, Leviton, 3m, Ceconect.</t>
  </si>
  <si>
    <t>I,9,11</t>
  </si>
  <si>
    <t>Suministro, transporte, instalación y puesta en funcionamiento de cable par trenzado (UTP, CATEGORIA 6A), de EXTERIOR, color gris. La composición del cable será: 100% cobre, 24 AWG, Certificado  UL. Marcas sugeridas: Commscope, Leviton, 3m, Ceconect.</t>
  </si>
  <si>
    <t>I,10</t>
  </si>
  <si>
    <t>SUMINISTRO, TRANSPORTE E INSTALACIÓN SISTEMA DE DETECCIÓN</t>
  </si>
  <si>
    <t>I,10,1</t>
  </si>
  <si>
    <t>Suministro e instalacion de Batería 12V-12AH</t>
  </si>
  <si>
    <t>I,10,2</t>
  </si>
  <si>
    <t>Suministro, transporte, instalación y puesta en marcha de Panel Principal direccionable de 1.000, Incluye gabinete, tarjeta para 250 dispositivos, fuente, elementos de fijación y accesorios para su correcto funcionamiento. Marca Simplex</t>
  </si>
  <si>
    <t>I,10,3</t>
  </si>
  <si>
    <t>Suministro, transporte, instalación y puesta en marcha de Teclado remoto LCD Incluye elementos de fijación y accesorios para su correcto funcionamiento. Marca Simplex</t>
  </si>
  <si>
    <t>I,10,4</t>
  </si>
  <si>
    <t>Suministro, transporte, instalación y puesta en marcha de IDNAC  Incluye elementos de fijación y accesorios para su correcto funcionamiento . Marca Simplex</t>
  </si>
  <si>
    <t>I,10,5</t>
  </si>
  <si>
    <t>Suministro, transporte, instalación y puesta en marcha de Modulo RS232  Incluye elementos de fijación y accesorios para su correcto funcionamiento. Marca Simplex</t>
  </si>
  <si>
    <t>I,10,6</t>
  </si>
  <si>
    <t>Suministro, transporte, instalación y puesta en marcha de  Modulo de control Incluye elementos de fijación y accesorios para su correcto funcionamiento. Marca Simplex</t>
  </si>
  <si>
    <t>I,10,7</t>
  </si>
  <si>
    <t>Suministro, transporte, instalación y puesta en marcha de Modulo de monitoreo Incluye elementos de fijación y accesorios para su correcto funcionamiento. Marca Simplex</t>
  </si>
  <si>
    <t>I,10,8</t>
  </si>
  <si>
    <t>Suministro, transporte e instalación de ESTACION MANUAL, inteligentes, direccionables, de doble acción, con dispositivo de mapeo automático de mapeo, leds de diagnóstico verde/rojo  Incluye elementos de fijación y accesorios para su correcto funcionamiento. Marca Simplex</t>
  </si>
  <si>
    <t>I,10,9</t>
  </si>
  <si>
    <t>Suministro, transporte e instalación de protector en acrilico Incluye elementos de fijación y accesorios para su correcto funcionamiento</t>
  </si>
  <si>
    <t>I,10,10</t>
  </si>
  <si>
    <t>Suministro, transporte e instalación de SIRENA STROBE DE PARED, incluye base de montaje elementos de fijación y accesorios para su correcto funcionamiento . Marca Simplex</t>
  </si>
  <si>
    <t>I,10,11</t>
  </si>
  <si>
    <t xml:space="preserve">Suministro, transporte e instalación de SIRENA STROBE DE PARED EXTERIOR, incluye base de montaje elementos de fijación y accesorios para su correcto funcionamiento . </t>
  </si>
  <si>
    <t>I,10,12</t>
  </si>
  <si>
    <t>Suministro, transporte e instalación de DETECTOR DE HUMO, fotoeléctrico, direccionable, incluye base normalizada elementos de fijación y accesorios para su correcto funcionamiento. . Marca Simplex</t>
  </si>
  <si>
    <t>I,10,13</t>
  </si>
  <si>
    <t>Suministro, transporte e instalación de CABLE FPLR 2X16.</t>
  </si>
  <si>
    <t>I,11</t>
  </si>
  <si>
    <t>SUMINISTRO, TRANSPORTE E INSTALACIÓN DE CONTROL DE ILUMINACIÓN</t>
  </si>
  <si>
    <t>I,11,1</t>
  </si>
  <si>
    <t>SUMINISTRO E INSTALACION TABLERO DE CONMUTACION DE 12 CIRCUITOS MÁS ENTRADAS DIGITALES (• Módulos de rele monofásicos y bifásicos, Incorporación como mínimo de 1 entrada digital para pulsador o sensor de movimiento, Integración con el sistema centralizado de control de iluminación, • Alimentación 120/277V 60Hz,, • Temperatura de operación 0-40ºC, (El costo unitario del gabinete incluirá: Gabinete metálico, Cableado eléctrico,cableado KNX, Modulo de comunicación KNX IP, Relés, Dispositivos de protección, Fuentes, Los relés tendrán la posibilidad de accionarse de forma manual. Medidor de energia trifásico 60 A con protocolo de comunicación Modbus TCP ó KNX, Precisión mínima de 1. ) Integrable al software existente de control de la universidad. (TCI-2-3 APLICA PARA TI-2-3)</t>
  </si>
  <si>
    <t>I,11,2</t>
  </si>
  <si>
    <t>SUMINISTRO E INSTALACION TABLERO DE CONMUTACION DE 18 CIRCUITOS MÁS ENTRADAS DIGITALES (• Módulos de rele monofásicos y bifásicos, Incorporación como mínimo de 1 entrada digital para pulsador o sensor de movimiento, Integración con el sistema centralizado de control de iluminación, • Alimentación 120/277V 60Hz, • Soporte para botoneras o paneles remotos de control de escenas, • Temperatura de operación 0-40ºC, (El costo unitario del gabinete incluirá: Gabinete metálico, Cableado eléctrico,cableado KNX, Modulo de comunicación KNX IP, Relés, Dispositivos de protección, Fuentes), Los relés tendrán la posibilidad de accionarse de forma manual, medidor de energia trifásico 60 A con protocolo de comunicación Modbus TCP ó KNX, Precisión mínima de 1. )- Integrable al software existente de control de la universidad. (TABLERO DE CONTROL 1, APLICA A TI-1)</t>
  </si>
  <si>
    <t>I,11,3</t>
  </si>
  <si>
    <t>SUMINISTRO, TRANSPORTE E INSTALACIÓN de botonera 4 funciones, módulo de comunicación KNX, tipo de accionamiento tactil, medio de transmisión KNX TP1 (9kbps), incluye acoplador, botonera, slide control, y cableado KNX para el tablero  [20 m hasta el tablero]</t>
  </si>
  <si>
    <t>I,12</t>
  </si>
  <si>
    <t>SUMINISTRO, TRANSPORTE E INSTALACIÓN APANTALLAMIENTO Y MALLA DE PUESTA A TIERRA</t>
  </si>
  <si>
    <t>I,12,1</t>
  </si>
  <si>
    <t>Punta captadora tipo Franklin de 1.5m incluye tubo galvanizado, unión galvanizada, soporte de fijación galvanizado, pernos en acero inoxidable, cable de aluminio, conector OB 1010 para conexión con el anillo y demás elementos para su correcto funcionamiento.</t>
  </si>
  <si>
    <t>I,12,2</t>
  </si>
  <si>
    <t>Cable de aluminio 1/0 AWG en cubierta para anillo y colas para equipotencializar estructuras metálicas (incluye terminales de presión 1/0 bimetálicas y/o conectores bimetálicos OB1010).</t>
  </si>
  <si>
    <t>I,12,3</t>
  </si>
  <si>
    <t>Soporte para conductor de 8 a 10 mm de diámetro, sistema Niro-Clip, en Acero Inoxidable, con dos resortes de acero inoxidable, altura de 39 mm. Se utiliza para teja de barro, apto para todos los tamaños de cumbreras, de fácil y rápida instalación. No requiere Chazo</t>
  </si>
  <si>
    <t>I,12,4</t>
  </si>
  <si>
    <t>Cable de cobre desnudo 2/0 AWG, para conexión el sistema de malla de puesta a tierra.</t>
  </si>
  <si>
    <t>I,12,5</t>
  </si>
  <si>
    <t>Varilla de puesta a tierra de 2,4m de longitud y 5/8" de diámetro, con RETIE</t>
  </si>
  <si>
    <t>I,12,6</t>
  </si>
  <si>
    <t>Soldadura exotérmica cable - varilla, para conexión de cable de Cu 1/0 AWG con Varilla de puesta a tierra de 2,4 m de longitud y 5/8" de diámetro. Incluye carga fundente de 90gr hasta 125 gr (según especificaciones del fabricante).</t>
  </si>
  <si>
    <t>I,12,7</t>
  </si>
  <si>
    <t>Caja de inspección RS3-001 de 0.40 m de profundidad, para registro del sistema de puesta a tierra, incluye obra civi</t>
  </si>
  <si>
    <t>I,12,8</t>
  </si>
  <si>
    <t>Aviso de Peligro de bajante de descargas Atmosféricas en acrílico de 200 mmx200 mm de 4 mm de espesor, incluye chazos y tornillos en acero inoxidable para fijación.</t>
  </si>
  <si>
    <t>I,12,9</t>
  </si>
  <si>
    <t>Medición de la resistencia del sistema de puesta a tierra sin estar equipotencializado con el neutro del transformador. Medición con telurometro calibrado y certificado</t>
  </si>
  <si>
    <t>I,13</t>
  </si>
  <si>
    <t xml:space="preserve">SUMINISTRO DE EQUIPOS - OBRAS COMPLEMENTARIAS - RETIROS  - OBRAS CIVILES-CERTIFICACIONES </t>
  </si>
  <si>
    <t>I,13,1</t>
  </si>
  <si>
    <t>Suministro, transporte, instalación y puesta en marcha de UPS  ON-LINE Bifásica a 220/110VAC de 5kVA rackeable, amplio rango de operación de entrada, tecnología doble conversión, cero tiempo de transferencia, llave bypass para mantenimiento manual,indicador audiovisual y display, MARCA SUGERIDA: IPL- NTN RACK, APC</t>
  </si>
  <si>
    <t>I,13,2</t>
  </si>
  <si>
    <t xml:space="preserve">Suministro de una pareja de electricistas (Oficial y Ayudante) con sus respectivas herramientas menores, herramientas de trabajo en alturas, además de las herramientas necesarias para el retiro del transformador existente de 75 KVA monofasico que actualmente se encuentra en la sede. Igualmente debera ser retirado el poste, herrajes, protecciones y todo lo asociado a la instalación de media tensión adosado al poste. Incluye retiro del gabinete de baja tensión, acometida actual a la salida del transformador,  .NOTA 1: Este item es cálculado por rendimiento de pareja de electricistas.NOTA 2: Antes de realizar los retiros se debera hacer una evaluación con la interventoria y una verificación de los elementos proyectados a retirar NOTA 3: Esta labor debera ser debidamente coordinada con la interventoria quien definira el traslado de los elementos o la posible reutilización de los mismos según su criterio                                                                                                               </t>
  </si>
  <si>
    <t xml:space="preserve">día </t>
  </si>
  <si>
    <t>I,13,3</t>
  </si>
  <si>
    <t>Certificación RETIE, por un ente autorizado por la superintendencia de Industria y comercio</t>
  </si>
  <si>
    <t>X</t>
  </si>
  <si>
    <t>INSTALACIONES HIDRÁULICAS / SANITARIAS</t>
  </si>
  <si>
    <t>J,1</t>
  </si>
  <si>
    <t>ZONA ACADÉMICA</t>
  </si>
  <si>
    <t>APARATOS SANITARIOS, GRIFERIA, MESONES EN CONCRETO Y VARIOS EN  BAÑOS</t>
  </si>
  <si>
    <t>J,1,1</t>
  </si>
  <si>
    <t>Suministro, transporte e instalacion de ducha especial, torrencial + lavaojos de emergencia, en acero galvanizado, junto con accesorios que permitan su correcta instalacion y puesta a prueva.</t>
  </si>
  <si>
    <t>unid</t>
  </si>
  <si>
    <t xml:space="preserve">REDES HIDROSANITARIAS </t>
  </si>
  <si>
    <t>J,1,2</t>
  </si>
  <si>
    <t>Suministro, transporte e instalación de tubería PVC-P, RDE 21, 200 PSI, diámetro 3 ", incluye todos los accesorios en PVC de diámetro 3 "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</si>
  <si>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 xml:space="preserve">m </t>
  </si>
  <si>
    <t>J,1,3</t>
  </si>
  <si>
    <t>Suministro, transporte e instalación de tubería PVC-P, RDE 21, 200 PSI, diámetro 2-1/2 ", incluye todos los accesorios en PVC de diámetro 2-1/2 "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</si>
  <si>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J,1,4</t>
  </si>
  <si>
    <t>Suministro, transporte e instalación de tubería PVC-P, RDE 21, 200 PSI, diámetro 2 ", incluye todos los accesorios en PVC de diámetro 2 "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</si>
  <si>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J,1,5</t>
  </si>
  <si>
    <t>Suministro, transporte e instalación de tubería PVC-P, RDE 21, 200 PSI, diámetro 1-1/2 ", incluye todos los accesorios en PVC de diámetro 1-1/2 "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</si>
  <si>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J,1,6</t>
  </si>
  <si>
    <t>Suministro, transporte e instalación de tubería PVC-P, RDE 11, 400 PSI, diámetro 3/4", incluye todos los accesorios en PVC de diámetro 3/4"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</si>
  <si>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J,1,7</t>
  </si>
  <si>
    <t>Suministro, transporte e instalación de terminal con L = 0.15m y con camara de aire h = 0.30m, en tuberia de cobre, con un DIÁMETRO DE 1/2". Incluye suministro y transporte de los materiales, canchada de muros y resane en mortero, accesorios de PVC y cobre, sellante, soldadura, teflón, y todo lo necesario para su correcta instalación y funcionamiento.</t>
  </si>
  <si>
    <t>J,1,8</t>
  </si>
  <si>
    <t>Suministro, transporte e instalación de terminal con L = 0.15m y con camara de aire h = 0.30m, en tuberia de cobre, con un DIÁMETRO DE 1". Incluye suministro y transporte de los materiales, canchada de muros y resane en mortero, accesorios de PVC y cobre, sellante, soldadura, teflón, y todo lo necesario para su correcta instalación y funcionamiento.</t>
  </si>
  <si>
    <t>J,1,9</t>
  </si>
  <si>
    <t>Suministro, transporte e instalación de terminal con L = 0.15m y con camara de aire h = 0.30m, en tuberia de cobre, con un DIÁMETRO DE 3/4". Incluye suministro y transporte de los materiales, canchada de muros y resane en mortero, accesorios de PVC y cobre, sellante, soldadura, teflón, y todo lo necesario para su correcta instalación y funcionamiento.</t>
  </si>
  <si>
    <t>J,1,10</t>
  </si>
  <si>
    <t>Suministro, transporte e instalación de salidas de abasto en diámetro 1/2"con tubería  RDE 9, 500 PSI, incluye 1.5 m de tubería y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</si>
  <si>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J,1,11</t>
  </si>
  <si>
    <t>Suministro, transporte e instalación de salidas de abasto en diámetro 1"con tubería  RDE 21, 200 PSI, incluye 1.5 m de tubería y todos los accesorios en PVC de diámetro 1"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</si>
  <si>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J,1,12</t>
  </si>
  <si>
    <t>Suministro, transporte e instalación de salidas de abasto en diámetro 3/4"con tubería  RDE 11, 400 PSI, incluye 1.5 m de tubería y todos los accesorios en PVC de diámetro 3/4"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</si>
  <si>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J,1,13</t>
  </si>
  <si>
    <t>Suministro, transporte e instalación de canilla bocamanguera en bronce, grival o similar</t>
  </si>
  <si>
    <t>J,1,14</t>
  </si>
  <si>
    <t>Suministro, transporte e Instalación de Sanitario para Fluxómetro de cuerpo  expuesto marca Corona o similar. Incluye el sanitario completo, fluxometro, brida de fijación, tapón con rosca para brida del color del sanitario, emboquillado con silicona antihongos y/o pasta en cemento blanco y todos los demás elementos necesarios para su correcta instalación y funcionamiento.</t>
  </si>
  <si>
    <t>J,1,15</t>
  </si>
  <si>
    <t>Suministro, transporte e instalación de orinal mediano, línea institucional de Corona o similar, color blanco, para grifería tipo fluxometro. Incluye fluxometro y todos los elementos (como tornillos, chazos y platinas) necesarios para su correcta instalación y funcionamiento.</t>
  </si>
  <si>
    <t>J,1,16</t>
  </si>
  <si>
    <t>Suministro, transporte instalación de Griferia O Llave Push Lavamanos Institucional mesa, marca Corona o similar, color cromado. Incluye  todos los demás elementos necesarios para su correcta instalación y funcionamiento</t>
  </si>
  <si>
    <t>J,1,17</t>
  </si>
  <si>
    <t>Suministro, transporte y colocación de sanitarios para personas con movilidad reducida (adriatico de Corona o equivalente), color blanco, sifón esmaltado, grifería antisifón, anillo abierto, abasto metálico, válvula de regulación metálica con manguera flexible y acabado cromado, brida de fijación con tapón roscado, emboquillado con silicona antihongos y todos los demás elementos necesarios para su correcta instalación y funcionamiento.</t>
  </si>
  <si>
    <t>J,1,18</t>
  </si>
  <si>
    <t>Suministro, transporte y colocación de lavamanos para personas con movilidad reducida  Aquapro de Corona o su equivalente color blanco, de colgar, abasto metálico acabado cromado, sifón botella y todos los demás elementos necesarios para su correcta instalación y funcionamiento.</t>
  </si>
  <si>
    <t>J,1,19</t>
  </si>
  <si>
    <t>S.T.I de rejilla de piso para desague, en aluminio, de 3"x2" anti cucarachas tipo Colrejillas o similar, incluye reparaciones en enchapes y/o pisos y el retiro de la existente</t>
  </si>
  <si>
    <t>J,1,20</t>
  </si>
  <si>
    <t>Suministro, transporte e instalación de  tubería PVC sanitaria tipo Pavco o similar, con un diámetro de 6",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t>
  </si>
  <si>
    <t>J,1,21</t>
  </si>
  <si>
    <t>Suministro, transporte e instalación de  tubería PVC sanitaria tipo Pavco o similar,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t>
  </si>
  <si>
    <t>J,1,22</t>
  </si>
  <si>
    <t>Suministro, transporte e instalación de  tubería PVC sanitaria tipo Pavco o similar, con un diámetro de 2",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t>
  </si>
  <si>
    <t>J,1,23</t>
  </si>
  <si>
    <t>Suministro, transporte e instalación de tubería PVC ventilación, con un diámetro de 2", para aguas residuales enterrada y/o empotrada por losas.  Incluye suministro y transporte de los materiales, accesorios, pegante, limpiador y todos los elementos necesarios para su correcta instalación y funcionamiento. La excavación y los llenos se pagaran en su ítem respectivo.</t>
  </si>
  <si>
    <t>J,1,24</t>
  </si>
  <si>
    <t>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t>
  </si>
  <si>
    <t>J,1,25</t>
  </si>
  <si>
    <t>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t>
  </si>
  <si>
    <t>J,1,26</t>
  </si>
  <si>
    <t>Construcción de caja en concreto de 21MPa de 0,40 x 0,40 m , profundidad de 0.50m a 1.00m, espesor de 10cm, incluye: Suministro, mano de obra, transporte interno y externo, paleteado, vibrado del concreto,   formaleta, curado, mesa y cañuela,  herramienta y equipo y todo lo necesario para su correcta ejecución y funcionamiento, herraje de marco y tapa y demás elementos.</t>
  </si>
  <si>
    <t>J,1,27</t>
  </si>
  <si>
    <t>Construcción de caja en concreto de 21MPa de 0,60 x 0,60 m , profundidad de 0.50m a 1.00m, espesor de 10cm, incluye: Suministro, mano de obra, transporte interno y externo, paleteado, vibrado del concreto,   formaleta, curado, mesa y cañuela,  herramienta y equipo y todo lo necesario para su correcta ejecución y funcionamiento, herraje de marco y tapa y demás elementos.</t>
  </si>
  <si>
    <t>SISTEMA REUSO AGUAS LLUVIAS</t>
  </si>
  <si>
    <t>J,1,28</t>
  </si>
  <si>
    <t>Suministro, transporte e instalación de TUBERÍA PVC-Sanitaria, con un DIÁMETRO DE 4", para red de aguas lluvias y/o residuales. Incluye suministro y transporte de los materiales, bocas, accesorios, pegante, limpiador, wash primer, acabado en esmalte mate, color a definir por parte de interventoría, andamios multidireccionales certificados, abrazaderas y todos los elementos necesarios para su correcta instalación y funcionamiento</t>
  </si>
  <si>
    <t>J,1,29</t>
  </si>
  <si>
    <t>Suministro, transporte e instalación de TUBERÍA PVC-Sanitaria, con un DIÁMETRO DE 3", para bajantes de aguas lluvias y/o residuales. Incluye suministro y transporte de los materiales, bocas, accesorios, pegante, limpiador, wash primer, acabado en esmalte mate, color a definir por parte de interventoría, andamios multidireccionales certificados, abrazaderas y todos los elementos necesarios para su correcta instalación y funcionamiento</t>
  </si>
  <si>
    <t>J,1,30</t>
  </si>
  <si>
    <t>Suministro, transporte e instalación de rejilla tipo hongo en bronce para tubo PVC-Sanitario de 3", para instalar entre canoas y bajantes</t>
  </si>
  <si>
    <t>J,1,31</t>
  </si>
  <si>
    <t xml:space="preserve">Suministro, transporte e instalacion de bomba 20H-7.5TW-LA500 o equivalente, Conformado por una motobomba, un tanque hidroacumulador, arrancador montado, valvula de píe, valvula de cheque, interconexión tanque manometro, manometro, presostato y switch flotador. Caudal medio de 70 gpm, caudal max 120 gpm, altura media de 68 m y potencia de 6,5 Hp </t>
  </si>
  <si>
    <t>J,1,32</t>
  </si>
  <si>
    <t>Suministro transporte e instalacion de tanque aguas lluvias, para almacenamiento de minimo 5000 l, según especificaciones de capacidad y calculos de recoleccion de aguas lluvias</t>
  </si>
  <si>
    <t>J,1,33</t>
  </si>
  <si>
    <t>J,1,34</t>
  </si>
  <si>
    <t>Suministro, transporte e instalación de tubería PVC-P, RDE 9, 500 PSI, diámetro 1/2", incluye todos los accesorios en PVC de diámetro 1/2"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</si>
  <si>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J,1,35</t>
  </si>
  <si>
    <t>Suministro transporte e instalacion de Caja con cribado: Para retener solidos gruesos (hojas)</t>
  </si>
  <si>
    <t>J,1,36</t>
  </si>
  <si>
    <t>J,1,37</t>
  </si>
  <si>
    <t>Suministro, transporte e instalacion de canoas para recoleccion de aguas lluvias, metalicas, de altura min 0,10 m y ancho min 0,15 m, recomendaciones dadas en pliegos de condiciones de recoleccion de aguas lluvias.color definido en diseño arquitectonico, junto con todos sus accesorios para la correcta instalacion y puesta en funcionamiento.</t>
  </si>
  <si>
    <t>J,1,38</t>
  </si>
  <si>
    <t>Construcción de caja de inspección de 60x60, incluye herraje de tapa y marco, vaciado con supert de 19mm, concreto de 21MPa, y lo necesario para su correcta construcción.</t>
  </si>
  <si>
    <t>J,1,39</t>
  </si>
  <si>
    <t>Construcción de SUMIDERO de aguas lluvias de 3.0m x 0.50m medidas externas y prof=0.90m e=0.20m), en concreto de 17.5 Mpa. Incluye suministro, transporte y colocación del concreto, reja metálica, formaleta, vibrado, vertedero deslizante en fibra de vidrio, tubería de drenaje para aforo,  pernos de expansión de acero inoxidable  y todo lo necesario para su correcta construcción y  funcionamiento, según diseño y especificaciones de E.P.M. La excavación, llenos y entresuelo se pagarán en su ítem respectivo.</t>
  </si>
  <si>
    <t>J,1,40</t>
  </si>
  <si>
    <t>Construcción de SUMIDERO de aguas lluvias de 4.06m x 0.50m medidas externas y prof=0.90m e=0.20m), en concreto de 17.5 Mpa. Incluye suministro, transporte y colocación del concreto, reja metálica, formaleta, vibrado, vertedero deslizante en fibra de vidrio, tubería de drenaje para aforo,  pernos de expansión de acero inoxidable  y todo lo necesario para su correcta construcción y  funcionamiento, según diseño y especificaciones de E.P.M. La excavación, llenos y entresuelo se pagarán en su ítem respectivo.</t>
  </si>
  <si>
    <t>J,1,41</t>
  </si>
  <si>
    <t>Suministro, transporte e instalación de salida sanitaria de 1 1/2". Incluye todos los accesorios .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t>
  </si>
  <si>
    <t>J,1,42</t>
  </si>
  <si>
    <t>Bebedero o fuente de agua, unidad de piso 2.8 gph - en acero inoxidable - con doble grifo - uso interior. Material: acero inox. Gabinete en una sola pieza, para tráfico pesado, fabricada en acero inoxidable, para uso a 110/120 voltios, no se debe dejar a la intemperie por la unidad eléctrica, presión mínima y máxima para funcionamiento 20 a 105 psi. Capacidad de 2.8 gph. Peso 48 libras. 230 watt, 2.5 amps, 1/10 h.p.</t>
  </si>
  <si>
    <t>J,1,43</t>
  </si>
  <si>
    <t>Suministro, transporte e instalación de tubería PVC Novafort tipo Pavco o similar, - Alcantarillado - Ø 250 mm (10").  Incluye accesorios, lubricante y todos los elementos necesarios para su correcta instalación y funcionamiento.</t>
  </si>
  <si>
    <t>J,2</t>
  </si>
  <si>
    <t>ZONA CUARTO RESIDUOS</t>
  </si>
  <si>
    <t>J,2,1</t>
  </si>
  <si>
    <t>UNIDADES SANITARIAS</t>
  </si>
  <si>
    <t>J,2,2</t>
  </si>
  <si>
    <t>Suministro, transporte e instalación de tubería PVC-P, RDE 21, 315 PSI, diámetro 1 ", incluye todos los accesorios en PVC de diámetro 1 " incluyendo todos los accesorios reducidos que se requieran para su correcta instalación. Estos deberán estar correctamente pegados usando limpiador, soldadura y teflón apropiados, sin presentar fugas, fisuras o cualquier otra clase de anomalía. Se debe garantizar la correcta instalación y funcionamiento. Incluye además las perforaciones (canchas) de paredes o pisos que lo requieran incluyendo cargue, transporte y botada de escombros en botaderos oficiales o donde indique la interventoría.</t>
  </si>
  <si>
    <t>J,2,3</t>
  </si>
  <si>
    <t>J,2,4</t>
  </si>
  <si>
    <t>Suministro, transporte e instalación de terminal con L = 0.15m y con camara de aire h = 0.30m, en tuberia cobre, con un DIÁMETRO DE 1/2". Incluye suministro y transporte de los materiales, canchada de muros y resane en mortero, accesorios de PVC, sellante, soldadura, teflón, y todo lo necesario para su correcta instalación y funcionamiento.</t>
  </si>
  <si>
    <t>J,2,5</t>
  </si>
  <si>
    <t>J,2,6</t>
  </si>
  <si>
    <t>J,2,7</t>
  </si>
  <si>
    <t>Suministro, transporte e instalación de salida sanitaria de 3".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de paredes o pisos que lo requieran incluyendo cargue, transporte y botada de escombros en botaderos oficiales o donde indique la interventoría.</t>
  </si>
  <si>
    <t>J,2,8</t>
  </si>
  <si>
    <t>Colocación de grifería lavaplatos metálica con acabado en cromo, tipo BALTA de Grival o equivalente. Incluye  todos los accesorios y elementos necesarios para su correcta instalación y funcionamiento.</t>
  </si>
  <si>
    <t>J,2,9</t>
  </si>
  <si>
    <t>J,2,10</t>
  </si>
  <si>
    <t>Construcción de SUMIDERO de aguas lluvias de 3.5m x 0.50m medidas externas y prof=0.90m e=0.20m), en concreto de 17.5 Mpa. Incluye suministro, transporte y colocación del concreto, reja metálica, formaleta, vibrado, vertedero deslizante en fibra de vidrio, tubería de drenaje para aforo,  pernos de expansión de acero inoxidable  y todo lo necesario para su correcta construcción y  funcionamiento, según diseño y especificaciones de E.P.M. La excavación, llenos y entresuelo se pagarán en su ítem respectivo.</t>
  </si>
  <si>
    <t>J,3</t>
  </si>
  <si>
    <t>ZONA OBSERVATORIO</t>
  </si>
  <si>
    <t>J,3,1</t>
  </si>
  <si>
    <t>J,3,2</t>
  </si>
  <si>
    <t>J,3,3</t>
  </si>
  <si>
    <t>J,3,4</t>
  </si>
  <si>
    <t>J,3,5</t>
  </si>
  <si>
    <t>J,3,6</t>
  </si>
  <si>
    <t>J,3,7</t>
  </si>
  <si>
    <t>J,3,8</t>
  </si>
  <si>
    <t>J,3,9</t>
  </si>
  <si>
    <t>J,3,10</t>
  </si>
  <si>
    <t>J,3,11</t>
  </si>
  <si>
    <t>J,3,12</t>
  </si>
  <si>
    <t>J,3,13</t>
  </si>
  <si>
    <t>J,3,14</t>
  </si>
  <si>
    <t>J,3,15</t>
  </si>
  <si>
    <t>J,3,16</t>
  </si>
  <si>
    <t>J,3,17</t>
  </si>
  <si>
    <t>J,3,18</t>
  </si>
  <si>
    <t>J,3,19</t>
  </si>
  <si>
    <t>J,3,20</t>
  </si>
  <si>
    <t>J,3,21</t>
  </si>
  <si>
    <t>Construcción de caja en concreto de 21MPa de 0,80 x 0,80 m , profundidad de 0.50m a 1.0m, espesor de 10cm, incluye: Suministro, mano de obra, transporte interno y externo, paleteado, vibrado del concreto,   formaleta, curado, mesa y cañuela,  herramienta y equipo y todo lo necesario para su correcta ejecución y funcionamiento, herraje de marco y tapa y demás elementos.</t>
  </si>
  <si>
    <t>J,3,22</t>
  </si>
  <si>
    <t>Suministro, transporte instalación de ducha tipo push antivandalica- institucional, marca Corona o similar, color cromado. Incluye  todos los demás elementos necesarios para su correcta instalación y funcionamiento</t>
  </si>
  <si>
    <t>J,3,23</t>
  </si>
  <si>
    <t>Suministro, transporte e instalación de Cono concentrico d=1.2 m h=0.75 m para MH, en  Concreto de 280kg/cm2.</t>
  </si>
  <si>
    <t>J,3,24</t>
  </si>
  <si>
    <t>Suministro, transporte e instalación  de Concreto de 280kg/cm2 para Tapa Losa para Manhole de 1,20 m.  1,60 m de Diametro y espesor de 0,20 m. Incluye todo lo relacionado en su APU.</t>
  </si>
  <si>
    <t>J,3,25</t>
  </si>
  <si>
    <t>Suministro, transporte e instalación  de Cilindro para MH de 1.20 m vaciado en el sitio. en  Concreto de 280kg/cm2.</t>
  </si>
  <si>
    <t>J,3,26</t>
  </si>
  <si>
    <t>Suministro, transporte e instalación de concreto f'c=4.000 psi, para caja de inspección tipo 1 de ( 0,60m x 0,60m), con impermeabilizante integral tipo Sika o equivalente. Incluye suministro, transporte e instalación de los materiales, formaleta, vibrado, acero de refuerzo y todos los elementos necesarios apara su correcta construcción y funcionamiento. Según diseño y especificaciones de E.P.M. La excavación, llenos y entresuelo se pagarán en su ítem respectivo.</t>
  </si>
  <si>
    <t>J,3,27</t>
  </si>
  <si>
    <t>Suministro, transporte e instalación de  de concreto f'c=4.000 psi, para tapa, base y cañuela de Caja de inspección TIPO 1 según normas EPM, Incluye concrefibra el piso y tapa en concreto, la tapa con su respectivo herraje (no incluye transporte interno, incluye transporte de material hasta obra y refuerzo).</t>
  </si>
  <si>
    <t>J,3,28</t>
  </si>
  <si>
    <t>Suministro, transporte e instalación de Base y Cañuela pozo de inspección para tuberías entre 8" y 30" (concreto f´c= 28MPa elab. en obra)</t>
  </si>
  <si>
    <t>J,3,29</t>
  </si>
  <si>
    <t xml:space="preserve">Suministro, transporte e instalación de Juego de cuello y anillo para camara de inspección </t>
  </si>
  <si>
    <t>J,4</t>
  </si>
  <si>
    <t>ZONA DEPORTIVA</t>
  </si>
  <si>
    <t>J,4,1</t>
  </si>
  <si>
    <t>Suministro, transporte e instalación de TUBERÍA PVC-Sanitaria, con un DIÁMETRO DE 6", para red de aguas lluvias y/o residuales. Incluye suministro y transporte de los materiales, bocas, accesorios, pegante, limpiador, wash primer, acabado en esmalte mate, color a definir por parte de interventoría, andamios multidireccionales certificados, abrazaderas y todos los elementos necesarios para su correcta instalación y funcionamiento</t>
  </si>
  <si>
    <t>J,4,2</t>
  </si>
  <si>
    <t>Suministro, transporte e instalación de TUBERÍA PVC-Sanitaria, con un DIÁMETRO DE 4", para bajantes de aguas lluvias y/o residuales. Incluye suministro y transporte de los materiales, bocas, accesorios, pegante, limpiador, wash primer, acabado en esmalte mate, color a definir por parte de interventoría, andamios multidireccionales certificados, abrazaderas y todos los elementos necesarios para su correcta instalación y funcionamiento</t>
  </si>
  <si>
    <t>J,4,3</t>
  </si>
  <si>
    <t>Suministro, transporte e instalación de rejilla tipo hongo en bronce para tubo PVC-Sanitario de 4", para instalar entre canoas y bajantes</t>
  </si>
  <si>
    <t>J,4,4</t>
  </si>
  <si>
    <t>J,4,5</t>
  </si>
  <si>
    <t>Suministro, transporte e instalacion de cunetas en V en concreto de 210 Kg/cm2 para recolección de aguas lluvias de la zona exterior según especificación y detalle en plano. De 50 cm de ancho y una altura en el vertice de 15 cm.</t>
  </si>
  <si>
    <t>XII</t>
  </si>
  <si>
    <t>AIRE ACONDICIONADO</t>
  </si>
  <si>
    <t>SISTEMA DE AIRE ACONDICIONADO EN AGUA HELADA CONDENSADO POR AIRE</t>
  </si>
  <si>
    <t>ENFRIADOR DE AGUA CONDENSADO POR AIRE</t>
  </si>
  <si>
    <t>L,1,1</t>
  </si>
  <si>
    <t>Enfriador de Agua Helada Condensado por Aire #E-1 para 52,4 T.R con delta de temperatura de 10°F y galonaje máximo de 136,8gpm</t>
  </si>
  <si>
    <t>UN</t>
  </si>
  <si>
    <t>INSTALACIÓN ENFRIADOR DE AGUA CONDENSADO POR AIRE</t>
  </si>
  <si>
    <t>L,1,2</t>
  </si>
  <si>
    <t>Izaje enfriador</t>
  </si>
  <si>
    <t>L,1,3</t>
  </si>
  <si>
    <t>Instalación y puesta en marcha enfriador</t>
  </si>
  <si>
    <t>Accesorios enfriador en tubería de agua helada en polipropileno preasislada</t>
  </si>
  <si>
    <t>L,1,4</t>
  </si>
  <si>
    <t>Junta ranurada Ø3"</t>
  </si>
  <si>
    <t>L,1,5</t>
  </si>
  <si>
    <t>Niple Ø3" (1ml tubería)</t>
  </si>
  <si>
    <t>L,1,6</t>
  </si>
  <si>
    <t>Antivibratoria o Junta flexible Ø3"</t>
  </si>
  <si>
    <t>L,1,7</t>
  </si>
  <si>
    <t>Válvulas Mariposa V.M Ø3"</t>
  </si>
  <si>
    <t>L,1,8</t>
  </si>
  <si>
    <t>Suiche de Flujo</t>
  </si>
  <si>
    <t>L,1,9</t>
  </si>
  <si>
    <t>Carrete Ø3" (1ml tubería)</t>
  </si>
  <si>
    <t>L,1,10</t>
  </si>
  <si>
    <t>Bridas Ø3"</t>
  </si>
  <si>
    <t>L,1,11</t>
  </si>
  <si>
    <t xml:space="preserve">Termómetro </t>
  </si>
  <si>
    <t>L,1,12</t>
  </si>
  <si>
    <t>Manómetro de Carátula</t>
  </si>
  <si>
    <t>L,1,13</t>
  </si>
  <si>
    <t>Sistema de Automatización Red de Aire Acondicionado y Ventilación Mecánica</t>
  </si>
  <si>
    <t>GLB</t>
  </si>
  <si>
    <t>BOMBA DE AGUA HELADA CENTRÍFUGA MONOCELULAR EN LÍNEA TIPO DUAL-ARM</t>
  </si>
  <si>
    <t>L,1,14</t>
  </si>
  <si>
    <t>Bomba de Agua Helada #BAH para 136,8gpm y 53 FT</t>
  </si>
  <si>
    <t>Accesorios</t>
  </si>
  <si>
    <t>L,1,15</t>
  </si>
  <si>
    <t>Brida ciega (tapa del impeler)</t>
  </si>
  <si>
    <t>INSTALACIÓN BOMBA DE AGUA HELADA</t>
  </si>
  <si>
    <t>L,1,16</t>
  </si>
  <si>
    <t>Izaje bomba de agua</t>
  </si>
  <si>
    <t>L,1,17</t>
  </si>
  <si>
    <t>Instalación y puesta en marcha bombas de agua</t>
  </si>
  <si>
    <t>Accesorios bomba agua helada  (BAH) en tubería de polipropileno succión y descarga</t>
  </si>
  <si>
    <t>L,1,18</t>
  </si>
  <si>
    <t xml:space="preserve">Variador de Velocidad </t>
  </si>
  <si>
    <t>L,1,19</t>
  </si>
  <si>
    <t>Válvula Triple Servicio VTS Ø3"</t>
  </si>
  <si>
    <t>L,1,20</t>
  </si>
  <si>
    <t>Difusor de Succión SD Ø3"</t>
  </si>
  <si>
    <t>L,1,21</t>
  </si>
  <si>
    <t>L,1,22</t>
  </si>
  <si>
    <t>Reducción en BAH Ø2-1/2" a Ø3"</t>
  </si>
  <si>
    <t>L,1,23</t>
  </si>
  <si>
    <t>L,1,24</t>
  </si>
  <si>
    <t>L,1,25</t>
  </si>
  <si>
    <t>L,1,26</t>
  </si>
  <si>
    <t>TANQUE DE EXPANSIÓN TIPO CERRADO</t>
  </si>
  <si>
    <t>L,1,27</t>
  </si>
  <si>
    <t>Tanque tipo cerrado para 136,8gpm</t>
  </si>
  <si>
    <t>Tanque de Expansión</t>
  </si>
  <si>
    <t>L,1,28</t>
  </si>
  <si>
    <t>Instalación tanque de expansión</t>
  </si>
  <si>
    <t>DESAIREADOR TIPO VÓRTICE</t>
  </si>
  <si>
    <t>L,1,29</t>
  </si>
  <si>
    <t>Desaireador tipo vórtice</t>
  </si>
  <si>
    <t>L,1,30</t>
  </si>
  <si>
    <t>Instalación desaireador tipo vórtice</t>
  </si>
  <si>
    <t>UNIDADES MANEJADORAS DE AGUA HELADA</t>
  </si>
  <si>
    <t>Suministro Manejadoras de configuración Horizontal</t>
  </si>
  <si>
    <t>L,1,31</t>
  </si>
  <si>
    <t>Unidad #104 UMA-AH de 1.820cfm y SP: 0,28 in.c.a Aula 10 - Bloque B</t>
  </si>
  <si>
    <t>L,1,32</t>
  </si>
  <si>
    <t>Unidad #105 UMA-AH de 1.820cfm y SP: 0,28 in.c.a Aula 09 - Bloque B</t>
  </si>
  <si>
    <t>L,1,33</t>
  </si>
  <si>
    <t>Unidad #106 UMA-AH de 1.810cfm y SP: 0,28 in.c.a Aula 08 - Bloque B</t>
  </si>
  <si>
    <t>Manejadora de configuración Vertical</t>
  </si>
  <si>
    <t>L,1,34</t>
  </si>
  <si>
    <t>Unidad #110 UMA-AH de 3.600cfm y SP: 0,84 in.c.a Auditorio - Bloque D</t>
  </si>
  <si>
    <t>INSTALACIÓN UNIDADES MANEJADORAS DE AGUA HELADA</t>
  </si>
  <si>
    <t>Instalación Manejadoras de configuración Horizontal</t>
  </si>
  <si>
    <t>L,1,35</t>
  </si>
  <si>
    <t>Izaje manejadoras</t>
  </si>
  <si>
    <t>L,1,35,1</t>
  </si>
  <si>
    <t>Armado, instalación y puesta en marcha</t>
  </si>
  <si>
    <t>L,1,36</t>
  </si>
  <si>
    <t>Plénum de retorno metálico y base metálica con panelas de neopreno</t>
  </si>
  <si>
    <t>Instalación Manejadora de configuración Vertical</t>
  </si>
  <si>
    <t>L,1,36,1</t>
  </si>
  <si>
    <t>L,1,37</t>
  </si>
  <si>
    <t>L,1,38</t>
  </si>
  <si>
    <t>Accesorios para instalación</t>
  </si>
  <si>
    <t>L,1,38,1</t>
  </si>
  <si>
    <t>Bandeja para condensado</t>
  </si>
  <si>
    <t>L,1,39</t>
  </si>
  <si>
    <t>Drenaje con sifón Ø 3/4": Incluye aislamiento externo - Se contemplan 2ml por cada unidad manejadora</t>
  </si>
  <si>
    <t>ML</t>
  </si>
  <si>
    <t>L,1,40</t>
  </si>
  <si>
    <t>Soporte metálico</t>
  </si>
  <si>
    <t>Accesorios en tubería de polipropileno agua helada de suministro y retorno</t>
  </si>
  <si>
    <t>Bridas</t>
  </si>
  <si>
    <t>L,1,41</t>
  </si>
  <si>
    <t>Ø 1-1/4"</t>
  </si>
  <si>
    <t>L,1,42</t>
  </si>
  <si>
    <t>Ø 1-1/2"</t>
  </si>
  <si>
    <t>Válvulas de Bola (V.B)</t>
  </si>
  <si>
    <t>L,1,43</t>
  </si>
  <si>
    <t>L,1,44</t>
  </si>
  <si>
    <t>Válvulas de control de 2 Vías con actuador Proporcional a 24 voltios del tipo PICCV:</t>
  </si>
  <si>
    <t>L,1,46</t>
  </si>
  <si>
    <t>L,1,47</t>
  </si>
  <si>
    <t>Dispositivos de control</t>
  </si>
  <si>
    <t>L,1,48</t>
  </si>
  <si>
    <t>Termóstato digital programable</t>
  </si>
  <si>
    <t>L,1,49</t>
  </si>
  <si>
    <t>Termóstato de bulbo remoto en sistema Auditorio - Bloque D</t>
  </si>
  <si>
    <t>UNIDADES FANCOIL DE AGUA HELADA TIPO OCULTO MEDIA PRESIÓN</t>
  </si>
  <si>
    <t>L,1,51</t>
  </si>
  <si>
    <t>Unidad #111 FC-OCULTO AH de 760cfm y SP: 0,30 in.c.a Cuarto Electrónico - Bloque D</t>
  </si>
  <si>
    <t>L,1,52</t>
  </si>
  <si>
    <t>Unidad #108 FC-OCULTO AH de 700cfm y SP: 0,32 in.c.a Rack #2- Bloque D</t>
  </si>
  <si>
    <t>L,1,53</t>
  </si>
  <si>
    <t>Unidad #109 FC-OCULTO AH de 670cfm y SP: 0,46 in.c.a Rack #1- Bloque D</t>
  </si>
  <si>
    <t>L,1,54</t>
  </si>
  <si>
    <t>Unidad #117 FC-OCULTO AH de 1.010cfm y SP: 0,59 in.c.a Rack Principal - Edificio existente</t>
  </si>
  <si>
    <t>INSTALACIÓN UNIDADES FANCOIL DE AGUA HELADA TIPO OCULTO</t>
  </si>
  <si>
    <t>L,1,55</t>
  </si>
  <si>
    <t>Izaje, instalación y puesta en marcha</t>
  </si>
  <si>
    <t>L,1,56</t>
  </si>
  <si>
    <t>Plénum de retorno metálico con portafiltro</t>
  </si>
  <si>
    <t>L,1,57</t>
  </si>
  <si>
    <t>Bandeja para condensado: Incluye drenaje con sifón Ø 3/4"</t>
  </si>
  <si>
    <t>L,1,58</t>
  </si>
  <si>
    <t>Drenaje con sifón Ø 3/4": Incluye aislamiento externo - Se contemplan 2ml por cada unidad fancoil oculto sistema de agua helada</t>
  </si>
  <si>
    <t>L,1,59</t>
  </si>
  <si>
    <t>Accesorios en tubería de polipropileno de agua helada de suministro y retorno</t>
  </si>
  <si>
    <t>L,1,60</t>
  </si>
  <si>
    <t>Ø 1"</t>
  </si>
  <si>
    <t>L,1,61</t>
  </si>
  <si>
    <t>Ø 3/4"</t>
  </si>
  <si>
    <t>Válvulas de control de 2 Vías con actuador ON-OFF de 0 a 10 voltios del tipo PICCV</t>
  </si>
  <si>
    <t>L,1,62</t>
  </si>
  <si>
    <t>L,1,63</t>
  </si>
  <si>
    <t>L,1,64</t>
  </si>
  <si>
    <t>EQUIPOS SISTEMA SPLIT</t>
  </si>
  <si>
    <t>Unidad Evaporadora Split tipo Fancoil oculto</t>
  </si>
  <si>
    <t>L,1,65</t>
  </si>
  <si>
    <t>Unidad #129 FC-OCULTO DX para 610cfm y SP:0,30 in.c.a Rack de Datos - Bloque E Observatorio</t>
  </si>
  <si>
    <t>INSTALACIÓN FANCOIL OCULTO SISTEMA DX</t>
  </si>
  <si>
    <t>Unidad Fancoil oculto sistema Split</t>
  </si>
  <si>
    <t>L,1,66</t>
  </si>
  <si>
    <t>L,1,67</t>
  </si>
  <si>
    <t>L,1,68</t>
  </si>
  <si>
    <t>L,1,69</t>
  </si>
  <si>
    <t>Drenaje con sifón Ø 3/4": Incluye aislamiento externo - Se contemplan 2ml por cada unidad fancoil oculto sistema split</t>
  </si>
  <si>
    <t>L,1,70</t>
  </si>
  <si>
    <t>L,1,71</t>
  </si>
  <si>
    <t>Termóstato digital programable unidades fancoil DX</t>
  </si>
  <si>
    <t>Unidad Evaporadora Split tipo Pared (Incluye control remoto inalábrico)</t>
  </si>
  <si>
    <t>L,1,72</t>
  </si>
  <si>
    <t>Unidad #128 MS/PARED.DX para 420cfm Cuarto Eléctrico - Bloque E Observatorio</t>
  </si>
  <si>
    <t>INSTALACIÓN FANCOIL TIPO PARED SISTEMA DX</t>
  </si>
  <si>
    <t>Unidad interior tipo Pared sistema Split:</t>
  </si>
  <si>
    <t>L,1,73</t>
  </si>
  <si>
    <t>Unidad Condensadora Split:</t>
  </si>
  <si>
    <t>L,1,74</t>
  </si>
  <si>
    <t>Unidad #130 MS/U.CO DX de 8.228 btu/hr Cuarto Eléctrico - Bloque E Observatorio</t>
  </si>
  <si>
    <t>L,1,75</t>
  </si>
  <si>
    <t>Unidad #134 U.CO DX de 12.550 btu/hr Rack de Datos - Bloque E Observatorio</t>
  </si>
  <si>
    <t>L,1,76</t>
  </si>
  <si>
    <t>Unidad #133 U.CO DX de 11.501 btu/hr Rack de Sonido - Bloque E Observatorio</t>
  </si>
  <si>
    <t>INSTALACIÓN CONDENSADORA SISTEMA DX</t>
  </si>
  <si>
    <t>Unidad Condensadora sistema Split Y Minisplit</t>
  </si>
  <si>
    <t>L,1,77</t>
  </si>
  <si>
    <t>EQUIPOS SISTEMA MULTISPLIT (Incluye control remoto inalámbrico)</t>
  </si>
  <si>
    <t>Unidad Condensadora Multisplit</t>
  </si>
  <si>
    <t>L,1,78</t>
  </si>
  <si>
    <t>Unidad #131 U.CO MULTISPLIT, de 32.036 btu/hr Observatorio - Bloque E Observatorio</t>
  </si>
  <si>
    <t>Instalación Unidad Condensadora sistema Multisplit</t>
  </si>
  <si>
    <t>L,1,79</t>
  </si>
  <si>
    <t>L,1,80</t>
  </si>
  <si>
    <t>L,1,81</t>
  </si>
  <si>
    <t>Drenaje con sifón Ø 3/4": Incluye aislamiento externo - Se contemplan 2ml para la condensadora del sistema multisplit</t>
  </si>
  <si>
    <t>L,1,82</t>
  </si>
  <si>
    <t>Unidad Evaporadora Multisplit tipo Pared</t>
  </si>
  <si>
    <t>L,1,83</t>
  </si>
  <si>
    <t>Unidad #120 y #121 EVAP.MULTISPLIT/PARED para 600cfm Observatorio - Bloque E Observatorio</t>
  </si>
  <si>
    <t>Instalación Unidad interior tipo Pared sistema Multisplit</t>
  </si>
  <si>
    <t>L,1,84</t>
  </si>
  <si>
    <t>SISTEMA DE VENTILACIÓN MECÁNICA</t>
  </si>
  <si>
    <t>VENTILADOR HELICOCENTRÍFUGO SILENCIOSO</t>
  </si>
  <si>
    <t>L,1,85</t>
  </si>
  <si>
    <t>Unidad #124 VENT. HELICOCENTRÍFUGO para 270cfm y SP: 0,34 in.ca Baño Discapacitados - Bloque A</t>
  </si>
  <si>
    <t>Instalación Ventilador Helicocentrífugo Silencioso</t>
  </si>
  <si>
    <t>L,1,86</t>
  </si>
  <si>
    <t>L,1,87</t>
  </si>
  <si>
    <t>Enclavamiento eléctrico a iluminación del Baño</t>
  </si>
  <si>
    <t>L,1,88</t>
  </si>
  <si>
    <t>VENTILADOR CENTRÍFUGO EN LÍNEA</t>
  </si>
  <si>
    <t>L,1,89</t>
  </si>
  <si>
    <t>Unidad #123 y #125 VENT. CENTRÍFUGO EN LÍNEA para 920cfm y SP: 0,34 in.ca Baño Hombres y Baño Mujeres - Bloque A</t>
  </si>
  <si>
    <t>Instalación Ventiladores Centrífugos en Línea</t>
  </si>
  <si>
    <t>L,1,90</t>
  </si>
  <si>
    <t>L,1,91</t>
  </si>
  <si>
    <t>Plénum metálico de descarga</t>
  </si>
  <si>
    <t>L,1,92</t>
  </si>
  <si>
    <t>MATERIALES Y ACCESORIOS</t>
  </si>
  <si>
    <t>RED DE CONDUCTOS</t>
  </si>
  <si>
    <t>L,1,93</t>
  </si>
  <si>
    <t>Red de Conductos en sistema de Aire Acondicionado</t>
  </si>
  <si>
    <t>L,1,94</t>
  </si>
  <si>
    <t>Lámina de Poliisocianurato</t>
  </si>
  <si>
    <t>L,1,95</t>
  </si>
  <si>
    <t>Jumbolón de e=1" para aislamiento interno en Rack Ppal Edificio Existente</t>
  </si>
  <si>
    <t>L,1,96</t>
  </si>
  <si>
    <t>Lámina Galvanizada cal. 24 en Rack Ppal Edificio Existente</t>
  </si>
  <si>
    <t>KG</t>
  </si>
  <si>
    <t>L,1,97</t>
  </si>
  <si>
    <t>Lámina Galvanizada cal. 18 en Rack Ppal Edificio Existente</t>
  </si>
  <si>
    <t>Difusores rectangulares línea MD o Multidireccionales con dámper</t>
  </si>
  <si>
    <t>L,1,98</t>
  </si>
  <si>
    <t>18" x 18" 4 vías</t>
  </si>
  <si>
    <t>L,1,99</t>
  </si>
  <si>
    <t>Rejillas de Suministro con dámper</t>
  </si>
  <si>
    <t>L,1,100</t>
  </si>
  <si>
    <t>24" x 6"</t>
  </si>
  <si>
    <t>Rejillas de Retorno con dámper</t>
  </si>
  <si>
    <t>L,1,101</t>
  </si>
  <si>
    <t>10" x 44"</t>
  </si>
  <si>
    <t>L,1,102</t>
  </si>
  <si>
    <t>12" x 44"</t>
  </si>
  <si>
    <t>Rejillas de Aire exterior con dámper</t>
  </si>
  <si>
    <t>L,1,103</t>
  </si>
  <si>
    <t>8" x 8"</t>
  </si>
  <si>
    <t>TUBERÍA SISTEMA DE AGUA HELADA EN POLIPROPILENO PN-16 - PRE AISLADA</t>
  </si>
  <si>
    <t>L,1,104</t>
  </si>
  <si>
    <t>Ø 1/2"</t>
  </si>
  <si>
    <t>L,1,105</t>
  </si>
  <si>
    <t>L,1,106</t>
  </si>
  <si>
    <t>L,1,107</t>
  </si>
  <si>
    <t>L,1,108</t>
  </si>
  <si>
    <t>L,1,109</t>
  </si>
  <si>
    <t>Ø 2"</t>
  </si>
  <si>
    <t>L,1,110</t>
  </si>
  <si>
    <t>Ø 2-1/2"</t>
  </si>
  <si>
    <t>L,1,111</t>
  </si>
  <si>
    <t>Ø 3"</t>
  </si>
  <si>
    <t>Uniones</t>
  </si>
  <si>
    <t>L,1,112</t>
  </si>
  <si>
    <t>L,1,113</t>
  </si>
  <si>
    <t>L,1,114</t>
  </si>
  <si>
    <t>L,1,115</t>
  </si>
  <si>
    <t>L,1,116</t>
  </si>
  <si>
    <t>L,1,117</t>
  </si>
  <si>
    <t>L,1,118</t>
  </si>
  <si>
    <t>L,1,119</t>
  </si>
  <si>
    <t>Codos</t>
  </si>
  <si>
    <t>L,1,120</t>
  </si>
  <si>
    <t>L,1,121</t>
  </si>
  <si>
    <t>L,1,122</t>
  </si>
  <si>
    <t>L,1,123</t>
  </si>
  <si>
    <t>L,1,124</t>
  </si>
  <si>
    <t>L,1,125</t>
  </si>
  <si>
    <t>L,1,126</t>
  </si>
  <si>
    <t>L,1,127</t>
  </si>
  <si>
    <t>Tee</t>
  </si>
  <si>
    <t>L,1,128</t>
  </si>
  <si>
    <t>Ø 3/4" x 3/4" x 3/4"</t>
  </si>
  <si>
    <t>L,1,129</t>
  </si>
  <si>
    <t>Ø 1" x 1" x 1"</t>
  </si>
  <si>
    <t>L,1,130</t>
  </si>
  <si>
    <t>Ø 1-1/4" x 3/4" x 1-1/4"</t>
  </si>
  <si>
    <t>L,1,131</t>
  </si>
  <si>
    <t>Ø 1-1/4" x 1-1/4" x 1-1/4"</t>
  </si>
  <si>
    <t>L,1,132</t>
  </si>
  <si>
    <t>Ø 1-1/2" x 1-1/4" x 1-1/4"</t>
  </si>
  <si>
    <t>L,1,133</t>
  </si>
  <si>
    <t>Ø 1-1/2" x 1-1/2" x 1-1/2"</t>
  </si>
  <si>
    <t>L,1,134</t>
  </si>
  <si>
    <t>Ø 2" x 1" x 2"</t>
  </si>
  <si>
    <t>L,1,135</t>
  </si>
  <si>
    <t>Ø 2" x 1-1/2" x 1-1/4"</t>
  </si>
  <si>
    <t>L,1,136</t>
  </si>
  <si>
    <t>Ø 2-1/2" x 1-1/2" x 2"</t>
  </si>
  <si>
    <t>L,1,137</t>
  </si>
  <si>
    <t>Ø 2" x 1-1/4" x 1-1/4"</t>
  </si>
  <si>
    <t>L,1,138</t>
  </si>
  <si>
    <t>Ø 2" x 1-1/4" x 1-1/2"</t>
  </si>
  <si>
    <t>L,1,139</t>
  </si>
  <si>
    <t>Ø 2" x 1-1/4" x 2"</t>
  </si>
  <si>
    <t>L,1,140</t>
  </si>
  <si>
    <t>Ø 3" x 2-1/2" x 3"</t>
  </si>
  <si>
    <t>L,1,141</t>
  </si>
  <si>
    <t>Ø 3" x 2" x 2-1/2"</t>
  </si>
  <si>
    <t>L,1,142</t>
  </si>
  <si>
    <t>Ø 3" x 2" x 3"</t>
  </si>
  <si>
    <t>L,1,143</t>
  </si>
  <si>
    <t>Ø 1" x 3/4" x 3/4"</t>
  </si>
  <si>
    <t>L,1,144</t>
  </si>
  <si>
    <t>Ø 1-1/4" x 1" x 1"</t>
  </si>
  <si>
    <t>L,1,145</t>
  </si>
  <si>
    <t>Ø 2" x 2" x 1"</t>
  </si>
  <si>
    <t>Vávulas de Bola (V.B):</t>
  </si>
  <si>
    <t>L,1,146</t>
  </si>
  <si>
    <t>L,1,147</t>
  </si>
  <si>
    <t>L,1,148</t>
  </si>
  <si>
    <t>L,1,149</t>
  </si>
  <si>
    <t>L,1,150</t>
  </si>
  <si>
    <t>L,1,151</t>
  </si>
  <si>
    <t>Accesorios sistema "By Pass" para control flujo mínimo del evaporador:</t>
  </si>
  <si>
    <t>L,1,152</t>
  </si>
  <si>
    <t>Válvula Motorizada V.MT Ø 2-1/2"</t>
  </si>
  <si>
    <t>L,1,153</t>
  </si>
  <si>
    <t>Válvula de Mariposa V.M Ø 2-1/2"</t>
  </si>
  <si>
    <t>L,1,154</t>
  </si>
  <si>
    <t>Carrete  Ø 2-1/2" (1ml de tubería)</t>
  </si>
  <si>
    <t>L,1,155</t>
  </si>
  <si>
    <t>Bridas  Ø 2-1/2"</t>
  </si>
  <si>
    <t>L,1,156</t>
  </si>
  <si>
    <t>Adaptador macho Ø 2-1/2"</t>
  </si>
  <si>
    <t>L,1,157</t>
  </si>
  <si>
    <t>Sistema de Control en "By Pass":</t>
  </si>
  <si>
    <t>L,1,158</t>
  </si>
  <si>
    <t>Medidor de Caudal Ultrasónico para flujo mínimo del evaporador</t>
  </si>
  <si>
    <t>L,1,159</t>
  </si>
  <si>
    <t>Sistema de control medidor de caudal</t>
  </si>
  <si>
    <t>Enchaquetado tubería en zona de Terraza Técnica Equipos Planta de Frío - Bloque D:</t>
  </si>
  <si>
    <t>L,1,160</t>
  </si>
  <si>
    <t>Tubo Ø 2-1/2"</t>
  </si>
  <si>
    <t>L,1,161</t>
  </si>
  <si>
    <t>Tubo Ø 3"</t>
  </si>
  <si>
    <t>L,1,162</t>
  </si>
  <si>
    <t>Codo Ø 2-1/2"</t>
  </si>
  <si>
    <t>L,1,163</t>
  </si>
  <si>
    <t>Codo Ø 3"</t>
  </si>
  <si>
    <t>L,1,164</t>
  </si>
  <si>
    <t>Unión Ø 3"</t>
  </si>
  <si>
    <t>L,1,165</t>
  </si>
  <si>
    <t>Tee Ø 3" x 2-1/2" x 3"</t>
  </si>
  <si>
    <t>TUBERÍAS DE REFRIGERACIÓN</t>
  </si>
  <si>
    <t>Bloque E Observatorio</t>
  </si>
  <si>
    <t>L,1,166</t>
  </si>
  <si>
    <t>Línea de Succión  Ø1/2"</t>
  </si>
  <si>
    <t>L,1,167</t>
  </si>
  <si>
    <t>Línea de Líquido Ø1/4"</t>
  </si>
  <si>
    <t>Carga de Refrigerante</t>
  </si>
  <si>
    <t>L,1,168</t>
  </si>
  <si>
    <t>Refrigerante R-410A</t>
  </si>
  <si>
    <t>LB</t>
  </si>
  <si>
    <t>TABLEROS DE POTENCIA Y CONTROL</t>
  </si>
  <si>
    <t>L,1,169</t>
  </si>
  <si>
    <t>TBL/-1: En cuarto Unidad #108 Manejadora Auditorio Bloque D - Tablero para control de los siguientes equipos: Equipos Planta de frío, Manejadora de agua helada #108, unidades fancoil de agua helada #107, #109, #110, y fancoil del sistema split #111 y #112</t>
  </si>
  <si>
    <t>L,1,170</t>
  </si>
  <si>
    <t>TBL/-3: En bloque B por definir ubicación: Tablero para el control de Manejadoras de agua helada #104, #105 y #106 Aulas Bloque B</t>
  </si>
  <si>
    <t>ENSAYO RED DE TUBERÍAS DE AGUA</t>
  </si>
  <si>
    <t>L,1,171</t>
  </si>
  <si>
    <t>Limpieza y enjuague del sistema de circulación de agua: Tratamiento pre-operativo</t>
  </si>
  <si>
    <t>L,1,172</t>
  </si>
  <si>
    <t>Ensayo de Tuberías</t>
  </si>
  <si>
    <t>L,1,173</t>
  </si>
  <si>
    <t xml:space="preserve">Balanceamiento y ensayo de flujo de agua </t>
  </si>
  <si>
    <t>BALANCEAMIENTO DEL AIRE</t>
  </si>
  <si>
    <t>L,1,174</t>
  </si>
  <si>
    <t>Balanceamiento del aire Sistema de Aire Acondicionado</t>
  </si>
  <si>
    <t>IDENTIFICACIÓN DE EQUIPOS Y SISTEMAS</t>
  </si>
  <si>
    <t>L,1,175</t>
  </si>
  <si>
    <t>Placas en acrílico</t>
  </si>
  <si>
    <t>L,1,176</t>
  </si>
  <si>
    <t>Línea de Succión  Ø5/8"</t>
  </si>
  <si>
    <t>L,1,177</t>
  </si>
  <si>
    <t>Columna1</t>
  </si>
  <si>
    <t>Columna2</t>
  </si>
  <si>
    <t>Columna3</t>
  </si>
  <si>
    <t>Columna4</t>
  </si>
  <si>
    <t>Columna5</t>
  </si>
  <si>
    <t>Columna6</t>
  </si>
  <si>
    <t>Columna7</t>
  </si>
  <si>
    <t>Columna8</t>
  </si>
  <si>
    <t>TOTAL COSTO DIRECTO</t>
  </si>
  <si>
    <t>ADMINISTRACION</t>
  </si>
  <si>
    <t>UTILIDAD</t>
  </si>
  <si>
    <t>IVA 19% ( SOBRE UTILIDAD)</t>
  </si>
  <si>
    <t>TOTAL DEL PROYECTO</t>
  </si>
  <si>
    <t>NOTAS:</t>
  </si>
  <si>
    <t>DILIGENCIAR SOLO LAS CELDAS EN AMARILLO</t>
  </si>
  <si>
    <t>1. NO SE PUEDEN MODIFICAR DESCRIPCIONES, UNIDADES O CANTIDADES</t>
  </si>
  <si>
    <r>
      <t>2. El valor de la propuesta no podrá superar el valor del presupuesto oficial</t>
    </r>
    <r>
      <rPr>
        <b/>
        <sz val="10"/>
        <rFont val="Calibri"/>
        <family val="2"/>
        <scheme val="minor"/>
      </rPr>
      <t xml:space="preserve"> ($5.109.344.330).</t>
    </r>
  </si>
  <si>
    <r>
      <t xml:space="preserve">3. Tener presente las consideraciones para pt1 y pt3 de la tabla 10 de los terminos de referencia, rango </t>
    </r>
    <r>
      <rPr>
        <b/>
        <sz val="10"/>
        <rFont val="Calibri"/>
        <family val="2"/>
        <scheme val="minor"/>
      </rPr>
      <t>minimo $3.527.199.430 y rango máximo $3.919.110.478</t>
    </r>
  </si>
  <si>
    <r>
      <t xml:space="preserve">Para evaluar el PT3, el AU, no puede ser inferior al </t>
    </r>
    <r>
      <rPr>
        <b/>
        <sz val="10"/>
        <rFont val="Calibri"/>
        <family val="2"/>
        <scheme val="minor"/>
      </rPr>
      <t>23,54%</t>
    </r>
  </si>
  <si>
    <t>ELEMENTOS BIOSEGURIDAD COVID-19</t>
  </si>
  <si>
    <t>Descripción</t>
  </si>
  <si>
    <t>Unitario</t>
  </si>
  <si>
    <t>Total</t>
  </si>
  <si>
    <t>gel desinfectante</t>
  </si>
  <si>
    <t>garrafa</t>
  </si>
  <si>
    <t>fumigadora clasica inox RC 20 lt</t>
  </si>
  <si>
    <t>alquiler-mes</t>
  </si>
  <si>
    <t>guante vinilo tipo examen  caja * 50</t>
  </si>
  <si>
    <t>UNID.</t>
  </si>
  <si>
    <t>plastico negro cal 4 * kilo</t>
  </si>
  <si>
    <t>kilo</t>
  </si>
  <si>
    <t>bolsa jumbo 34*45*50 un</t>
  </si>
  <si>
    <t>camisa  dril + blu jean</t>
  </si>
  <si>
    <t>tapabocas sujecion blanco</t>
  </si>
  <si>
    <t>amonio cuaternario 10%</t>
  </si>
  <si>
    <t>lts</t>
  </si>
  <si>
    <t>toalla de mano z nat nube 24 pq*150</t>
  </si>
  <si>
    <t>PACAS.</t>
  </si>
  <si>
    <t>dotacion personablue jean</t>
  </si>
  <si>
    <t>dotacion personal camisa dril</t>
  </si>
  <si>
    <t>mascarilla protectora facial ll</t>
  </si>
  <si>
    <t>alcohol glicerinado</t>
  </si>
  <si>
    <t>traje antifluido pvc sp</t>
  </si>
  <si>
    <t>papelera de pedal 25 lts</t>
  </si>
  <si>
    <t>lavamanos en acero inoxidable incluye accesorios</t>
  </si>
  <si>
    <t>alquiler/ mes</t>
  </si>
  <si>
    <t>dispensadores de madera</t>
  </si>
  <si>
    <t>dispensadores metalicos de gel</t>
  </si>
  <si>
    <t>alquiler/mes</t>
  </si>
  <si>
    <t>tapaoidos silicona</t>
  </si>
  <si>
    <t>monogafa transparente t</t>
  </si>
  <si>
    <t>trapera  pabilo</t>
  </si>
  <si>
    <t>escoba cerda suave</t>
  </si>
  <si>
    <t>dulce abrigo blanco</t>
  </si>
  <si>
    <t>bolsa roja de 71*71 sp</t>
  </si>
  <si>
    <t>sp</t>
  </si>
  <si>
    <t>bolsa negra  51*66 sp</t>
  </si>
  <si>
    <t>guante de nitrilo (ingeniero)</t>
  </si>
  <si>
    <t xml:space="preserve">plan de divulgacion </t>
  </si>
  <si>
    <t>mes</t>
  </si>
  <si>
    <t>cinta de peligro (demarcacion)</t>
  </si>
  <si>
    <t>rollo</t>
  </si>
  <si>
    <t>dermo manos industrial (cuñete *20 lts )</t>
  </si>
  <si>
    <t xml:space="preserve">jabon desinfectante cip </t>
  </si>
  <si>
    <t>disposicion final de residuos</t>
  </si>
  <si>
    <t xml:space="preserve">viajes </t>
  </si>
  <si>
    <t>envase de 60 ml</t>
  </si>
  <si>
    <t>atomizador  de laca</t>
  </si>
  <si>
    <t>frasco london *400 ml+ cremera</t>
  </si>
  <si>
    <t>COSTO DIRECTO DEL  PROYECTO</t>
  </si>
  <si>
    <t>Inversión BIOSEGURIDAD</t>
  </si>
  <si>
    <t>PORCENTAJE inversión / Bioseguridad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</si>
</sst>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 #,##0_-;_-* &quot;-&quot;_-;_-@_-"/>
    <numFmt numFmtId="44" formatCode="_-* #,##0.00\ &quot;€&quot;_-;\-* #,##0.00\ &quot;€&quot;_-;_-* &quot;-&quot;??\ &quot;€&quot;_-;_-@_-"/>
    <numFmt numFmtId="43" formatCode="_-* #,##0.00_-;\-* #,##0.00_-;_-* &quot;-&quot;??_-;_-@_-"/>
    <numFmt numFmtId="164" formatCode="_-&quot;$&quot;\ * #,##0_-;\-&quot;$&quot;\ * #,##0_-;_-&quot;$&quot;\ * &quot;-&quot;_-;_-@_-"/>
    <numFmt numFmtId="165" formatCode="_-&quot;$&quot;\ * #,##0.00_-;\-&quot;$&quot;\ * #,##0.00_-;_-&quot;$&quot;\ * &quot;-&quot;??_-;_-@_-"/>
    <numFmt numFmtId="166" formatCode="_-&quot;$&quot;* #,##0.00_-;\-&quot;$&quot;* #,##0.00_-;_-&quot;$&quot;* &quot;-&quot;??_-;_-@_-"/>
    <numFmt numFmtId="167" formatCode="_-* #,##0.00\ _€_-;\-* #,##0.00\ _€_-;_-* &quot;-&quot;??\ _€_-;_-@_-"/>
    <numFmt numFmtId="168" formatCode="_(&quot;$&quot;\ * #,##0.00_);_(&quot;$&quot;\ * \(#,##0.00\);_(&quot;$&quot;\ * &quot;-&quot;??_);_(@_)"/>
    <numFmt numFmtId="169" formatCode="_ &quot;$&quot;\ * #,##0.00_ ;_ &quot;$&quot;\ * \-#,##0.00_ ;_ &quot;$&quot;\ * &quot;-&quot;??_ ;_ @_ "/>
    <numFmt numFmtId="170" formatCode="_ * #,##0.00_ ;_ * \-#,##0.00_ ;_ * &quot;-&quot;??_ ;_ @_ "/>
    <numFmt numFmtId="171" formatCode="_-&quot;$&quot;\ * #,##0_-;\-&quot;$&quot;\ * #,##0_-;_-&quot;$&quot;.* &quot;-&quot;_-;_-@_-"/>
    <numFmt numFmtId="172" formatCode="_(&quot;$&quot;* #,##0.00_);_(&quot;$&quot;* \(#,##0.00\);_(&quot;$&quot;* &quot;-&quot;??_);_(@_)"/>
    <numFmt numFmtId="173" formatCode="0.0"/>
    <numFmt numFmtId="174" formatCode="#,##0.00_);\-#,##0.00"/>
    <numFmt numFmtId="175" formatCode="_-&quot;$&quot;\ * #,##0_-;\-&quot;$&quot;\ * #,##0_-;_-&quot;$&quot;\ * &quot;-&quot;??_-;_-@_-"/>
    <numFmt numFmtId="176" formatCode="_(* #,##0.00_);_(* \(#,##0.00\);_(* &quot;-&quot;??_);_(@_)"/>
    <numFmt numFmtId="177" formatCode="[$USD]\ #,##0"/>
    <numFmt numFmtId="178" formatCode="&quot;$&quot;\ #,##0"/>
  </numFmts>
  <fonts count="32">
    <font>
      <sz val="11"/>
      <color theme="1"/>
      <name val="Calibri"/>
      <family val="2"/>
      <scheme val="minor"/>
    </font>
    <font>
      <sz val="11"/>
      <color theme="1"/>
      <name val="Calibri"/>
      <family val="2"/>
      <scheme val="minor"/>
    </font>
    <font>
      <sz val="10"/>
      <name val="Arial"/>
      <family val="2"/>
    </font>
    <font>
      <sz val="11"/>
      <color indexed="8"/>
      <name val="Calibri"/>
      <family val="2"/>
    </font>
    <font>
      <sz val="10"/>
      <name val="Arial"/>
      <family val="2"/>
    </font>
    <font>
      <u/>
      <sz val="10"/>
      <color theme="10"/>
      <name val="Arial"/>
      <family val="2"/>
    </font>
    <font>
      <u/>
      <sz val="11"/>
      <color theme="10"/>
      <name val="Calibri"/>
      <family val="2"/>
      <scheme val="minor"/>
    </font>
    <font>
      <sz val="11"/>
      <color rgb="FF000000"/>
      <name val="Calibri"/>
      <family val="2"/>
    </font>
    <font>
      <b/>
      <sz val="12"/>
      <name val="Arial"/>
      <family val="2"/>
    </font>
    <font>
      <sz val="11"/>
      <color theme="1"/>
      <name val="Arial"/>
      <family val="2"/>
    </font>
    <font>
      <b/>
      <sz val="11"/>
      <color indexed="8"/>
      <name val="Arial"/>
      <family val="2"/>
    </font>
    <font>
      <sz val="10"/>
      <name val="Courier"/>
      <family val="3"/>
    </font>
    <font>
      <sz val="10"/>
      <color theme="1"/>
      <name val="Arial"/>
      <family val="2"/>
    </font>
    <font>
      <sz val="10"/>
      <color rgb="FF000000"/>
      <name val="Arial"/>
      <family val="2"/>
    </font>
    <font>
      <b/>
      <sz val="10"/>
      <color indexed="8"/>
      <name val="Arial"/>
      <family val="2"/>
    </font>
    <font>
      <sz val="10"/>
      <color indexed="8"/>
      <name val="Arial"/>
      <family val="2"/>
    </font>
    <font>
      <b/>
      <sz val="18"/>
      <color indexed="8"/>
      <name val="Calibri"/>
      <family val="2"/>
      <scheme val="minor"/>
    </font>
    <font>
      <sz val="11"/>
      <color rgb="FF000000"/>
      <name val="Calibri"/>
      <family val="2"/>
    </font>
    <font>
      <sz val="11"/>
      <color rgb="FF000000"/>
      <name val="Calibri"/>
      <family val="2"/>
    </font>
    <font>
      <sz val="8"/>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sz val="12"/>
      <name val="Calibri"/>
      <family val="2"/>
      <scheme val="minor"/>
    </font>
    <font>
      <sz val="10"/>
      <name val="Calibri"/>
      <family val="2"/>
      <scheme val="minor"/>
    </font>
    <font>
      <sz val="10"/>
      <color rgb="FFFF0000"/>
      <name val="Calibri"/>
      <family val="2"/>
      <scheme val="minor"/>
    </font>
    <font>
      <sz val="12"/>
      <name val="Calibri"/>
      <family val="2"/>
      <scheme val="minor"/>
    </font>
    <font>
      <sz val="10.5"/>
      <color theme="1"/>
      <name val="Calibri"/>
      <family val="2"/>
      <scheme val="minor"/>
    </font>
    <font>
      <sz val="12"/>
      <color rgb="FFFF0000"/>
      <name val="Calibri"/>
      <family val="2"/>
      <scheme val="minor"/>
    </font>
    <font>
      <u/>
      <sz val="10"/>
      <name val="Calibri"/>
      <family val="2"/>
      <scheme val="minor"/>
    </font>
    <font>
      <b/>
      <sz val="1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rgb="FF64A498"/>
        <bgColor indexed="64"/>
      </patternFill>
    </fill>
    <fill>
      <patternFill patternType="solid">
        <fgColor theme="4" tint="0.79998168889431442"/>
        <bgColor indexed="64"/>
      </patternFill>
    </fill>
    <fill>
      <patternFill patternType="solid">
        <fgColor rgb="FFEDEAC9"/>
        <bgColor indexed="64"/>
      </patternFill>
    </fill>
    <fill>
      <patternFill patternType="solid">
        <fgColor rgb="FFC1DD9B"/>
        <bgColor indexed="64"/>
      </patternFill>
    </fill>
    <fill>
      <patternFill patternType="solid">
        <fgColor rgb="FF669900"/>
        <bgColor indexed="64"/>
      </patternFill>
    </fill>
    <fill>
      <patternFill patternType="solid">
        <fgColor rgb="FFFFFF99"/>
        <bgColor indexed="64"/>
      </patternFill>
    </fill>
  </fills>
  <borders count="3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9" tint="0.39994506668294322"/>
      </left>
      <right style="medium">
        <color theme="9" tint="0.39994506668294322"/>
      </right>
      <top style="medium">
        <color theme="9" tint="0.39994506668294322"/>
      </top>
      <bottom style="medium">
        <color theme="9" tint="0.39994506668294322"/>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style="medium">
        <color theme="9" tint="-0.24994659260841701"/>
      </left>
      <right/>
      <top style="medium">
        <color theme="9" tint="-0.24994659260841701"/>
      </top>
      <bottom/>
      <diagonal/>
    </border>
    <border>
      <left/>
      <right/>
      <top style="medium">
        <color theme="9" tint="-0.24994659260841701"/>
      </top>
      <bottom/>
      <diagonal/>
    </border>
    <border>
      <left style="medium">
        <color theme="9" tint="-0.24994659260841701"/>
      </left>
      <right/>
      <top/>
      <bottom/>
      <diagonal/>
    </border>
    <border>
      <left style="thin">
        <color theme="9"/>
      </left>
      <right style="thin">
        <color theme="9"/>
      </right>
      <top style="thin">
        <color theme="9"/>
      </top>
      <bottom style="medium">
        <color theme="9"/>
      </bottom>
      <diagonal/>
    </border>
    <border>
      <left style="thin">
        <color theme="9"/>
      </left>
      <right style="thin">
        <color theme="9"/>
      </right>
      <top style="thin">
        <color theme="9"/>
      </top>
      <bottom style="thin">
        <color theme="9"/>
      </bottom>
      <diagonal/>
    </border>
    <border>
      <left style="medium">
        <color theme="9"/>
      </left>
      <right/>
      <top style="medium">
        <color theme="9"/>
      </top>
      <bottom style="medium">
        <color theme="9"/>
      </bottom>
      <diagonal/>
    </border>
    <border>
      <left/>
      <right/>
      <top style="medium">
        <color theme="9"/>
      </top>
      <bottom style="medium">
        <color theme="9"/>
      </bottom>
      <diagonal/>
    </border>
    <border>
      <left/>
      <right style="medium">
        <color theme="9"/>
      </right>
      <top style="medium">
        <color theme="9"/>
      </top>
      <bottom style="medium">
        <color theme="9"/>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style="thin">
        <color theme="9"/>
      </right>
      <top style="thin">
        <color theme="9"/>
      </top>
      <bottom style="thin">
        <color theme="9"/>
      </bottom>
      <diagonal/>
    </border>
    <border>
      <left style="thin">
        <color theme="9"/>
      </left>
      <right style="medium">
        <color theme="9"/>
      </right>
      <top style="thin">
        <color theme="9"/>
      </top>
      <bottom style="thin">
        <color theme="9"/>
      </bottom>
      <diagonal/>
    </border>
    <border>
      <left style="medium">
        <color theme="9"/>
      </left>
      <right style="thin">
        <color theme="9"/>
      </right>
      <top style="thin">
        <color theme="9"/>
      </top>
      <bottom style="medium">
        <color theme="9"/>
      </bottom>
      <diagonal/>
    </border>
    <border>
      <left style="thin">
        <color theme="9"/>
      </left>
      <right style="medium">
        <color theme="9"/>
      </right>
      <top style="thin">
        <color theme="9"/>
      </top>
      <bottom style="medium">
        <color theme="9"/>
      </bottom>
      <diagonal/>
    </border>
  </borders>
  <cellStyleXfs count="112">
    <xf numFmtId="177" fontId="0" fillId="0" borderId="0"/>
    <xf numFmtId="177" fontId="2" fillId="0" borderId="0"/>
    <xf numFmtId="167"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4" fillId="0" borderId="0"/>
    <xf numFmtId="177" fontId="4" fillId="0" borderId="0"/>
    <xf numFmtId="177" fontId="1" fillId="0" borderId="0"/>
    <xf numFmtId="9" fontId="4" fillId="0" borderId="0" applyFont="0" applyFill="0" applyBorder="0" applyAlignment="0" applyProtection="0"/>
    <xf numFmtId="9" fontId="4" fillId="0" borderId="0" applyFont="0" applyFill="0" applyBorder="0" applyAlignment="0" applyProtection="0"/>
    <xf numFmtId="177" fontId="4" fillId="0" borderId="0"/>
    <xf numFmtId="167" fontId="3" fillId="0" borderId="0" applyFont="0" applyFill="0" applyBorder="0" applyAlignment="0" applyProtection="0"/>
    <xf numFmtId="177" fontId="1" fillId="0" borderId="0"/>
    <xf numFmtId="44" fontId="3" fillId="0" borderId="0" applyFont="0" applyFill="0" applyBorder="0" applyAlignment="0" applyProtection="0"/>
    <xf numFmtId="177" fontId="4" fillId="0" borderId="0"/>
    <xf numFmtId="43" fontId="4"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77" fontId="4" fillId="0" borderId="0"/>
    <xf numFmtId="177" fontId="1" fillId="0" borderId="0"/>
    <xf numFmtId="177" fontId="4" fillId="0" borderId="0"/>
    <xf numFmtId="177" fontId="4" fillId="0" borderId="0"/>
    <xf numFmtId="177" fontId="4" fillId="0" borderId="0"/>
    <xf numFmtId="177" fontId="4" fillId="0" borderId="0"/>
    <xf numFmtId="177" fontId="4" fillId="0" borderId="0"/>
    <xf numFmtId="177" fontId="1" fillId="0" borderId="0"/>
    <xf numFmtId="9" fontId="4" fillId="0" borderId="0" applyFont="0" applyFill="0" applyBorder="0" applyAlignment="0" applyProtection="0"/>
    <xf numFmtId="9" fontId="4" fillId="0" borderId="0" applyFont="0" applyFill="0" applyBorder="0" applyAlignment="0" applyProtection="0"/>
    <xf numFmtId="177" fontId="1" fillId="0" borderId="0"/>
    <xf numFmtId="168" fontId="1" fillId="0" borderId="0" applyFont="0" applyFill="0" applyBorder="0" applyAlignment="0" applyProtection="0"/>
    <xf numFmtId="9" fontId="1" fillId="0" borderId="0" applyFont="0" applyFill="0" applyBorder="0" applyAlignment="0" applyProtection="0"/>
    <xf numFmtId="177" fontId="5" fillId="0" borderId="0" applyNumberFormat="0" applyFill="0" applyBorder="0" applyAlignment="0" applyProtection="0"/>
    <xf numFmtId="177" fontId="1" fillId="0" borderId="0"/>
    <xf numFmtId="168"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177" fontId="1" fillId="0" borderId="0"/>
    <xf numFmtId="168" fontId="1" fillId="0" borderId="0" applyFont="0" applyFill="0" applyBorder="0" applyAlignment="0" applyProtection="0"/>
    <xf numFmtId="177" fontId="6" fillId="0" borderId="0" applyNumberFormat="0" applyFill="0" applyBorder="0" applyAlignment="0" applyProtection="0"/>
    <xf numFmtId="177" fontId="1" fillId="0" borderId="0"/>
    <xf numFmtId="166" fontId="4" fillId="0" borderId="0" applyFont="0" applyFill="0" applyBorder="0" applyAlignment="0" applyProtection="0"/>
    <xf numFmtId="177" fontId="7" fillId="0" borderId="0"/>
    <xf numFmtId="9" fontId="4" fillId="0" borderId="0" applyFont="0" applyFill="0" applyBorder="0" applyAlignment="0" applyProtection="0"/>
    <xf numFmtId="166" fontId="4" fillId="0" borderId="0" applyFont="0" applyFill="0" applyBorder="0" applyAlignment="0" applyProtection="0"/>
    <xf numFmtId="177" fontId="4" fillId="0" borderId="0"/>
    <xf numFmtId="177" fontId="4" fillId="0" borderId="0"/>
    <xf numFmtId="165" fontId="1" fillId="0" borderId="0" applyFont="0" applyFill="0" applyBorder="0" applyAlignment="0" applyProtection="0"/>
    <xf numFmtId="177" fontId="4" fillId="0" borderId="0"/>
    <xf numFmtId="169" fontId="4" fillId="0" borderId="0" applyFont="0" applyFill="0" applyBorder="0" applyAlignment="0" applyProtection="0"/>
    <xf numFmtId="177" fontId="1" fillId="0" borderId="0"/>
    <xf numFmtId="177" fontId="1" fillId="0" borderId="0"/>
    <xf numFmtId="177" fontId="8" fillId="0" borderId="0"/>
    <xf numFmtId="177" fontId="4" fillId="0" borderId="0"/>
    <xf numFmtId="43" fontId="1" fillId="0" borderId="0" applyFont="0" applyFill="0" applyBorder="0" applyAlignment="0" applyProtection="0"/>
    <xf numFmtId="166" fontId="1" fillId="0" borderId="0" applyFont="0" applyFill="0" applyBorder="0" applyAlignment="0" applyProtection="0"/>
    <xf numFmtId="177" fontId="1" fillId="0" borderId="0"/>
    <xf numFmtId="168" fontId="1" fillId="0" borderId="0" applyFont="0" applyFill="0" applyBorder="0" applyAlignment="0" applyProtection="0"/>
    <xf numFmtId="9" fontId="1" fillId="0" borderId="0" applyFont="0" applyFill="0" applyBorder="0" applyAlignment="0" applyProtection="0"/>
    <xf numFmtId="177" fontId="4" fillId="0" borderId="0"/>
    <xf numFmtId="177" fontId="4"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77" fontId="1" fillId="0" borderId="0"/>
    <xf numFmtId="167" fontId="4" fillId="0" borderId="0" applyFont="0" applyFill="0" applyBorder="0" applyAlignment="0" applyProtection="0"/>
    <xf numFmtId="177" fontId="1" fillId="0" borderId="0"/>
    <xf numFmtId="177" fontId="7" fillId="0" borderId="0"/>
    <xf numFmtId="170" fontId="4" fillId="0" borderId="0" applyFont="0" applyFill="0" applyBorder="0" applyAlignment="0" applyProtection="0"/>
    <xf numFmtId="177" fontId="4" fillId="0" borderId="0"/>
    <xf numFmtId="177" fontId="1" fillId="0" borderId="0"/>
    <xf numFmtId="177" fontId="1" fillId="0" borderId="0"/>
    <xf numFmtId="177" fontId="1" fillId="0" borderId="0"/>
    <xf numFmtId="177" fontId="1" fillId="0" borderId="0"/>
    <xf numFmtId="177" fontId="1" fillId="0" borderId="0"/>
    <xf numFmtId="171" fontId="1" fillId="0" borderId="0" applyFont="0" applyFill="0" applyBorder="0" applyAlignment="0" applyProtection="0"/>
    <xf numFmtId="165" fontId="1" fillId="0" borderId="0" applyFont="0" applyFill="0" applyBorder="0" applyAlignment="0" applyProtection="0"/>
    <xf numFmtId="177" fontId="1" fillId="0" borderId="0"/>
    <xf numFmtId="177" fontId="1" fillId="0" borderId="0"/>
    <xf numFmtId="9"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77" fontId="2" fillId="0" borderId="0"/>
    <xf numFmtId="177" fontId="2" fillId="0" borderId="0"/>
    <xf numFmtId="172" fontId="1" fillId="0" borderId="0" applyFont="0" applyFill="0" applyBorder="0" applyAlignment="0" applyProtection="0"/>
    <xf numFmtId="177" fontId="2" fillId="0" borderId="0"/>
    <xf numFmtId="43" fontId="2" fillId="0" borderId="0" applyFont="0" applyFill="0" applyBorder="0" applyAlignment="0" applyProtection="0"/>
    <xf numFmtId="177" fontId="1" fillId="0" borderId="0"/>
    <xf numFmtId="174" fontId="11" fillId="0" borderId="0"/>
    <xf numFmtId="168" fontId="1" fillId="0" borderId="0" applyFont="0" applyFill="0" applyBorder="0" applyAlignment="0" applyProtection="0"/>
    <xf numFmtId="177" fontId="13" fillId="0" borderId="0" applyNumberFormat="0" applyBorder="0" applyProtection="0"/>
    <xf numFmtId="177" fontId="2" fillId="0" borderId="0"/>
    <xf numFmtId="9" fontId="2" fillId="0" borderId="0" applyFont="0" applyFill="0" applyBorder="0" applyAlignment="0" applyProtection="0"/>
    <xf numFmtId="177" fontId="17" fillId="0" borderId="0"/>
    <xf numFmtId="177" fontId="18" fillId="0" borderId="0"/>
    <xf numFmtId="164" fontId="2" fillId="0" borderId="0" applyFont="0" applyFill="0" applyBorder="0" applyAlignment="0" applyProtection="0"/>
    <xf numFmtId="41" fontId="2" fillId="0" borderId="0" applyFont="0" applyFill="0" applyBorder="0" applyAlignment="0" applyProtection="0"/>
    <xf numFmtId="177" fontId="9" fillId="0" borderId="0"/>
    <xf numFmtId="177" fontId="9" fillId="0" borderId="0"/>
    <xf numFmtId="164" fontId="9" fillId="0" borderId="0" applyFont="0" applyFill="0" applyBorder="0" applyAlignment="0" applyProtection="0"/>
    <xf numFmtId="177" fontId="2" fillId="0" borderId="0"/>
    <xf numFmtId="176" fontId="1" fillId="0" borderId="0" applyFont="0" applyFill="0" applyBorder="0" applyAlignment="0" applyProtection="0"/>
    <xf numFmtId="166" fontId="2" fillId="0" borderId="0" applyFont="0" applyFill="0" applyBorder="0" applyAlignment="0" applyProtection="0"/>
    <xf numFmtId="177" fontId="7" fillId="0" borderId="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cellStyleXfs>
  <cellXfs count="116">
    <xf numFmtId="177" fontId="0" fillId="0" borderId="0" xfId="0"/>
    <xf numFmtId="177" fontId="2" fillId="0" borderId="5" xfId="90" applyBorder="1" applyAlignment="1">
      <alignment horizontal="center" vertical="center"/>
    </xf>
    <xf numFmtId="177" fontId="2" fillId="0" borderId="8" xfId="90" applyBorder="1" applyAlignment="1">
      <alignment horizontal="center" vertical="center"/>
    </xf>
    <xf numFmtId="177" fontId="12" fillId="0" borderId="0" xfId="0" applyFont="1" applyAlignment="1">
      <alignment horizontal="center"/>
    </xf>
    <xf numFmtId="177" fontId="12" fillId="0" borderId="0" xfId="0" applyFont="1"/>
    <xf numFmtId="177" fontId="14" fillId="4" borderId="1" xfId="87" applyFont="1" applyFill="1" applyBorder="1" applyAlignment="1" applyProtection="1">
      <alignment horizontal="center" vertical="center" wrapText="1"/>
      <protection locked="0"/>
    </xf>
    <xf numFmtId="177" fontId="14" fillId="4" borderId="2" xfId="87" applyFont="1" applyFill="1" applyBorder="1" applyAlignment="1" applyProtection="1">
      <alignment horizontal="center" vertical="center" wrapText="1"/>
      <protection locked="0"/>
    </xf>
    <xf numFmtId="177" fontId="14" fillId="4" borderId="3" xfId="87" applyFont="1" applyFill="1" applyBorder="1" applyAlignment="1" applyProtection="1">
      <alignment horizontal="center" vertical="center" wrapText="1"/>
      <protection locked="0"/>
    </xf>
    <xf numFmtId="177" fontId="15" fillId="0" borderId="0" xfId="87" applyFont="1" applyAlignment="1" applyProtection="1">
      <alignment vertical="center"/>
      <protection locked="0"/>
    </xf>
    <xf numFmtId="173" fontId="15" fillId="0" borderId="4" xfId="87" applyNumberFormat="1" applyFont="1" applyBorder="1" applyAlignment="1" applyProtection="1">
      <alignment horizontal="center" vertical="center"/>
      <protection locked="0"/>
    </xf>
    <xf numFmtId="173" fontId="15" fillId="0" borderId="5" xfId="87" applyNumberFormat="1" applyFont="1" applyBorder="1" applyAlignment="1" applyProtection="1">
      <alignment horizontal="justify" vertical="justify" wrapText="1"/>
      <protection locked="0"/>
    </xf>
    <xf numFmtId="43" fontId="15" fillId="2" borderId="5" xfId="91" applyFont="1" applyFill="1" applyBorder="1" applyAlignment="1" applyProtection="1">
      <alignment horizontal="right" vertical="center" wrapText="1"/>
      <protection locked="0"/>
    </xf>
    <xf numFmtId="43" fontId="15" fillId="0" borderId="5" xfId="91" applyFont="1" applyFill="1" applyBorder="1" applyAlignment="1" applyProtection="1">
      <alignment horizontal="right" vertical="center" wrapText="1"/>
      <protection locked="0"/>
    </xf>
    <xf numFmtId="2" fontId="15" fillId="0" borderId="4" xfId="87" applyNumberFormat="1" applyFont="1" applyBorder="1" applyAlignment="1" applyProtection="1">
      <alignment horizontal="center" vertical="center"/>
      <protection locked="0"/>
    </xf>
    <xf numFmtId="2" fontId="15" fillId="0" borderId="7" xfId="87" applyNumberFormat="1" applyFont="1" applyBorder="1" applyAlignment="1" applyProtection="1">
      <alignment horizontal="center" vertical="center"/>
      <protection locked="0"/>
    </xf>
    <xf numFmtId="173" fontId="15" fillId="0" borderId="8" xfId="87" applyNumberFormat="1" applyFont="1" applyBorder="1" applyAlignment="1" applyProtection="1">
      <alignment horizontal="justify" vertical="justify" wrapText="1"/>
      <protection locked="0"/>
    </xf>
    <xf numFmtId="43" fontId="15" fillId="2" borderId="8" xfId="91" applyFont="1" applyFill="1" applyBorder="1" applyAlignment="1" applyProtection="1">
      <alignment horizontal="right" vertical="center" wrapText="1"/>
      <protection locked="0"/>
    </xf>
    <xf numFmtId="165" fontId="10" fillId="0" borderId="0" xfId="85" applyFont="1" applyFill="1" applyBorder="1" applyAlignment="1" applyProtection="1">
      <alignment vertical="center" wrapText="1"/>
      <protection locked="0"/>
    </xf>
    <xf numFmtId="10" fontId="10" fillId="0" borderId="0" xfId="86" applyNumberFormat="1" applyFont="1" applyFill="1" applyBorder="1" applyAlignment="1" applyProtection="1">
      <alignment vertical="center" wrapText="1"/>
      <protection locked="0"/>
    </xf>
    <xf numFmtId="165" fontId="15" fillId="2" borderId="5" xfId="85" applyFont="1" applyFill="1" applyBorder="1" applyAlignment="1" applyProtection="1">
      <alignment horizontal="right" vertical="center" wrapText="1"/>
      <protection locked="0"/>
    </xf>
    <xf numFmtId="165" fontId="2" fillId="2" borderId="6" xfId="85" applyFont="1" applyFill="1" applyBorder="1" applyAlignment="1" applyProtection="1">
      <alignment horizontal="right" vertical="center" wrapText="1"/>
      <protection locked="0"/>
    </xf>
    <xf numFmtId="165" fontId="15" fillId="2" borderId="8" xfId="85" applyFont="1" applyFill="1" applyBorder="1" applyAlignment="1" applyProtection="1">
      <alignment horizontal="right" vertical="center" wrapText="1"/>
      <protection locked="0"/>
    </xf>
    <xf numFmtId="165" fontId="2" fillId="2" borderId="9" xfId="85" applyFont="1" applyFill="1" applyBorder="1" applyAlignment="1" applyProtection="1">
      <alignment horizontal="right" vertical="center" wrapText="1"/>
      <protection locked="0"/>
    </xf>
    <xf numFmtId="177" fontId="22" fillId="2" borderId="0" xfId="0" applyFont="1" applyFill="1"/>
    <xf numFmtId="177" fontId="22" fillId="2" borderId="0" xfId="0" applyFont="1" applyFill="1" applyAlignment="1">
      <alignment horizontal="center" vertical="center"/>
    </xf>
    <xf numFmtId="177" fontId="23" fillId="2" borderId="0" xfId="0" applyFont="1" applyFill="1" applyAlignment="1">
      <alignment vertical="center"/>
    </xf>
    <xf numFmtId="178" fontId="24" fillId="2" borderId="0" xfId="0" applyNumberFormat="1" applyFont="1" applyFill="1" applyAlignment="1">
      <alignment horizontal="center"/>
    </xf>
    <xf numFmtId="177" fontId="20" fillId="0" borderId="13" xfId="0" applyFont="1" applyBorder="1" applyAlignment="1" applyProtection="1">
      <alignment horizontal="centerContinuous" vertical="center" wrapText="1"/>
      <protection hidden="1"/>
    </xf>
    <xf numFmtId="165" fontId="0" fillId="5" borderId="13" xfId="0" applyNumberFormat="1" applyFill="1" applyBorder="1" applyAlignment="1" applyProtection="1">
      <alignment horizontal="left" vertical="center" wrapText="1"/>
      <protection hidden="1"/>
    </xf>
    <xf numFmtId="165" fontId="0" fillId="2" borderId="13" xfId="0" applyNumberFormat="1" applyFill="1" applyBorder="1" applyAlignment="1" applyProtection="1">
      <alignment horizontal="centerContinuous" vertical="center" wrapText="1"/>
      <protection hidden="1"/>
    </xf>
    <xf numFmtId="165" fontId="0" fillId="2" borderId="13" xfId="0" applyNumberFormat="1" applyFill="1" applyBorder="1" applyAlignment="1" applyProtection="1">
      <alignment horizontal="center" vertical="center" wrapText="1"/>
      <protection hidden="1"/>
    </xf>
    <xf numFmtId="177" fontId="22" fillId="0" borderId="0" xfId="0" applyFont="1"/>
    <xf numFmtId="177" fontId="23" fillId="0" borderId="0" xfId="0" applyFont="1"/>
    <xf numFmtId="177" fontId="23" fillId="0" borderId="0" xfId="0" applyFont="1" applyAlignment="1">
      <alignment wrapText="1"/>
    </xf>
    <xf numFmtId="177" fontId="25" fillId="0" borderId="0" xfId="0" applyFont="1"/>
    <xf numFmtId="177" fontId="25" fillId="0" borderId="0" xfId="0" applyFont="1" applyAlignment="1">
      <alignment wrapText="1"/>
    </xf>
    <xf numFmtId="177" fontId="25" fillId="0" borderId="0" xfId="1" applyFont="1"/>
    <xf numFmtId="177" fontId="25" fillId="0" borderId="0" xfId="1" applyFont="1" applyAlignment="1">
      <alignment horizontal="right"/>
    </xf>
    <xf numFmtId="175" fontId="25" fillId="0" borderId="0" xfId="85" applyNumberFormat="1" applyFont="1" applyAlignment="1">
      <alignment horizontal="right"/>
    </xf>
    <xf numFmtId="177" fontId="28" fillId="0" borderId="0" xfId="1" applyFont="1" applyAlignment="1">
      <alignment horizontal="center" vertical="center"/>
    </xf>
    <xf numFmtId="177" fontId="25" fillId="0" borderId="0" xfId="1" applyFont="1" applyAlignment="1">
      <alignment horizontal="center" vertical="center"/>
    </xf>
    <xf numFmtId="177" fontId="25" fillId="2" borderId="0" xfId="1" applyFont="1" applyFill="1"/>
    <xf numFmtId="3" fontId="0" fillId="0" borderId="0" xfId="0" applyNumberFormat="1"/>
    <xf numFmtId="177" fontId="0" fillId="0" borderId="13" xfId="0" applyBorder="1" applyAlignment="1" applyProtection="1">
      <alignment horizontal="centerContinuous" vertical="center" wrapText="1"/>
      <protection hidden="1"/>
    </xf>
    <xf numFmtId="177" fontId="0" fillId="0" borderId="13" xfId="0" applyBorder="1" applyAlignment="1" applyProtection="1">
      <alignment horizontal="center" vertical="center"/>
      <protection hidden="1"/>
    </xf>
    <xf numFmtId="9" fontId="0" fillId="0" borderId="13" xfId="0" applyNumberFormat="1" applyBorder="1" applyAlignment="1" applyProtection="1">
      <alignment horizontal="center" vertical="center"/>
      <protection hidden="1"/>
    </xf>
    <xf numFmtId="177" fontId="24" fillId="2" borderId="0" xfId="1" applyFont="1" applyFill="1" applyAlignment="1">
      <alignment horizontal="center" vertical="center"/>
    </xf>
    <xf numFmtId="175" fontId="24" fillId="2" borderId="0" xfId="85" applyNumberFormat="1" applyFont="1" applyFill="1" applyBorder="1" applyAlignment="1">
      <alignment horizontal="right" vertical="center"/>
    </xf>
    <xf numFmtId="175" fontId="24" fillId="2" borderId="0" xfId="85" applyNumberFormat="1" applyFont="1" applyFill="1" applyBorder="1" applyAlignment="1">
      <alignment horizontal="right"/>
    </xf>
    <xf numFmtId="177" fontId="0" fillId="0" borderId="0" xfId="0" applyAlignment="1">
      <alignment horizontal="right"/>
    </xf>
    <xf numFmtId="175" fontId="0" fillId="0" borderId="0" xfId="85" applyNumberFormat="1" applyFont="1" applyAlignment="1">
      <alignment horizontal="right"/>
    </xf>
    <xf numFmtId="177" fontId="22" fillId="6" borderId="26" xfId="0" applyFont="1" applyFill="1" applyBorder="1" applyAlignment="1">
      <alignment horizontal="center" vertical="center"/>
    </xf>
    <xf numFmtId="177" fontId="24" fillId="6" borderId="26" xfId="0" applyFont="1" applyFill="1" applyBorder="1" applyAlignment="1">
      <alignment horizontal="center" vertical="center" wrapText="1"/>
    </xf>
    <xf numFmtId="4" fontId="22" fillId="6" borderId="26" xfId="0" applyNumberFormat="1" applyFont="1" applyFill="1" applyBorder="1" applyAlignment="1">
      <alignment horizontal="center" vertical="center"/>
    </xf>
    <xf numFmtId="3" fontId="22" fillId="6" borderId="26" xfId="0" applyNumberFormat="1" applyFont="1" applyFill="1" applyBorder="1" applyAlignment="1">
      <alignment horizontal="center" vertical="center" wrapText="1"/>
    </xf>
    <xf numFmtId="177" fontId="21" fillId="8" borderId="0" xfId="0" applyFont="1" applyFill="1" applyAlignment="1">
      <alignment horizontal="center" vertical="center"/>
    </xf>
    <xf numFmtId="177" fontId="21" fillId="8" borderId="0" xfId="0" applyFont="1" applyFill="1" applyAlignment="1">
      <alignment horizontal="center" vertical="center" wrapText="1"/>
    </xf>
    <xf numFmtId="4" fontId="21" fillId="8" borderId="0" xfId="0" applyNumberFormat="1" applyFont="1" applyFill="1" applyAlignment="1">
      <alignment horizontal="center" vertical="center"/>
    </xf>
    <xf numFmtId="3" fontId="21" fillId="8" borderId="0" xfId="0" applyNumberFormat="1" applyFont="1" applyFill="1" applyAlignment="1">
      <alignment horizontal="center" vertical="center" wrapText="1"/>
    </xf>
    <xf numFmtId="177" fontId="24" fillId="6" borderId="26" xfId="0" applyFont="1" applyFill="1" applyBorder="1" applyAlignment="1">
      <alignment horizontal="left" vertical="center" wrapText="1"/>
    </xf>
    <xf numFmtId="177" fontId="24" fillId="6" borderId="26" xfId="0" applyFont="1" applyFill="1" applyBorder="1" applyAlignment="1">
      <alignment horizontal="center" wrapText="1"/>
    </xf>
    <xf numFmtId="177" fontId="22" fillId="6" borderId="33" xfId="0" applyFont="1" applyFill="1" applyBorder="1" applyAlignment="1">
      <alignment horizontal="center" vertical="center"/>
    </xf>
    <xf numFmtId="3" fontId="22" fillId="6" borderId="34" xfId="0" applyNumberFormat="1" applyFont="1" applyFill="1" applyBorder="1" applyAlignment="1">
      <alignment horizontal="center" vertical="center" wrapText="1"/>
    </xf>
    <xf numFmtId="3" fontId="23" fillId="0" borderId="33" xfId="0" applyNumberFormat="1" applyFont="1" applyBorder="1" applyAlignment="1">
      <alignment horizontal="center" vertical="center"/>
    </xf>
    <xf numFmtId="177" fontId="30" fillId="0" borderId="26" xfId="37" applyFont="1" applyFill="1" applyBorder="1" applyAlignment="1" applyProtection="1">
      <alignment horizontal="center" vertical="center"/>
      <protection locked="0"/>
    </xf>
    <xf numFmtId="177" fontId="23" fillId="0" borderId="26" xfId="65" applyFont="1" applyBorder="1" applyAlignment="1">
      <alignment horizontal="left" vertical="top" wrapText="1"/>
    </xf>
    <xf numFmtId="177" fontId="23" fillId="0" borderId="26" xfId="41" applyNumberFormat="1" applyFont="1" applyFill="1" applyBorder="1" applyAlignment="1">
      <alignment horizontal="center" vertical="center"/>
    </xf>
    <xf numFmtId="2" fontId="23" fillId="0" borderId="26" xfId="1" applyNumberFormat="1" applyFont="1" applyBorder="1" applyAlignment="1" applyProtection="1">
      <alignment horizontal="right" vertical="center"/>
      <protection locked="0"/>
    </xf>
    <xf numFmtId="175" fontId="23" fillId="0" borderId="26" xfId="85" applyNumberFormat="1" applyFont="1" applyFill="1" applyBorder="1" applyAlignment="1">
      <alignment horizontal="right" vertical="center"/>
    </xf>
    <xf numFmtId="175" fontId="23" fillId="0" borderId="34" xfId="85" applyNumberFormat="1" applyFont="1" applyFill="1" applyBorder="1" applyAlignment="1">
      <alignment horizontal="right" vertical="center"/>
    </xf>
    <xf numFmtId="1" fontId="22" fillId="6" borderId="33" xfId="0" applyNumberFormat="1" applyFont="1" applyFill="1" applyBorder="1" applyAlignment="1">
      <alignment horizontal="center" vertical="center"/>
    </xf>
    <xf numFmtId="49" fontId="24" fillId="0" borderId="26" xfId="3" applyNumberFormat="1" applyFont="1" applyFill="1" applyBorder="1" applyAlignment="1" applyProtection="1">
      <alignment horizontal="center" vertical="center" wrapText="1"/>
      <protection locked="0"/>
    </xf>
    <xf numFmtId="177" fontId="24" fillId="0" borderId="26" xfId="64" applyFont="1" applyBorder="1" applyAlignment="1">
      <alignment horizontal="left" vertical="center" wrapText="1"/>
    </xf>
    <xf numFmtId="177" fontId="27" fillId="0" borderId="26" xfId="1" applyFont="1" applyBorder="1" applyAlignment="1" applyProtection="1">
      <alignment horizontal="center" vertical="center"/>
      <protection locked="0"/>
    </xf>
    <xf numFmtId="2" fontId="27" fillId="0" borderId="26" xfId="1" applyNumberFormat="1" applyFont="1" applyBorder="1" applyAlignment="1" applyProtection="1">
      <alignment horizontal="right" vertical="center"/>
      <protection locked="0"/>
    </xf>
    <xf numFmtId="175" fontId="27" fillId="0" borderId="26" xfId="85" applyNumberFormat="1" applyFont="1" applyFill="1" applyBorder="1" applyAlignment="1">
      <alignment horizontal="right" vertical="center"/>
    </xf>
    <xf numFmtId="175" fontId="24" fillId="0" borderId="34" xfId="85" applyNumberFormat="1" applyFont="1" applyFill="1" applyBorder="1" applyAlignment="1">
      <alignment horizontal="right" vertical="center"/>
    </xf>
    <xf numFmtId="177" fontId="27" fillId="0" borderId="26" xfId="64" applyFont="1" applyBorder="1" applyAlignment="1">
      <alignment horizontal="left" vertical="center" wrapText="1"/>
    </xf>
    <xf numFmtId="177" fontId="23" fillId="0" borderId="26" xfId="65" applyFont="1" applyBorder="1" applyAlignment="1">
      <alignment horizontal="left" vertical="center" wrapText="1"/>
    </xf>
    <xf numFmtId="177" fontId="23" fillId="2" borderId="26" xfId="65" applyFont="1" applyFill="1" applyBorder="1" applyAlignment="1">
      <alignment horizontal="left" vertical="top" wrapText="1"/>
    </xf>
    <xf numFmtId="177" fontId="22" fillId="0" borderId="26" xfId="65" applyFont="1" applyBorder="1" applyAlignment="1">
      <alignment horizontal="left" vertical="top" wrapText="1"/>
    </xf>
    <xf numFmtId="177" fontId="22" fillId="0" borderId="35" xfId="1" applyFont="1" applyBorder="1" applyAlignment="1">
      <alignment horizontal="center" vertical="center"/>
    </xf>
    <xf numFmtId="177" fontId="22" fillId="0" borderId="25" xfId="1" applyFont="1" applyBorder="1" applyAlignment="1">
      <alignment horizontal="center" vertical="center"/>
    </xf>
    <xf numFmtId="175" fontId="23" fillId="0" borderId="25" xfId="85" applyNumberFormat="1" applyFont="1" applyFill="1" applyBorder="1" applyAlignment="1">
      <alignment horizontal="right" vertical="center"/>
    </xf>
    <xf numFmtId="175" fontId="24" fillId="0" borderId="36" xfId="85" applyNumberFormat="1" applyFont="1" applyFill="1" applyBorder="1" applyAlignment="1">
      <alignment horizontal="right"/>
    </xf>
    <xf numFmtId="175" fontId="23" fillId="9" borderId="26" xfId="85" applyNumberFormat="1" applyFont="1" applyFill="1" applyBorder="1" applyAlignment="1">
      <alignment horizontal="right" vertical="center"/>
    </xf>
    <xf numFmtId="9" fontId="0" fillId="9" borderId="13" xfId="97" applyFont="1" applyFill="1" applyBorder="1" applyAlignment="1" applyProtection="1">
      <alignment horizontal="center" vertical="center"/>
      <protection hidden="1"/>
    </xf>
    <xf numFmtId="177" fontId="25" fillId="3" borderId="17" xfId="0" applyFont="1" applyFill="1" applyBorder="1" applyAlignment="1">
      <alignment horizontal="left"/>
    </xf>
    <xf numFmtId="177" fontId="25" fillId="3" borderId="0" xfId="0" applyFont="1" applyFill="1" applyAlignment="1">
      <alignment horizontal="left"/>
    </xf>
    <xf numFmtId="177" fontId="25" fillId="3" borderId="18" xfId="0" applyFont="1" applyFill="1" applyBorder="1" applyAlignment="1">
      <alignment horizontal="left"/>
    </xf>
    <xf numFmtId="177" fontId="25" fillId="3" borderId="17" xfId="0" applyFont="1" applyFill="1" applyBorder="1" applyAlignment="1">
      <alignment horizontal="left" wrapText="1"/>
    </xf>
    <xf numFmtId="177" fontId="25" fillId="3" borderId="0" xfId="0" applyFont="1" applyFill="1" applyAlignment="1">
      <alignment horizontal="left" wrapText="1"/>
    </xf>
    <xf numFmtId="177" fontId="25" fillId="3" borderId="18" xfId="0" applyFont="1" applyFill="1" applyBorder="1" applyAlignment="1">
      <alignment horizontal="left" wrapText="1"/>
    </xf>
    <xf numFmtId="177" fontId="26" fillId="3" borderId="19" xfId="0" applyFont="1" applyFill="1" applyBorder="1" applyAlignment="1">
      <alignment horizontal="left"/>
    </xf>
    <xf numFmtId="177" fontId="26" fillId="3" borderId="20" xfId="0" applyFont="1" applyFill="1" applyBorder="1" applyAlignment="1">
      <alignment horizontal="left"/>
    </xf>
    <xf numFmtId="177" fontId="26" fillId="3" borderId="21" xfId="0" applyFont="1" applyFill="1" applyBorder="1" applyAlignment="1">
      <alignment horizontal="left"/>
    </xf>
    <xf numFmtId="177" fontId="29" fillId="9" borderId="22" xfId="1" applyFont="1" applyFill="1" applyBorder="1" applyAlignment="1">
      <alignment horizontal="center" vertical="center" wrapText="1"/>
    </xf>
    <xf numFmtId="177" fontId="29" fillId="9" borderId="23" xfId="1" applyFont="1" applyFill="1" applyBorder="1" applyAlignment="1">
      <alignment horizontal="center" vertical="center" wrapText="1"/>
    </xf>
    <xf numFmtId="177" fontId="29" fillId="9" borderId="24" xfId="1" applyFont="1" applyFill="1" applyBorder="1" applyAlignment="1">
      <alignment horizontal="center" vertical="center" wrapText="1"/>
    </xf>
    <xf numFmtId="177" fontId="29" fillId="9" borderId="0" xfId="1" applyFont="1" applyFill="1" applyAlignment="1">
      <alignment horizontal="center" vertical="center" wrapText="1"/>
    </xf>
    <xf numFmtId="177" fontId="24" fillId="7" borderId="27" xfId="0" quotePrefix="1" applyFont="1" applyFill="1" applyBorder="1" applyAlignment="1">
      <alignment horizontal="center" vertical="center" wrapText="1"/>
    </xf>
    <xf numFmtId="177" fontId="24" fillId="7" borderId="28" xfId="0" quotePrefix="1" applyFont="1" applyFill="1" applyBorder="1" applyAlignment="1">
      <alignment horizontal="center" vertical="center" wrapText="1"/>
    </xf>
    <xf numFmtId="177" fontId="24" fillId="7" borderId="29" xfId="0" quotePrefix="1" applyFont="1" applyFill="1" applyBorder="1" applyAlignment="1">
      <alignment horizontal="center" vertical="center" wrapText="1"/>
    </xf>
    <xf numFmtId="177" fontId="25" fillId="3" borderId="14" xfId="0" applyFont="1" applyFill="1" applyBorder="1" applyAlignment="1">
      <alignment horizontal="left"/>
    </xf>
    <xf numFmtId="177" fontId="25" fillId="3" borderId="15" xfId="0" applyFont="1" applyFill="1" applyBorder="1" applyAlignment="1">
      <alignment horizontal="left"/>
    </xf>
    <xf numFmtId="177" fontId="25" fillId="3" borderId="16" xfId="0" applyFont="1" applyFill="1" applyBorder="1" applyAlignment="1">
      <alignment horizontal="left"/>
    </xf>
    <xf numFmtId="177" fontId="27" fillId="7" borderId="27" xfId="0" quotePrefix="1" applyFont="1" applyFill="1" applyBorder="1" applyAlignment="1">
      <alignment horizontal="justify" vertical="center" wrapText="1"/>
    </xf>
    <xf numFmtId="177" fontId="27" fillId="7" borderId="28" xfId="0" quotePrefix="1" applyFont="1" applyFill="1" applyBorder="1" applyAlignment="1">
      <alignment horizontal="justify" vertical="center" wrapText="1"/>
    </xf>
    <xf numFmtId="177" fontId="27" fillId="7" borderId="29" xfId="0" quotePrefix="1" applyFont="1" applyFill="1" applyBorder="1" applyAlignment="1">
      <alignment horizontal="justify" vertical="center" wrapText="1"/>
    </xf>
    <xf numFmtId="177" fontId="27" fillId="7" borderId="30" xfId="0" quotePrefix="1" applyFont="1" applyFill="1" applyBorder="1" applyAlignment="1">
      <alignment horizontal="justify" vertical="center" wrapText="1"/>
    </xf>
    <xf numFmtId="177" fontId="27" fillId="7" borderId="31" xfId="0" quotePrefix="1" applyFont="1" applyFill="1" applyBorder="1" applyAlignment="1">
      <alignment horizontal="justify" vertical="center" wrapText="1"/>
    </xf>
    <xf numFmtId="177" fontId="27" fillId="7" borderId="32" xfId="0" quotePrefix="1" applyFont="1" applyFill="1" applyBorder="1" applyAlignment="1">
      <alignment horizontal="justify" vertical="center" wrapText="1"/>
    </xf>
    <xf numFmtId="177" fontId="16" fillId="4" borderId="10" xfId="87" applyFont="1" applyFill="1" applyBorder="1" applyAlignment="1" applyProtection="1">
      <alignment horizontal="center" vertical="center"/>
      <protection locked="0"/>
    </xf>
    <xf numFmtId="177" fontId="16" fillId="4" borderId="11" xfId="87" applyFont="1" applyFill="1" applyBorder="1" applyAlignment="1" applyProtection="1">
      <alignment horizontal="center" vertical="center"/>
      <protection locked="0"/>
    </xf>
    <xf numFmtId="177" fontId="16" fillId="4" borderId="12" xfId="87" applyFont="1" applyFill="1" applyBorder="1" applyAlignment="1" applyProtection="1">
      <alignment horizontal="center" vertical="center"/>
      <protection locked="0"/>
    </xf>
    <xf numFmtId="177" fontId="10" fillId="0" borderId="0" xfId="87" applyFont="1" applyAlignment="1" applyProtection="1">
      <alignment horizontal="center" vertical="center"/>
      <protection locked="0"/>
    </xf>
  </cellXfs>
  <cellStyles count="112">
    <cellStyle name="Comma 2" xfId="2" xr:uid="{00000000-0005-0000-0000-000000000000}"/>
    <cellStyle name="Hipervínculo 2" xfId="37" xr:uid="{00000000-0005-0000-0000-000001000000}"/>
    <cellStyle name="Hipervínculo 3" xfId="44" xr:uid="{00000000-0005-0000-0000-000002000000}"/>
    <cellStyle name="Millares [0] 2 2" xfId="101" xr:uid="{00000000-0005-0000-0000-000003000000}"/>
    <cellStyle name="Millares 2" xfId="4" xr:uid="{00000000-0005-0000-0000-000004000000}"/>
    <cellStyle name="Millares 2 10" xfId="19" xr:uid="{00000000-0005-0000-0000-000005000000}"/>
    <cellStyle name="Millares 2 2" xfId="20" xr:uid="{00000000-0005-0000-0000-000006000000}"/>
    <cellStyle name="Millares 2 2 2" xfId="21" xr:uid="{00000000-0005-0000-0000-000007000000}"/>
    <cellStyle name="Millares 2 2 3" xfId="111" xr:uid="{00000000-0005-0000-0000-000008000000}"/>
    <cellStyle name="Millares 2 3" xfId="22" xr:uid="{00000000-0005-0000-0000-000009000000}"/>
    <cellStyle name="Millares 2 4" xfId="70" xr:uid="{00000000-0005-0000-0000-00000A000000}"/>
    <cellStyle name="Millares 2 4 2" xfId="110" xr:uid="{00000000-0005-0000-0000-00000B000000}"/>
    <cellStyle name="Millares 2 5" xfId="106" xr:uid="{00000000-0005-0000-0000-00000C000000}"/>
    <cellStyle name="Millares 2 6" xfId="109" xr:uid="{00000000-0005-0000-0000-00000D000000}"/>
    <cellStyle name="Millares 3" xfId="73" xr:uid="{00000000-0005-0000-0000-00000E000000}"/>
    <cellStyle name="Millares 34" xfId="59" xr:uid="{00000000-0005-0000-0000-00000F000000}"/>
    <cellStyle name="Millares 4" xfId="3" xr:uid="{00000000-0005-0000-0000-000010000000}"/>
    <cellStyle name="Millares 5" xfId="15" xr:uid="{00000000-0005-0000-0000-000011000000}"/>
    <cellStyle name="Millares 6" xfId="91" xr:uid="{00000000-0005-0000-0000-000012000000}"/>
    <cellStyle name="Moneda" xfId="85" builtinId="4"/>
    <cellStyle name="Moneda [0] 2" xfId="66" xr:uid="{00000000-0005-0000-0000-000014000000}"/>
    <cellStyle name="Moneda [0] 2 2" xfId="104" xr:uid="{00000000-0005-0000-0000-000015000000}"/>
    <cellStyle name="Moneda [0] 3" xfId="80" xr:uid="{00000000-0005-0000-0000-000016000000}"/>
    <cellStyle name="Moneda [0] 6" xfId="100" xr:uid="{00000000-0005-0000-0000-000017000000}"/>
    <cellStyle name="Moneda 10" xfId="52" xr:uid="{00000000-0005-0000-0000-000018000000}"/>
    <cellStyle name="Moneda 11" xfId="68" xr:uid="{00000000-0005-0000-0000-000019000000}"/>
    <cellStyle name="Moneda 12" xfId="49" xr:uid="{00000000-0005-0000-0000-00001A000000}"/>
    <cellStyle name="Moneda 13" xfId="107" xr:uid="{00000000-0005-0000-0000-00001B000000}"/>
    <cellStyle name="Moneda 19 2" xfId="94" xr:uid="{00000000-0005-0000-0000-00001C000000}"/>
    <cellStyle name="Moneda 2" xfId="5" xr:uid="{00000000-0005-0000-0000-00001D000000}"/>
    <cellStyle name="Moneda 2 2" xfId="6" xr:uid="{00000000-0005-0000-0000-00001E000000}"/>
    <cellStyle name="Moneda 3" xfId="7" xr:uid="{00000000-0005-0000-0000-00001F000000}"/>
    <cellStyle name="Moneda 3 2" xfId="23" xr:uid="{00000000-0005-0000-0000-000020000000}"/>
    <cellStyle name="Moneda 33" xfId="60" xr:uid="{00000000-0005-0000-0000-000021000000}"/>
    <cellStyle name="Moneda 4" xfId="8" xr:uid="{00000000-0005-0000-0000-000022000000}"/>
    <cellStyle name="Moneda 5" xfId="35" xr:uid="{00000000-0005-0000-0000-000023000000}"/>
    <cellStyle name="Moneda 6" xfId="17" xr:uid="{00000000-0005-0000-0000-000024000000}"/>
    <cellStyle name="Moneda 6 2" xfId="54" xr:uid="{00000000-0005-0000-0000-000025000000}"/>
    <cellStyle name="Moneda 7" xfId="39" xr:uid="{00000000-0005-0000-0000-000026000000}"/>
    <cellStyle name="Moneda 7 2" xfId="62" xr:uid="{00000000-0005-0000-0000-000027000000}"/>
    <cellStyle name="Moneda 8" xfId="43" xr:uid="{00000000-0005-0000-0000-000028000000}"/>
    <cellStyle name="Moneda 9" xfId="46" xr:uid="{00000000-0005-0000-0000-000029000000}"/>
    <cellStyle name="Moneda 9 2" xfId="81" xr:uid="{00000000-0005-0000-0000-00002A000000}"/>
    <cellStyle name="Moneda 9 2 2" xfId="89" xr:uid="{00000000-0005-0000-0000-00002B000000}"/>
    <cellStyle name="Normal" xfId="0" builtinId="0"/>
    <cellStyle name="Normal 10" xfId="47" xr:uid="{00000000-0005-0000-0000-00002D000000}"/>
    <cellStyle name="Normal 10 10 2" xfId="24" xr:uid="{00000000-0005-0000-0000-00002E000000}"/>
    <cellStyle name="Normal 10 10 2 2" xfId="90" xr:uid="{00000000-0005-0000-0000-00002F000000}"/>
    <cellStyle name="Normal 11" xfId="69" xr:uid="{00000000-0005-0000-0000-000030000000}"/>
    <cellStyle name="Normal 11 45 10" xfId="25" xr:uid="{00000000-0005-0000-0000-000031000000}"/>
    <cellStyle name="Normal 11 45 9 2 2" xfId="55" xr:uid="{00000000-0005-0000-0000-000032000000}"/>
    <cellStyle name="Normal 12" xfId="71" xr:uid="{00000000-0005-0000-0000-000033000000}"/>
    <cellStyle name="Normal 12 2" xfId="105" xr:uid="{00000000-0005-0000-0000-000034000000}"/>
    <cellStyle name="Normal 13" xfId="72" xr:uid="{00000000-0005-0000-0000-000035000000}"/>
    <cellStyle name="Normal 14" xfId="74" xr:uid="{00000000-0005-0000-0000-000036000000}"/>
    <cellStyle name="Normal 15" xfId="75" xr:uid="{00000000-0005-0000-0000-000037000000}"/>
    <cellStyle name="Normal 16" xfId="77" xr:uid="{00000000-0005-0000-0000-000038000000}"/>
    <cellStyle name="Normal 17" xfId="79" xr:uid="{00000000-0005-0000-0000-000039000000}"/>
    <cellStyle name="Normal 18" xfId="82" xr:uid="{00000000-0005-0000-0000-00003A000000}"/>
    <cellStyle name="Normal 18 3 2" xfId="53" xr:uid="{00000000-0005-0000-0000-00003B000000}"/>
    <cellStyle name="Normal 19" xfId="83" xr:uid="{00000000-0005-0000-0000-00003C000000}"/>
    <cellStyle name="Normal 2" xfId="9" xr:uid="{00000000-0005-0000-0000-00003D000000}"/>
    <cellStyle name="Normal 2 10 10" xfId="92" xr:uid="{00000000-0005-0000-0000-00003E000000}"/>
    <cellStyle name="Normal 2 2" xfId="10" xr:uid="{00000000-0005-0000-0000-00003F000000}"/>
    <cellStyle name="Normal 2 2 2 2 2" xfId="51" xr:uid="{00000000-0005-0000-0000-000040000000}"/>
    <cellStyle name="Normal 2 2 2 2 2 2" xfId="87" xr:uid="{00000000-0005-0000-0000-000041000000}"/>
    <cellStyle name="Normal 2 2 3" xfId="26" xr:uid="{00000000-0005-0000-0000-000042000000}"/>
    <cellStyle name="Normal 2 2 5 2 2 2" xfId="27" xr:uid="{00000000-0005-0000-0000-000043000000}"/>
    <cellStyle name="Normal 2 3" xfId="28" xr:uid="{00000000-0005-0000-0000-000044000000}"/>
    <cellStyle name="Normal 2 3 2" xfId="50" xr:uid="{00000000-0005-0000-0000-000045000000}"/>
    <cellStyle name="Normal 2 3 2 2" xfId="88" xr:uid="{00000000-0005-0000-0000-000046000000}"/>
    <cellStyle name="Normal 2 4" xfId="103" xr:uid="{00000000-0005-0000-0000-000047000000}"/>
    <cellStyle name="Normal 20" xfId="1" xr:uid="{00000000-0005-0000-0000-000048000000}"/>
    <cellStyle name="Normal 21" xfId="98" xr:uid="{00000000-0005-0000-0000-000049000000}"/>
    <cellStyle name="Normal 22" xfId="99" xr:uid="{00000000-0005-0000-0000-00004A000000}"/>
    <cellStyle name="Normal 22 2" xfId="108" xr:uid="{00000000-0005-0000-0000-00004B000000}"/>
    <cellStyle name="Normal 23" xfId="102" xr:uid="{00000000-0005-0000-0000-00004C000000}"/>
    <cellStyle name="Normal 3" xfId="11" xr:uid="{00000000-0005-0000-0000-00004D000000}"/>
    <cellStyle name="Normal 3 2" xfId="18" xr:uid="{00000000-0005-0000-0000-00004E000000}"/>
    <cellStyle name="Normal 3 2 2 14" xfId="58" xr:uid="{00000000-0005-0000-0000-00004F000000}"/>
    <cellStyle name="Normal 3 3" xfId="31" xr:uid="{00000000-0005-0000-0000-000050000000}"/>
    <cellStyle name="Normal 3 4" xfId="96" xr:uid="{00000000-0005-0000-0000-000051000000}"/>
    <cellStyle name="Normal 4" xfId="16" xr:uid="{00000000-0005-0000-0000-000052000000}"/>
    <cellStyle name="Normal 4 2" xfId="14" xr:uid="{00000000-0005-0000-0000-000053000000}"/>
    <cellStyle name="Normal 5" xfId="29" xr:uid="{00000000-0005-0000-0000-000054000000}"/>
    <cellStyle name="Normal 5 12" xfId="57" xr:uid="{00000000-0005-0000-0000-000055000000}"/>
    <cellStyle name="Normal 6" xfId="34" xr:uid="{00000000-0005-0000-0000-000056000000}"/>
    <cellStyle name="Normal 6 2" xfId="45" xr:uid="{00000000-0005-0000-0000-000057000000}"/>
    <cellStyle name="Normal 6 2 2 2" xfId="93" xr:uid="{00000000-0005-0000-0000-000058000000}"/>
    <cellStyle name="Normal 6 3" xfId="76" xr:uid="{00000000-0005-0000-0000-000059000000}"/>
    <cellStyle name="Normal 6 4" xfId="78" xr:uid="{00000000-0005-0000-0000-00005A000000}"/>
    <cellStyle name="Normal 69 2" xfId="56" xr:uid="{00000000-0005-0000-0000-00005B000000}"/>
    <cellStyle name="Normal 7" xfId="30" xr:uid="{00000000-0005-0000-0000-00005C000000}"/>
    <cellStyle name="Normal 8" xfId="38" xr:uid="{00000000-0005-0000-0000-00005D000000}"/>
    <cellStyle name="Normal 8 2" xfId="61" xr:uid="{00000000-0005-0000-0000-00005E000000}"/>
    <cellStyle name="Normal 8 2 2 2" xfId="95" xr:uid="{00000000-0005-0000-0000-00005F000000}"/>
    <cellStyle name="Normal 9" xfId="42" xr:uid="{00000000-0005-0000-0000-000060000000}"/>
    <cellStyle name="Normal_FORM20_1" xfId="64" xr:uid="{00000000-0005-0000-0000-000061000000}"/>
    <cellStyle name="Normal_SEGUROS FENIX 2" xfId="65" xr:uid="{00000000-0005-0000-0000-000062000000}"/>
    <cellStyle name="Porcentaje" xfId="86" builtinId="5"/>
    <cellStyle name="Porcentaje 2" xfId="32" xr:uid="{00000000-0005-0000-0000-000064000000}"/>
    <cellStyle name="Porcentaje 2 2" xfId="97" xr:uid="{00000000-0005-0000-0000-000065000000}"/>
    <cellStyle name="Porcentaje 3" xfId="36" xr:uid="{00000000-0005-0000-0000-000066000000}"/>
    <cellStyle name="Porcentaje 4" xfId="40" xr:uid="{00000000-0005-0000-0000-000067000000}"/>
    <cellStyle name="Porcentaje 4 2" xfId="63" xr:uid="{00000000-0005-0000-0000-000068000000}"/>
    <cellStyle name="Porcentaje 5" xfId="67" xr:uid="{00000000-0005-0000-0000-000069000000}"/>
    <cellStyle name="Porcentaje 6" xfId="84" xr:uid="{00000000-0005-0000-0000-00006A000000}"/>
    <cellStyle name="Porcentaje 7" xfId="48" xr:uid="{00000000-0005-0000-0000-00006B000000}"/>
    <cellStyle name="Porcentual 2" xfId="12" xr:uid="{00000000-0005-0000-0000-00006C000000}"/>
    <cellStyle name="Porcentual 2 2" xfId="13" xr:uid="{00000000-0005-0000-0000-00006D000000}"/>
    <cellStyle name="Porcentual 2 2 2" xfId="41" xr:uid="{00000000-0005-0000-0000-00006E000000}"/>
    <cellStyle name="Porcentual 2 3" xfId="33" xr:uid="{00000000-0005-0000-0000-00006F000000}"/>
  </cellStyles>
  <dxfs count="20">
    <dxf>
      <font>
        <strike val="0"/>
        <outline val="0"/>
        <shadow val="0"/>
        <vertAlign val="baseline"/>
        <name val="Calibri"/>
        <scheme val="minor"/>
      </font>
      <fill>
        <patternFill>
          <fgColor indexed="64"/>
          <bgColor theme="0"/>
        </patternFill>
      </fill>
      <border diagonalUp="0" diagonalDown="0" outline="0">
        <left style="medium">
          <color theme="9" tint="0.39994506668294322"/>
        </left>
        <right style="medium">
          <color theme="9" tint="0.39994506668294322"/>
        </right>
        <top style="medium">
          <color theme="9" tint="0.39994506668294322"/>
        </top>
        <bottom style="medium">
          <color theme="9" tint="0.39994506668294322"/>
        </bottom>
      </border>
    </dxf>
    <dxf>
      <font>
        <strike val="0"/>
        <outline val="0"/>
        <shadow val="0"/>
        <vertAlign val="baseline"/>
        <name val="Calibri"/>
        <scheme val="minor"/>
      </font>
      <fill>
        <patternFill>
          <fgColor indexed="64"/>
          <bgColor theme="0"/>
        </patternFill>
      </fill>
      <border diagonalUp="0" diagonalDown="0" outline="0">
        <left style="medium">
          <color theme="9" tint="0.39994506668294322"/>
        </left>
        <right style="medium">
          <color theme="9" tint="0.39994506668294322"/>
        </right>
        <top style="medium">
          <color theme="9" tint="0.39994506668294322"/>
        </top>
        <bottom style="medium">
          <color theme="9" tint="0.39994506668294322"/>
        </bottom>
      </border>
    </dxf>
    <dxf>
      <font>
        <strike val="0"/>
        <outline val="0"/>
        <shadow val="0"/>
        <vertAlign val="baseline"/>
        <name val="Calibri"/>
        <scheme val="minor"/>
      </font>
      <fill>
        <patternFill>
          <fgColor indexed="64"/>
          <bgColor theme="0"/>
        </patternFill>
      </fill>
      <border diagonalUp="0" diagonalDown="0" outline="0">
        <left style="medium">
          <color theme="9" tint="0.39994506668294322"/>
        </left>
        <right style="medium">
          <color theme="9" tint="0.39994506668294322"/>
        </right>
        <top style="medium">
          <color theme="9" tint="0.39994506668294322"/>
        </top>
        <bottom style="medium">
          <color theme="9" tint="0.39994506668294322"/>
        </bottom>
      </border>
    </dxf>
    <dxf>
      <font>
        <strike val="0"/>
        <outline val="0"/>
        <shadow val="0"/>
        <vertAlign val="baseline"/>
        <name val="Calibri"/>
        <scheme val="minor"/>
      </font>
      <fill>
        <patternFill>
          <fgColor indexed="64"/>
          <bgColor theme="0"/>
        </patternFill>
      </fill>
      <border diagonalUp="0" diagonalDown="0" outline="0">
        <left style="medium">
          <color theme="9" tint="0.39994506668294322"/>
        </left>
        <right style="medium">
          <color theme="9" tint="0.39994506668294322"/>
        </right>
        <top style="medium">
          <color theme="9" tint="0.39994506668294322"/>
        </top>
        <bottom style="medium">
          <color theme="9" tint="0.39994506668294322"/>
        </bottom>
      </border>
    </dxf>
    <dxf>
      <font>
        <b/>
        <i val="0"/>
        <strike val="0"/>
        <condense val="0"/>
        <extend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medium">
          <color theme="9" tint="0.39994506668294322"/>
        </left>
        <right style="medium">
          <color theme="9" tint="0.39994506668294322"/>
        </right>
        <top style="medium">
          <color theme="9" tint="0.39994506668294322"/>
        </top>
        <bottom style="medium">
          <color theme="9" tint="0.39994506668294322"/>
        </bottom>
      </border>
    </dxf>
    <dxf>
      <font>
        <strike val="0"/>
        <outline val="0"/>
        <shadow val="0"/>
        <vertAlign val="baseline"/>
        <name val="Calibri"/>
        <scheme val="minor"/>
      </font>
      <fill>
        <patternFill>
          <fgColor indexed="64"/>
          <bgColor theme="0"/>
        </patternFill>
      </fill>
      <border diagonalUp="0" diagonalDown="0" outline="0">
        <left style="medium">
          <color theme="9" tint="0.39994506668294322"/>
        </left>
        <right style="medium">
          <color theme="9" tint="0.39994506668294322"/>
        </right>
        <top style="medium">
          <color theme="9" tint="0.39994506668294322"/>
        </top>
        <bottom style="medium">
          <color theme="9" tint="0.39994506668294322"/>
        </bottom>
      </border>
    </dxf>
    <dxf>
      <font>
        <strike val="0"/>
        <outline val="0"/>
        <shadow val="0"/>
        <vertAlign val="baseline"/>
        <name val="Calibri"/>
        <scheme val="minor"/>
      </font>
      <fill>
        <patternFill>
          <fgColor indexed="64"/>
          <bgColor theme="0"/>
        </patternFill>
      </fill>
      <border diagonalUp="0" diagonalDown="0" outline="0">
        <left style="medium">
          <color theme="9" tint="0.39994506668294322"/>
        </left>
        <right style="medium">
          <color theme="9" tint="0.39994506668294322"/>
        </right>
        <top style="medium">
          <color theme="9" tint="0.39994506668294322"/>
        </top>
        <bottom style="medium">
          <color theme="9" tint="0.39994506668294322"/>
        </bottom>
      </border>
    </dxf>
    <dxf>
      <font>
        <strike val="0"/>
        <outline val="0"/>
        <shadow val="0"/>
        <vertAlign val="baseline"/>
        <name val="Calibri"/>
        <scheme val="minor"/>
      </font>
      <fill>
        <patternFill>
          <fgColor indexed="64"/>
          <bgColor theme="0"/>
        </patternFill>
      </fill>
      <border diagonalUp="0" diagonalDown="0" outline="0">
        <left style="medium">
          <color theme="9" tint="0.39994506668294322"/>
        </left>
        <right style="medium">
          <color theme="9" tint="0.39994506668294322"/>
        </right>
        <top style="medium">
          <color theme="9" tint="0.39994506668294322"/>
        </top>
        <bottom style="medium">
          <color theme="9" tint="0.39994506668294322"/>
        </bottom>
      </border>
    </dxf>
    <dxf>
      <font>
        <strike val="0"/>
        <outline val="0"/>
        <shadow val="0"/>
        <vertAlign val="baseline"/>
        <name val="Calibri"/>
        <scheme val="minor"/>
      </font>
      <fill>
        <patternFill>
          <fgColor indexed="64"/>
          <bgColor theme="0"/>
        </patternFill>
      </fill>
    </dxf>
    <dxf>
      <font>
        <strike val="0"/>
        <outline val="0"/>
        <shadow val="0"/>
        <vertAlign val="baseline"/>
        <name val="Calibri"/>
        <scheme val="minor"/>
      </font>
      <fill>
        <patternFill>
          <fgColor indexed="64"/>
          <bgColor theme="0"/>
        </patternFill>
      </fill>
    </dxf>
    <dxf>
      <font>
        <strike val="0"/>
        <outline val="0"/>
        <shadow val="0"/>
        <vertAlign val="baseline"/>
        <color auto="1"/>
        <name val="Calibri"/>
        <scheme val="minor"/>
      </font>
      <fill>
        <patternFill patternType="none">
          <bgColor auto="1"/>
        </patternFill>
      </fill>
      <border diagonalUp="0" diagonalDown="0">
        <left style="thin">
          <color theme="9"/>
        </left>
        <right style="medium">
          <color theme="9"/>
        </right>
        <top style="thin">
          <color theme="9"/>
        </top>
        <bottom style="thin">
          <color theme="9"/>
        </bottom>
        <vertical style="thin">
          <color theme="9"/>
        </vertical>
        <horizontal style="thin">
          <color theme="9"/>
        </horizontal>
      </border>
    </dxf>
    <dxf>
      <font>
        <strike val="0"/>
        <outline val="0"/>
        <shadow val="0"/>
        <vertAlign val="baseline"/>
        <color auto="1"/>
        <name val="Calibri"/>
        <scheme val="minor"/>
      </font>
      <fill>
        <patternFill patternType="none">
          <bgColor auto="1"/>
        </patternFill>
      </fill>
      <border diagonalUp="0" diagonalDown="0">
        <left style="thin">
          <color theme="9"/>
        </left>
        <right style="thin">
          <color theme="9"/>
        </right>
        <top style="thin">
          <color theme="9"/>
        </top>
        <bottom style="thin">
          <color theme="9"/>
        </bottom>
        <vertical style="thin">
          <color theme="9"/>
        </vertical>
        <horizontal style="thin">
          <color theme="9"/>
        </horizontal>
      </border>
    </dxf>
    <dxf>
      <font>
        <strike val="0"/>
        <outline val="0"/>
        <shadow val="0"/>
        <vertAlign val="baseline"/>
        <color auto="1"/>
        <name val="Calibri"/>
        <scheme val="minor"/>
      </font>
      <fill>
        <patternFill patternType="none">
          <bgColor auto="1"/>
        </patternFill>
      </fill>
      <border diagonalUp="0" diagonalDown="0">
        <left style="thin">
          <color theme="9"/>
        </left>
        <right style="thin">
          <color theme="9"/>
        </right>
        <top style="thin">
          <color theme="9"/>
        </top>
        <bottom style="thin">
          <color theme="9"/>
        </bottom>
        <vertical style="thin">
          <color theme="9"/>
        </vertical>
        <horizontal style="thin">
          <color theme="9"/>
        </horizontal>
      </border>
    </dxf>
    <dxf>
      <font>
        <strike val="0"/>
        <outline val="0"/>
        <shadow val="0"/>
        <vertAlign val="baseline"/>
        <color auto="1"/>
        <name val="Calibri"/>
        <scheme val="minor"/>
      </font>
      <fill>
        <patternFill patternType="none">
          <bgColor auto="1"/>
        </patternFill>
      </fill>
      <border diagonalUp="0" diagonalDown="0">
        <left style="thin">
          <color theme="9"/>
        </left>
        <right style="thin">
          <color theme="9"/>
        </right>
        <top style="thin">
          <color theme="9"/>
        </top>
        <bottom style="thin">
          <color theme="9"/>
        </bottom>
        <vertical style="thin">
          <color theme="9"/>
        </vertical>
        <horizontal style="thin">
          <color theme="9"/>
        </horizontal>
      </border>
    </dxf>
    <dxf>
      <font>
        <strike val="0"/>
        <outline val="0"/>
        <shadow val="0"/>
        <vertAlign val="baseline"/>
        <color auto="1"/>
        <name val="Calibri"/>
        <scheme val="minor"/>
      </font>
      <fill>
        <patternFill patternType="none">
          <bgColor auto="1"/>
        </patternFill>
      </fill>
      <border diagonalUp="0" diagonalDown="0">
        <left style="thin">
          <color theme="9"/>
        </left>
        <right style="thin">
          <color theme="9"/>
        </right>
        <top style="thin">
          <color theme="9"/>
        </top>
        <bottom style="thin">
          <color theme="9"/>
        </bottom>
        <vertical style="thin">
          <color theme="9"/>
        </vertical>
        <horizontal style="thin">
          <color theme="9"/>
        </horizontal>
      </border>
    </dxf>
    <dxf>
      <font>
        <strike val="0"/>
        <outline val="0"/>
        <shadow val="0"/>
        <vertAlign val="baseline"/>
        <color auto="1"/>
        <name val="Calibri"/>
        <scheme val="minor"/>
      </font>
      <fill>
        <patternFill patternType="none">
          <bgColor auto="1"/>
        </patternFill>
      </fill>
      <border diagonalUp="0" diagonalDown="0">
        <left style="thin">
          <color theme="9"/>
        </left>
        <right style="thin">
          <color theme="9"/>
        </right>
        <top style="thin">
          <color theme="9"/>
        </top>
        <bottom style="thin">
          <color theme="9"/>
        </bottom>
        <vertical style="thin">
          <color theme="9"/>
        </vertical>
        <horizontal style="thin">
          <color theme="9"/>
        </horizontal>
      </border>
    </dxf>
    <dxf>
      <font>
        <strike val="0"/>
        <outline val="0"/>
        <shadow val="0"/>
        <vertAlign val="baseline"/>
        <color auto="1"/>
        <name val="Calibri"/>
        <scheme val="minor"/>
      </font>
      <fill>
        <patternFill patternType="none">
          <bgColor auto="1"/>
        </patternFill>
      </fill>
      <border diagonalUp="0" diagonalDown="0">
        <left style="thin">
          <color theme="9"/>
        </left>
        <right style="thin">
          <color theme="9"/>
        </right>
        <top style="thin">
          <color theme="9"/>
        </top>
        <bottom style="thin">
          <color theme="9"/>
        </bottom>
        <vertical style="thin">
          <color theme="9"/>
        </vertical>
        <horizontal style="thin">
          <color theme="9"/>
        </horizontal>
      </border>
    </dxf>
    <dxf>
      <font>
        <strike val="0"/>
        <outline val="0"/>
        <shadow val="0"/>
        <vertAlign val="baseline"/>
        <color auto="1"/>
        <name val="Calibri"/>
        <scheme val="minor"/>
      </font>
      <fill>
        <patternFill patternType="none">
          <bgColor auto="1"/>
        </patternFill>
      </fill>
      <border diagonalUp="0" diagonalDown="0">
        <left style="medium">
          <color theme="9"/>
        </left>
        <right style="thin">
          <color theme="9"/>
        </right>
        <top style="thin">
          <color theme="9"/>
        </top>
        <bottom style="thin">
          <color theme="9"/>
        </bottom>
        <vertical style="thin">
          <color theme="9"/>
        </vertical>
        <horizontal style="thin">
          <color theme="9"/>
        </horizontal>
      </border>
    </dxf>
    <dxf>
      <font>
        <strike val="0"/>
        <outline val="0"/>
        <shadow val="0"/>
        <vertAlign val="baseline"/>
        <color auto="1"/>
        <name val="Calibri"/>
        <scheme val="minor"/>
      </font>
      <fill>
        <patternFill patternType="none">
          <bgColor auto="1"/>
        </patternFill>
      </fill>
    </dxf>
    <dxf>
      <font>
        <strike val="0"/>
        <outline val="0"/>
        <shadow val="0"/>
        <u val="none"/>
        <vertAlign val="baseline"/>
        <sz val="11"/>
        <color theme="0"/>
        <name val="Calibri"/>
        <scheme val="minor"/>
      </font>
      <fill>
        <patternFill patternType="solid">
          <fgColor indexed="64"/>
          <bgColor rgb="FF669900"/>
        </patternFill>
      </fill>
    </dxf>
  </dxfs>
  <tableStyles count="0" defaultTableStyle="TableStyleMedium2" defaultPivotStyle="PivotStyleLight16"/>
  <colors>
    <mruColors>
      <color rgb="FFFFFF99"/>
      <color rgb="FF669900"/>
      <color rgb="FF99CC00"/>
      <color rgb="FFEDEAC9"/>
      <color rgb="FFC1DD9B"/>
      <color rgb="FFB9D98F"/>
      <color rgb="FFDDD89B"/>
      <color rgb="FF66FFFF"/>
      <color rgb="FF9999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calcChain" Target="calcChain.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sharedStrings" Target="sharedStrings.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deaeduco-my.sharepoint.com/Javier_or_compa/zulma/Fin/Anexos/PRESUPUESTOS-RE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udeaeduco-my.sharepoint.com/C:/Users/Usuario/Desktop/U%20DE%20A/14.%20CUBIERTA%20Bloque%2025%20((OK%202018))/Ppto%20electrico%20actualizado%2027022018/27_02_18_Etapa%2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Mi%20unidad\UdeA\CIUDADELA%20CENTRAL\Bloque%2017\CAPILLA%20-%20SALA%20PERFORMATIVA\SEGURIDAD%20ELECTR&#211;NICA\Presupuesto%20-%20Seguridad%20electr&#243;nica%20(Bloque%2017)%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udeaeduco-my.sharepoint.com/Users/Daniel/AppData/Local/Temp/CALCULOS%20ALIMENTADOR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udeaeduco-my.sharepoint.com/C:/Users/1037579737/Documents/ZONE%204/PP%2009-10/MALLA%20VIAL/MALLA%20VIAL/PAVICOL/MSOFFICE/LICITAR/analisis%20del%20AIU/AIU.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Proyectos\Dise&#241;o\2018\APU%20REDES%20Y%20EQUIPOS%20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_NATIVA\25_PMAA%20ZARAGOZA\PMAA%20_ZARAGOZA_2019%20F\PMAA%20_ZARAGOZA_2019%20F\TOMO_II_ALCANTARILLADO\3_DISE&#209;O\Anexo_8_Redes\Anexo_8.1_La_Esmeralda\Anexo_8.1.2_Cantidades%20de%20obra,%20APUs%20y%20PPto\ZRG-ALC-ALL-DIS-PRE-HID-L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udeaeduco-my.sharepoint.com/Users/Soporte%20Electrico%201/Downloads/27_02_18_APU%20REDES%20Y%20EQUIPOS%202017%20ILUM%20BL%202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udeaeduco-my.sharepoint.com/Users/Soporte%20Electrico%201/Desktop/APU&#180;s%20Referencia/APU%20REDES%20Y%20EQUIPOS%202018%20(Autoguardado)%20-%20REDES%20(Autoguarda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Mi%20unidad\Escritorio\Proyectos%202017-2021\Proyecto%20Aulas%20Espacios%20de%20Aprendizaje\APU%20REDES%20Y%20EQUIPOS%202020%20bloque%209%20Aula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udeaeduco-my.sharepoint.com/C:/1.Marle/ayudas/varios%20presupuestos/GP-617%20-%20Ppto%20La%20Victoria%20V17%20(1)ca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udeaeduco-my.sharepoint.com/Users/Soporte%20Electrico%201/Desktop/APU&#180;s%20Referencia/APU%20REDES%20Y%20EQUIPOS%202017%20(1)%20(Autoguardado)%20BACHILLERATO%20REFERENCI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udeaeduco-my.sharepoint.com/G:/APU%20CAUCASIA%20DEF.%2023-05-13%20400p.m.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Mi%20unidad\Escritorio\Proyectos%202017-2018-2019-2020\Proyecto%20Aulas\APU%20REDES%20Y%20EQUIPOS%202020%20bloque%209%20Aulas.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udeaeduco-my.sharepoint.com/Users/Soporte%20Electrico%201/Desktop/APU&#180;s%20Referencia/APU%20REDES%20Y%20EQUIPOS%202017%20(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udeaeduco-my.sharepoint.com/G:/presupuestosistematranviariodeayacuchoconapus%20(1)/APU%20ELECTRICOS.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udeaeduco-my.sharepoint.com/10.0.0.4/tecnico/Documents%20and%20Settings/67370/Configuraci&#243;n%20local/Archivos%20temporales%20de%20Internet/Content.IE5/UOTNRVQZ/Presupuesto%20correigio%20nora%20morales(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udeaeduco-my.sharepoint.com/Users/Servidor/Downloads/APU%20REDES%20Y%20EQUIPOS%202018%20(1).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udeaeduco-my.sharepoint.com/Users/Soporte%20Electrico%201/Desktop/APU&#180;s%20Referencia/APU%20REDES%20Y%20EQUIPOS%202018%20(Autoguardado).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s://udeaeduco-my.sharepoint.com/G:/UDEA/CIUDADELA%20CENTRAL/Bloque%207/Sala%20estudio/El&#233;ctricos/Entregable%20APU%207-13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G:\.shortcut-targets-by-id\1_DBsUL4x7zhdJp_-2Z9ZDgQZx-yPn3wE\2_BQ49\1_REGIS\2_DISTEC\11_SEG\3_PPTO\20200513_SEG_PPTO_BQ49.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C:/Users/1037579737/Documents/ZONE%204/PP%2009-10/MALLA%20VIAL/MALLA%20VIAL/HLOPEZA/CANTIDADES%20GERONA/Documents%20and%20Settings/swilches/Configuraci&#243;n%20local/Archivos%20temporales%20de%20Internet/OLK6/formulario%20base.xls?761F931C" TargetMode="External"/><Relationship Id="rId1" Type="http://schemas.openxmlformats.org/officeDocument/2006/relationships/externalLinkPath" Target="file:///\\761F931C\formulario%20bas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8802E0DF\RELACI~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udeaeduco-my.sharepoint.com/A:/CARMEN/3271%20Palmitas/3271%20G1%20Presupuestos%20de%20Pozos-Palmitas%20Centra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20UDEA\CAUCASIA\ALEJANDRA\CAUCASIA%20PLACA%20Y%20ZONAS%20POLIDEPORTIVAS\PRESUPUESTO\ENTREGA%20EL&#201;CTRICA\281019_ELEC_PPTO_ZDEPOR.CAUCASIA.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G:\Unidades%20compartidas\SEGURIDAD%20ELECTR&#211;NICA\7.%20PROYECTOS\2020\002-20%20Salud%20P&#250;blica\Seguridad\20200331_SEG_PPTO_%20Salud%20P&#250;blic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udeaeduco-my.sharepoint.com/C:/Users/1037579737/Documents/ZONE%204/PP%2009-10/MALLA%20VIAL/MALLA%20VIAL/HLOPEZA/GERONA/CANTIDADES%20REPOSICION/SUBCIRCUITO%207/REDES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My%20Felipe%208\Obras%20UdeA\Casa%20Bolivar\APU%20REDES%20Y%20EQUIPOS%20_Casa%20Bol&#237;va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udeaeduco-my.sharepoint.com/Users/1035416794/Downloads/ELEC_APU_OBSERVATORIO-24-09-2018.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udeaeduco-my.sharepoint.com/1.Marle/ayudas/varios%20presupuestos/GP-617%20-%20Ppto%20La%20Victoria%20V17%20(1)cau.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udeaeduco-my.sharepoint.com/F:/SIMULACI&#211;NEDIFICIO.ok.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udeaeduco-my.sharepoint.com/Users/1035416794/Downloads/APU%20REDES%20Y%20EQUIPOS%202019%20ILUM%20Y%20TOM%20BL%2014%20P2-3%20(22.04.2019)%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INFRAESTRUCTURA%20HIDRO\TEORIA-%20APOYO\CONS_080_13_VER_ANT\3.%20ALTO%20COLORADO\ALTO%20COLORADO\TOMO%201%20ACUEDUCTO\ANEXOS\ANEXO%20DISE&#209;O\ANEXO%204.%20CANTIDADES%20DE%20OBRA%20PRESUPUESTO%20Y%20APU\Anexo%204_Ppto%20Acueducto_Alto%20Colorado.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F:\Users\Soporte%20Electrico%201\Downloads\Presupuesto%20Oficial-Gimnasio%20al%20Aire%20libre%20_Etapa%202_21-09-2017.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G:\Mi%20unidad\Escritorio\APU&#180;s%20Referencia\APU%20REDES%20Y%20EQUIPOS%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deaeduco-my.sharepoint.com/C:/EDU/UNIDAD%20HOSPITALARIA%20CONCEJO%20DE%20MEDELLIN/ppto%20pajarito%20ultimo/ENTREGA%20FINAL/ULTIMO/ENTREGA%2012-11-09/Presupuesto%20Clinica%20Concejo%2013-1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deaeduco-my.sharepoint.com/EDU/UNIDAD%20HOSPITALARIA%20CONCEJO%20DE%20MEDELLIN/ppto%20pajarito%20ultimo/ENTREGA%20FINAL/ULTIMO/ENTREGA%2012-11-09/Presupuesto%20Clinica%20Concejo%2013-1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esktop\APU&#180;s%20Referencia\APU%20REDES%20Y%20EQUIPOS%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deaeduco-my.sharepoint.com/Users/Usuario/Google%20Drive/UDEA/BLOQUE%2049/PROYUDEA/2_BQ49/1_REGIS/2_DISTEC/8_HIDRO/BQ49_PRESUPUESTOHIDRO_ET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udeaeduco-my.sharepoint.com/Users/Usuario/Google%20Drive/UDEA/BLOQUE%2049/BLOQUE%2049/B49%20SEP%202020%20NORTE/PRESUPUESTO%20FINAL%20ETAP%2001/HDR%20BQ49_PRESUPUESTOHIDRO_ET1V3%2016%20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V"/>
      <sheetName val="AASHTO"/>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DE PRECIOS UNITARIOS"/>
      <sheetName val="MATERIALES Y RECURSOS"/>
      <sheetName val="5,06"/>
      <sheetName val="5,07"/>
      <sheetName val="5,08"/>
      <sheetName val="5,09"/>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ma Polizas"/>
      <sheetName val="F.P. Profesionales "/>
      <sheetName val="F.P. Mano de Obra"/>
      <sheetName val="Analisis A.U"/>
      <sheetName val="Inversion Ambiental"/>
      <sheetName val="Memoria Cantidades"/>
      <sheetName val="MANO DE OBRA SEG"/>
      <sheetName val="MATERIAL SEG"/>
      <sheetName val="HERRAMIENTA SEG"/>
      <sheetName val="TRANSPORTE SEG"/>
      <sheetName val="NECESIDADES ADICIONALES SEGURID"/>
      <sheetName val="Presupuesto Consolidado"/>
      <sheetName val="APU Segurida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s"/>
      <sheetName val="ALIMENDORES UHP"/>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1 (2)"/>
      <sheetName val="Hoja4"/>
      <sheetName val="Hoja4 (2)"/>
      <sheetName val="Hoja4 (3)"/>
      <sheetName val="Hoja2"/>
      <sheetName val="Hoja3"/>
    </sheetNames>
    <sheetDataSet>
      <sheetData sheetId="0"/>
      <sheetData sheetId="1"/>
      <sheetData sheetId="2"/>
      <sheetData sheetId="3"/>
      <sheetData sheetId="4"/>
      <sheetData sheetId="5"/>
      <sheetData sheetId="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OBRAS "/>
      <sheetName val="PRESUPUESTO PLUVIAL"/>
      <sheetName val="APU ALCANTARILLADO"/>
      <sheetName val="APU CONCRETOS"/>
      <sheetName val="APU ALCANT"/>
      <sheetName val="PRPTO ALCANTARILLADO"/>
      <sheetName val="PRESUPUESTO"/>
      <sheetName val="TANQUE 120m3"/>
      <sheetName val="APU TANQUE 120 m3"/>
      <sheetName val="REDES DE DISTRUBICÓN"/>
      <sheetName val="APU REDES DISTRIBUCIÓN"/>
      <sheetName val="FORMULARIO AIU"/>
      <sheetName val="PRESTACIONES"/>
      <sheetName val="Cantidades de obra Pluvial"/>
      <sheetName val="BASE"/>
      <sheetName val="PROF MHS"/>
      <sheetName val="Hoja3"/>
      <sheetName val="Hoja1"/>
      <sheetName val="Hoja2"/>
      <sheetName val="RESUMEN DE OBRA"/>
      <sheetName val="CAMARAS INS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DE PRECIOS UNITARIOS"/>
      <sheetName val="MATERIALES Y RECURSOS"/>
      <sheetName val="1,01"/>
      <sheetName val="1,02"/>
      <sheetName val="1,03"/>
      <sheetName val="1,04"/>
      <sheetName val="1,05"/>
      <sheetName val="1,06"/>
      <sheetName val="2,01"/>
      <sheetName val="2,02"/>
      <sheetName val="2,03"/>
      <sheetName val="2,04"/>
      <sheetName val="2,05"/>
      <sheetName val="2,06"/>
      <sheetName val="2,07"/>
      <sheetName val="2,08"/>
      <sheetName val="2,09"/>
      <sheetName val="2,10"/>
      <sheetName val="2,11"/>
      <sheetName val="3,01"/>
      <sheetName val="3,02"/>
      <sheetName val="3,03"/>
      <sheetName val="3,04"/>
      <sheetName val="3,05"/>
      <sheetName val="3,06"/>
      <sheetName val="3,07"/>
      <sheetName val="3,08"/>
      <sheetName val="3,09"/>
      <sheetName val="4,01"/>
      <sheetName val="4,02"/>
      <sheetName val="4,03"/>
      <sheetName val="4,04"/>
      <sheetName val="4,05"/>
      <sheetName val="5,01"/>
      <sheetName val="5,06"/>
      <sheetName val="5,07"/>
      <sheetName val="5,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Hoja2"/>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3,44"/>
      <sheetName val="3,45"/>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1,21"/>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DE PRECIOS UNITARIOS"/>
      <sheetName val="MATERIALES Y RECURSOS"/>
      <sheetName val="1,01"/>
      <sheetName val="2,01"/>
      <sheetName val="2,04"/>
      <sheetName val="3,02"/>
      <sheetName val="3,04"/>
      <sheetName val="3,06"/>
      <sheetName val="3,08"/>
      <sheetName val="4,01"/>
      <sheetName val="4,02"/>
      <sheetName val="4,03"/>
      <sheetName val="5,01"/>
      <sheetName val="5,02"/>
      <sheetName val="5,02b"/>
      <sheetName val="5,04"/>
      <sheetName val="5,04 (2)"/>
      <sheetName val="5,05"/>
      <sheetName val="5,06"/>
      <sheetName val="5,06A"/>
      <sheetName val="5,07"/>
      <sheetName val="5,09"/>
      <sheetName val="5,11"/>
      <sheetName val="5,12"/>
      <sheetName val="6,01"/>
      <sheetName val="6,02"/>
      <sheetName val="6,03"/>
      <sheetName val="6,04"/>
      <sheetName val="7,0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2 (3)"/>
      <sheetName val="5,2 (2)"/>
      <sheetName val="5,2"/>
      <sheetName val="Hoja2"/>
      <sheetName val="5,1"/>
      <sheetName val="4,17"/>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AIUS"/>
      <sheetName val="HERRAMIENTA"/>
      <sheetName val="TRANSPORTE"/>
      <sheetName val="MANO DE OBRA"/>
      <sheetName val="IMP APU"/>
      <sheetName val="PRECIOS BASE"/>
      <sheetName val="APU"/>
      <sheetName val="FORMULARIO APU"/>
      <sheetName val="H.P."/>
      <sheetName val="RESUMEN"/>
      <sheetName val="FORMULARIO CLIENTE"/>
      <sheetName val="AIU"/>
      <sheetName val="PRESUPUEST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DE PRECIOS UNITARIOS"/>
      <sheetName val="MATERIALES Y RECURSOS"/>
      <sheetName val="1,01"/>
      <sheetName val="2,01"/>
      <sheetName val="2,04"/>
      <sheetName val="3,02"/>
      <sheetName val="3,04"/>
      <sheetName val="3,06"/>
      <sheetName val="3,08"/>
      <sheetName val="4,01"/>
      <sheetName val="4,02"/>
      <sheetName val="4,03"/>
      <sheetName val="5,01"/>
      <sheetName val="5,02"/>
      <sheetName val="5,02b"/>
      <sheetName val="5,04"/>
      <sheetName val="5,04 (2)"/>
      <sheetName val="5,05"/>
      <sheetName val="5,06"/>
      <sheetName val="5,06A"/>
      <sheetName val="5,07"/>
      <sheetName val="5,09"/>
      <sheetName val="5,11"/>
      <sheetName val="5,12"/>
      <sheetName val="6,01"/>
      <sheetName val="6,02"/>
      <sheetName val="6,03"/>
      <sheetName val="6,04"/>
      <sheetName val="7,02b"/>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Hoja2"/>
      <sheetName val="5,1"/>
      <sheetName val="4,16"/>
      <sheetName val="4,15"/>
      <sheetName val="4,14"/>
      <sheetName val="4,13"/>
      <sheetName val="4,12"/>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O"/>
      <sheetName val="RECURSOS"/>
      <sheetName val="1.5.19(P)"/>
      <sheetName val="1.5.19"/>
      <sheetName val="6.1.4.16B"/>
      <sheetName val="6.1.5.16J"/>
      <sheetName val="6.1.5.15J"/>
      <sheetName val="6.1.5.14J"/>
      <sheetName val="6.1.5.12J"/>
      <sheetName val="6.1.5.15"/>
      <sheetName val="6.1.5.13"/>
      <sheetName val="6.1.5.12"/>
      <sheetName val="6.1.4.25"/>
      <sheetName val="6.1.4.26"/>
      <sheetName val="6.1.4.24"/>
      <sheetName val="6.1.4.23"/>
      <sheetName val="6.1.4.22"/>
      <sheetName val="6.1.4.21"/>
      <sheetName val="6.1.4.20"/>
      <sheetName val="6.1.4.19"/>
      <sheetName val="6.1.4.18"/>
      <sheetName val="6.1.4.17"/>
      <sheetName val="6.1.4.16"/>
      <sheetName val="6.1.4.14"/>
      <sheetName val="6.1.4.13"/>
      <sheetName val="6.1.4.11"/>
      <sheetName val="6.1.4.10"/>
      <sheetName val="6.1.4.9"/>
      <sheetName val="6.1.4.8"/>
      <sheetName val="6.1.4.7"/>
      <sheetName val="6.1.4.6"/>
      <sheetName val="6.1.4.5"/>
      <sheetName val="6.1.4.4"/>
      <sheetName val="6.1.4.3"/>
      <sheetName val="6.1.4.2"/>
      <sheetName val="6.1.4.1"/>
      <sheetName val="7.4.4 - 7.1.3.5.2"/>
      <sheetName val="7.1.3.5.1"/>
      <sheetName val="4.16.1.2.8"/>
      <sheetName val="4.16.1.2.7"/>
      <sheetName val="4.16.1.2.6"/>
      <sheetName val="4.16.1.2.5"/>
      <sheetName val="4.16.1.2.4"/>
      <sheetName val="4.16.1.2.3"/>
      <sheetName val="4.16.1.2.1"/>
      <sheetName val="7.1.3.4.10"/>
      <sheetName val="7.1.3.4.9"/>
      <sheetName val="7.1.3.4.8"/>
      <sheetName val="7.1.3.4.7"/>
      <sheetName val="7.1.3.4.6"/>
      <sheetName val="7.1.3.4.5"/>
      <sheetName val="7.1.3.4.4"/>
      <sheetName val="7.1.3.4.3"/>
      <sheetName val="7.1.3.4.2"/>
      <sheetName val="7.1.3.4.1"/>
      <sheetName val="4.16.1.1.1"/>
      <sheetName val="1.5.9"/>
      <sheetName val="1.5.8"/>
      <sheetName val="1.5.7"/>
      <sheetName val="1.5.5"/>
      <sheetName val="1.5.4-1.5.6"/>
      <sheetName val="1.5.3"/>
      <sheetName val="1.5.2"/>
      <sheetName val="1.5.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_Via_distribuidora"/>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4"/>
      <sheetName val="3,5"/>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Hoja2"/>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3,44"/>
      <sheetName val="3,45"/>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eja"/>
      <sheetName val="MATERIALES Y RECURSOS"/>
      <sheetName val="FORMULARIO DE PRECIOS UNITARIOS"/>
      <sheetName val="3,3"/>
      <sheetName val="3,34"/>
      <sheetName val="3,28 (2)"/>
      <sheetName val="3,10 (1,07)"/>
      <sheetName val="6,1 (1,05)"/>
      <sheetName val="6,31"/>
      <sheetName val="5,1"/>
      <sheetName val="5,2 (2,01)"/>
      <sheetName val="5,2 (2,02)"/>
      <sheetName val="4,012"/>
      <sheetName val="5,9"/>
      <sheetName val="5,9 (6)15x15"/>
      <sheetName val="4,7 (3,01)"/>
      <sheetName val="4,11"/>
      <sheetName val="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O DE OBRA SEG"/>
      <sheetName val="HERRAMIENTA SEGURIDAD"/>
      <sheetName val="TRANSPORTE SEGURIDAD"/>
      <sheetName val="MATERIAL SEGURIDAD"/>
      <sheetName val="Cantidades"/>
      <sheetName val="Ppto E1 - Norte"/>
      <sheetName val="Ppto E 2 - Occidente"/>
      <sheetName val="Ppto E3 - Sur"/>
      <sheetName val="Consolidado ET 1,2,3"/>
      <sheetName val="APUS SEGURIDA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c de Hidr."/>
      <sheetName val="Cambio de Valv."/>
      <sheetName val="Interc.tapones"/>
      <sheetName val="Interc.válv."/>
      <sheetName val="Coloc. e Interc. Tapones"/>
      <sheetName val="Varios."/>
      <sheetName val="Paral. 1"/>
      <sheetName val="Paral. 2"/>
      <sheetName val="Paral. 3"/>
      <sheetName val="Paral.4"/>
      <sheetName val="Tot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emes Renovación"/>
    </sheetNames>
    <sheetDataSet>
      <sheetData sheetId="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SUB APU"/>
      <sheetName val="INSUMOS"/>
      <sheetName val="Cantidades de Obra"/>
      <sheetName val="FORMULARIO"/>
      <sheetName val="SUB_APU"/>
      <sheetName val="Cantidades_de_Obra"/>
      <sheetName val="SUB_APU1"/>
      <sheetName val="Cantidades_de_Obra1"/>
      <sheetName val="Itemes Renovación"/>
      <sheetName val="SUB_APU3"/>
      <sheetName val="Cantidades_de_Obra3"/>
      <sheetName val="SUB_APU2"/>
      <sheetName val="Cantidades_de_Obra2"/>
      <sheetName val="SUB_APU4"/>
      <sheetName val="Cantidades_de_Obra4"/>
      <sheetName val="SUB_APU5"/>
      <sheetName val="Cantidades_de_Obra5"/>
      <sheetName val="Itemes_Renovación"/>
    </sheetNames>
    <sheetDataSet>
      <sheetData sheetId="0"/>
      <sheetData sheetId="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sheetData sheetId="15" refreshError="1"/>
      <sheetData sheetId="16"/>
      <sheetData sheetId="17"/>
      <sheetData sheetId="1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1"/>
      <sheetName val="1,02"/>
      <sheetName val="1,03"/>
      <sheetName val="1,04"/>
      <sheetName val="1,05"/>
      <sheetName val="1,06"/>
      <sheetName val="2,01"/>
      <sheetName val="2,02"/>
      <sheetName val="2,03"/>
      <sheetName val="2,04"/>
      <sheetName val="2,05"/>
      <sheetName val="2,06"/>
      <sheetName val="FORMULARIO DE PRECIOS UNITARIOS"/>
      <sheetName val="APU ELEC FER"/>
      <sheetName val="APUS A.A"/>
      <sheetName val="2,07"/>
      <sheetName val="2,08"/>
      <sheetName val="2,09"/>
      <sheetName val="2,1"/>
      <sheetName val="2,11"/>
      <sheetName val="2,12"/>
      <sheetName val="2,13"/>
      <sheetName val="2,14"/>
      <sheetName val="2,15"/>
      <sheetName val="2,16"/>
      <sheetName val="2,17"/>
      <sheetName val="2,18"/>
      <sheetName val="MATERIALES Y RECURSOS"/>
      <sheetName val="3,01"/>
      <sheetName val="3,02"/>
      <sheetName val="3,03"/>
      <sheetName val="3,04"/>
      <sheetName val="3,05"/>
      <sheetName val="3,06"/>
      <sheetName val="3,07"/>
      <sheetName val="3,08"/>
      <sheetName val="3,09"/>
      <sheetName val="3,10"/>
      <sheetName val="3,11"/>
      <sheetName val="3,12"/>
      <sheetName val="3,12 (2)"/>
      <sheetName val="3,13"/>
      <sheetName val="3,14"/>
      <sheetName val="3,15"/>
      <sheetName val="3,16"/>
      <sheetName val="3,17"/>
      <sheetName val="3,18"/>
      <sheetName val="3,19"/>
      <sheetName val="3,20"/>
      <sheetName val="4,01"/>
      <sheetName val="4,02"/>
      <sheetName val="4,03"/>
      <sheetName val="4,04"/>
      <sheetName val="4,05"/>
      <sheetName val="4,06"/>
      <sheetName val="4,07"/>
      <sheetName val="4,08"/>
      <sheetName val="4,09"/>
      <sheetName val="4,10"/>
      <sheetName val="5,01"/>
      <sheetName val="5,02"/>
      <sheetName val="5,03"/>
      <sheetName val="5,04"/>
      <sheetName val="6,01"/>
      <sheetName val="6,03"/>
      <sheetName val="6,04"/>
      <sheetName val="5,19"/>
      <sheetName val="FORMULARIO DE PRECIOS S"/>
      <sheetName val="FORMULAR. DE PREC. UNIT B12_P1"/>
      <sheetName val="1,04 (2)"/>
      <sheetName val="ilum p4"/>
      <sheetName val="apu pase muro"/>
      <sheetName val="4,11"/>
      <sheetName val="5,1 (3)"/>
      <sheetName val="5,1 (2)"/>
      <sheetName val="B12"/>
      <sheetName val="5,2 (2)"/>
      <sheetName val="5,9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O DE OBRA SEG"/>
      <sheetName val="HERRAMIENTA SEGURIDAD"/>
      <sheetName val="TRANSPORTE SEGURIDAD"/>
      <sheetName val="MATERIAL SEGURIDAD"/>
      <sheetName val="Cantidades"/>
      <sheetName val="Estimacion de cable"/>
      <sheetName val="Presupuesto consolidado"/>
      <sheetName val="APUS SEGURIDAD"/>
    </sheetNames>
    <sheetDataSet>
      <sheetData sheetId="0"/>
      <sheetData sheetId="1"/>
      <sheetData sheetId="2"/>
      <sheetData sheetId="3"/>
      <sheetData sheetId="4"/>
      <sheetData sheetId="5"/>
      <sheetData sheetId="6"/>
      <sheetData sheetId="7"/>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ES"/>
      <sheetName val="T133-134"/>
      <sheetName val="T132-133"/>
      <sheetName val="T130-131"/>
    </sheetNames>
    <sheetDataSet>
      <sheetData sheetId="0"/>
      <sheetData sheetId="1"/>
      <sheetData sheetId="2"/>
      <sheetData sheetId="3"/>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 M.OBRA DETALLES"/>
      <sheetName val="1.0001"/>
      <sheetName val="1,0002"/>
      <sheetName val="9.1.2"/>
      <sheetName val="9.1.3"/>
      <sheetName val="9.1.4"/>
      <sheetName val="9.1.5"/>
      <sheetName val="9.1.17"/>
      <sheetName val="9.1.20"/>
      <sheetName val="10.1.9"/>
      <sheetName val="10.1.10"/>
      <sheetName val="11.1.1"/>
      <sheetName val="11.1.2"/>
      <sheetName val="11.1.3"/>
      <sheetName val="11.1.4"/>
      <sheetName val="11.1.5"/>
      <sheetName val="11.1.6"/>
      <sheetName val="12.1.3"/>
      <sheetName val="12.1.4"/>
      <sheetName val="13.1.1"/>
      <sheetName val="13.1.2"/>
      <sheetName val="14.1.1"/>
      <sheetName val="16.1.1"/>
      <sheetName val="18.1"/>
      <sheetName val="18.2"/>
      <sheetName val="18.3"/>
      <sheetName val="22.01"/>
      <sheetName val="22.02"/>
      <sheetName val="22.03"/>
      <sheetName val="22.04"/>
      <sheetName val="22.05"/>
      <sheetName val="22.06"/>
      <sheetName val="22.07"/>
      <sheetName val="22.08"/>
      <sheetName val="22.09"/>
      <sheetName val="22.10"/>
      <sheetName val="22.11"/>
      <sheetName val="22.12"/>
      <sheetName val="22.13"/>
      <sheetName val="22.14"/>
      <sheetName val="22.15"/>
      <sheetName val="22.16"/>
      <sheetName val="22.17"/>
      <sheetName val="22.18"/>
      <sheetName val="22.22"/>
      <sheetName val="22.23"/>
      <sheetName val="22.24"/>
      <sheetName val="22.25"/>
      <sheetName val="22.26"/>
      <sheetName val="22.27"/>
      <sheetName val="1.11 (2)"/>
      <sheetName val="3,40 (2)"/>
      <sheetName val="1-02"/>
      <sheetName val="2-01"/>
      <sheetName val="2-02"/>
      <sheetName val="1-6"/>
      <sheetName val="3-5"/>
      <sheetName val="2-1"/>
      <sheetName val="1-3"/>
      <sheetName val="1-1"/>
      <sheetName val="1.1"/>
      <sheetName val="1.5"/>
      <sheetName val="1.6"/>
      <sheetName val="1.8"/>
      <sheetName val="1.9"/>
      <sheetName val="1.10"/>
      <sheetName val="1.11"/>
      <sheetName val="1,012"/>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DE PRECIOS UNITARIOS"/>
      <sheetName val="MATERIALES Y RECURSOS"/>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2,01"/>
      <sheetName val="2,02"/>
      <sheetName val="2,03"/>
      <sheetName val="3,01"/>
      <sheetName val="3,02"/>
      <sheetName val="3,03"/>
      <sheetName val="3,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pto"/>
      <sheetName val="Apu"/>
      <sheetName val="Aux"/>
      <sheetName val="Insumos"/>
      <sheetName val="CO Edificio"/>
      <sheetName val="CO Urbanismo"/>
      <sheetName val="CANT ZAPATAS"/>
      <sheetName val="CANT VIGAS FUND"/>
      <sheetName val="CANT COLUMNAS"/>
      <sheetName val="CANT VIGAS AEREAS"/>
      <sheetName val="CANT MUROS"/>
      <sheetName val="CANT-REF"/>
      <sheetName val="PPTO-ELE"/>
      <sheetName val="PPTO-HID"/>
      <sheetName val="cantacad"/>
      <sheetName val="Sectores"/>
      <sheetName val="Analisis A.I.U."/>
      <sheetName val="OE 1"/>
      <sheetName val="OE 2"/>
      <sheetName val="OE 3"/>
      <sheetName val="OE 4"/>
      <sheetName val="OE 5"/>
      <sheetName val="OE 6"/>
      <sheetName val="OE 7"/>
      <sheetName val="OE 8"/>
      <sheetName val="OE 9"/>
      <sheetName val="OE 10"/>
      <sheetName val="OE 11"/>
      <sheetName val="ACTA 1 Y FINAL"/>
      <sheetName val="1,1,1"/>
      <sheetName val="1,1,2"/>
      <sheetName val="2,1,1"/>
      <sheetName val="2,1,2"/>
      <sheetName val="2,2,2"/>
      <sheetName val="2,2,3"/>
      <sheetName val="4,1,1"/>
      <sheetName val="4,1,2"/>
      <sheetName val="5,1,1"/>
      <sheetName val="6,1,1"/>
      <sheetName val="7,1,1"/>
      <sheetName val="7,1,2"/>
      <sheetName val="7,1,3"/>
      <sheetName val="7,1,5"/>
      <sheetName val="7,3,2"/>
      <sheetName val="7,3,3"/>
      <sheetName val="7,3,4"/>
      <sheetName val="7,3,5"/>
      <sheetName val="7,3,6"/>
      <sheetName val="7,4,1"/>
      <sheetName val="8,1,1"/>
      <sheetName val="8,1,2"/>
      <sheetName val="8,2,1,1"/>
      <sheetName val="8,2,1,2"/>
      <sheetName val="8,2,2,1"/>
      <sheetName val="8,2,2,2"/>
      <sheetName val="8,2,3,1"/>
      <sheetName val="8,2,3,2"/>
      <sheetName val="8,2,4,1"/>
      <sheetName val="8,2,5,1"/>
      <sheetName val="8,2,6,1"/>
      <sheetName val="8,3,1"/>
      <sheetName val="8,4,1"/>
      <sheetName val="8,7,1"/>
      <sheetName val="9,1,1"/>
      <sheetName val="OE1"/>
      <sheetName val="OE2"/>
      <sheetName val="OE3"/>
      <sheetName val="OE4"/>
      <sheetName val="OE5"/>
      <sheetName val="OE6"/>
      <sheetName val="OE7"/>
      <sheetName val="OE8"/>
      <sheetName val="OE9"/>
      <sheetName val="OE10"/>
      <sheetName val="OE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APU"/>
      <sheetName val="SUB APU"/>
      <sheetName val="INSUMOS"/>
      <sheetName val="RESUMEN PRESUPU."/>
      <sheetName val="AMAPOLITA"/>
      <sheetName val="amapolitaoficial"/>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DE PRECIOS UNITARIOS"/>
      <sheetName val="MATERIALES Y RECURSOS"/>
      <sheetName val="1,01"/>
      <sheetName val="2,01"/>
      <sheetName val="2,04"/>
      <sheetName val="3,02"/>
      <sheetName val="3,04"/>
      <sheetName val="3,06"/>
      <sheetName val="3,08"/>
      <sheetName val="4,01"/>
      <sheetName val="4,02"/>
      <sheetName val="4,03"/>
      <sheetName val="5,01"/>
      <sheetName val="5,02"/>
      <sheetName val="5,04"/>
      <sheetName val="5,04 (2)"/>
      <sheetName val="5,05"/>
      <sheetName val="5,06"/>
      <sheetName val="5,06A"/>
      <sheetName val="5,07"/>
      <sheetName val="5,09"/>
      <sheetName val="5,11"/>
      <sheetName val="5,12"/>
      <sheetName val="6,01"/>
      <sheetName val="6,02"/>
      <sheetName val="6,03"/>
      <sheetName val="6,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AIU"/>
      <sheetName val="PRESTACIONES"/>
      <sheetName val="BASE"/>
      <sheetName val="BASE_ CONCRETOS"/>
      <sheetName val="1.Bocatoma"/>
      <sheetName val="A.P.U. Bocatoma"/>
      <sheetName val="2.Desarenador"/>
      <sheetName val="APU Desarenador"/>
      <sheetName val="3. PTAP"/>
      <sheetName val="APU PTAP"/>
      <sheetName val="5. Tanque Almto y Caseta de op."/>
      <sheetName val="APU Tanque Almto y Caseta "/>
      <sheetName val="6. Red Distribucion"/>
      <sheetName val="APU red Distribucion"/>
      <sheetName val="CÁLCULOS"/>
      <sheetName val="RESUMEN OBRAS Acto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9 (3)"/>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5 (2)"/>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4"/>
      <sheetName val="3,5"/>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 RESUMEN"/>
      <sheetName val="PROGRAMACION"/>
      <sheetName val="Presupuesto"/>
      <sheetName val="AIU obra"/>
      <sheetName val="Interventoria"/>
      <sheetName val="AIU Interventoria"/>
      <sheetName val="Costo socioambiental obra"/>
      <sheetName val="Analisis de Precios"/>
      <sheetName val="Costos Totales"/>
      <sheetName val="Análisis A.U."/>
      <sheetName val="Costos Direcos Unitarios"/>
      <sheetName val="APU's Obra Civil"/>
      <sheetName val="Prima Polizas"/>
      <sheetName val="F.P. Profesionales"/>
      <sheetName val="F.P. Mano de Obra"/>
      <sheetName val="Inversión Ambiental"/>
      <sheetName val="CALIBRACIONES"/>
      <sheetName val="CALIBRACION limonar"/>
      <sheetName val="CALIBRACION 4 vientos"/>
      <sheetName val="CALIBRACION la pradera"/>
      <sheetName val="CALIBRACION carlos e"/>
      <sheetName val="CALIBRACION malibu"/>
      <sheetName val="CALIBRACION lourdes"/>
      <sheetName val="CALIBRACION ajedrez "/>
      <sheetName val="CALIBRACION la chinca"/>
      <sheetName val="Hoja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42"/>
      <sheetName val="5,9 (2)"/>
      <sheetName val="5,10 (2)"/>
      <sheetName val="5,28"/>
      <sheetName val="5,27"/>
      <sheetName val="5,25"/>
      <sheetName val="5,24"/>
      <sheetName val="6,41"/>
      <sheetName val="3,39"/>
      <sheetName val="5,23"/>
      <sheetName val="3,38"/>
      <sheetName val="6,40"/>
      <sheetName val="3,37"/>
      <sheetName val="2,43"/>
      <sheetName val="2,44"/>
      <sheetName val="2,42"/>
      <sheetName val="6,39"/>
      <sheetName val="6,43"/>
      <sheetName val="5,29"/>
      <sheetName val="6,44"/>
      <sheetName val="2,45"/>
      <sheetName val="5,30"/>
      <sheetName val="5,31"/>
      <sheetName val="5,32"/>
      <sheetName val="5,33"/>
      <sheetName val="2,46"/>
      <sheetName val="2,47"/>
      <sheetName val="2,48"/>
      <sheetName val="2,49"/>
      <sheetName val="2,50"/>
      <sheetName val="3,40"/>
      <sheetName val="3,41"/>
      <sheetName val="3,42"/>
      <sheetName val="3,43"/>
      <sheetName val="FORMULARIO DE PRECIOS UNITARIOS"/>
      <sheetName val="MATERIALES Y RECURSOS"/>
      <sheetName val="1,012"/>
      <sheetName val="1.1"/>
      <sheetName val="1.5"/>
      <sheetName val="1.6"/>
      <sheetName val="1.7"/>
      <sheetName val="1.8"/>
      <sheetName val="1.9"/>
      <sheetName val="1.10"/>
      <sheetName val="1.11"/>
      <sheetName val="2.1"/>
      <sheetName val="2.2"/>
      <sheetName val="2.6"/>
      <sheetName val="2,9"/>
      <sheetName val="1,0001"/>
      <sheetName val="3,04"/>
      <sheetName val="3,08"/>
      <sheetName val="4,01"/>
      <sheetName val="4,04"/>
      <sheetName val="5,09"/>
      <sheetName val="1,01"/>
      <sheetName val="1,001"/>
      <sheetName val="1,002"/>
      <sheetName val="2,001"/>
      <sheetName val="3,003"/>
      <sheetName val="3,005"/>
      <sheetName val="4,003"/>
      <sheetName val="1,02"/>
      <sheetName val="3,002"/>
      <sheetName val="3,007"/>
      <sheetName val="3,008"/>
      <sheetName val="4,004"/>
      <sheetName val="4,005"/>
      <sheetName val="4,006"/>
      <sheetName val="4,007"/>
      <sheetName val="4,008"/>
      <sheetName val="4,009"/>
      <sheetName val="4,012"/>
      <sheetName val="4,013"/>
      <sheetName val="5,002"/>
      <sheetName val="5,003"/>
      <sheetName val="7,001"/>
      <sheetName val="5,006"/>
      <sheetName val="5,009"/>
      <sheetName val="3,26"/>
      <sheetName val="6,34"/>
      <sheetName val="6,35"/>
      <sheetName val="6,32"/>
      <sheetName val="6,31"/>
      <sheetName val="6,30"/>
      <sheetName val="6,29"/>
      <sheetName val="6,28"/>
      <sheetName val="6,27"/>
      <sheetName val="6,26"/>
      <sheetName val="6,25"/>
      <sheetName val="6,24"/>
      <sheetName val="6,23"/>
      <sheetName val="6,22"/>
      <sheetName val="6,21"/>
      <sheetName val="6,20"/>
      <sheetName val="6,19"/>
      <sheetName val="6,18"/>
      <sheetName val="6,17"/>
      <sheetName val="6,16"/>
      <sheetName val="6,15"/>
      <sheetName val="6,14"/>
      <sheetName val="6,13"/>
      <sheetName val="6,12"/>
      <sheetName val="6,11"/>
      <sheetName val="6,10"/>
      <sheetName val="6,9"/>
      <sheetName val="6,8"/>
      <sheetName val="6,7"/>
      <sheetName val="6,6"/>
      <sheetName val="6,5"/>
      <sheetName val="6,4"/>
      <sheetName val="6,3"/>
      <sheetName val="6,2 (2)"/>
      <sheetName val="6,2"/>
      <sheetName val="6,1"/>
      <sheetName val="5,22"/>
      <sheetName val="5,21"/>
      <sheetName val="5,20"/>
      <sheetName val="5,19"/>
      <sheetName val="5,18"/>
      <sheetName val="5,17"/>
      <sheetName val="5,16"/>
      <sheetName val="5,15"/>
      <sheetName val="5,14"/>
      <sheetName val="5,13"/>
      <sheetName val="5,12"/>
      <sheetName val="5,11"/>
      <sheetName val="5,10"/>
      <sheetName val="5,9"/>
      <sheetName val="5,8"/>
      <sheetName val="5,7"/>
      <sheetName val="5,6"/>
      <sheetName val="5,5"/>
      <sheetName val="5,4"/>
      <sheetName val="5,3 (2)"/>
      <sheetName val="5,3"/>
      <sheetName val="5,2 (3)"/>
      <sheetName val="5,2 (2)"/>
      <sheetName val="5,2"/>
      <sheetName val="5,1"/>
      <sheetName val="4,11"/>
      <sheetName val="4,10"/>
      <sheetName val="4,9"/>
      <sheetName val="4,8"/>
      <sheetName val="4,7"/>
      <sheetName val="4,6"/>
      <sheetName val="4,5"/>
      <sheetName val="4,4"/>
      <sheetName val="4,3"/>
      <sheetName val="4,2"/>
      <sheetName val="4,1"/>
      <sheetName val="3,36"/>
      <sheetName val="3,35"/>
      <sheetName val="3,34"/>
      <sheetName val="3,33"/>
      <sheetName val="3,32"/>
      <sheetName val="3,31"/>
      <sheetName val="3,30"/>
      <sheetName val="3,29"/>
      <sheetName val="3,28"/>
      <sheetName val="3,27"/>
      <sheetName val="3,25"/>
      <sheetName val="3,24"/>
      <sheetName val="3,23"/>
      <sheetName val="3,22"/>
      <sheetName val="3,21"/>
      <sheetName val="3,20"/>
      <sheetName val="3,19"/>
      <sheetName val="3,18"/>
      <sheetName val="3,17"/>
      <sheetName val="3,16"/>
      <sheetName val="3,15"/>
      <sheetName val="3,14"/>
      <sheetName val="3,13"/>
      <sheetName val="3,12"/>
      <sheetName val="3,11"/>
      <sheetName val="3,10"/>
      <sheetName val="3,9"/>
      <sheetName val="3,8"/>
      <sheetName val="3,7"/>
      <sheetName val="3,6"/>
      <sheetName val="3,5"/>
      <sheetName val="3,4"/>
      <sheetName val="3,3"/>
      <sheetName val="3,2"/>
      <sheetName val="3,1"/>
      <sheetName val="2,2,9"/>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1,19"/>
      <sheetName val="1,20"/>
      <sheetName val="2,01"/>
      <sheetName val="2,02"/>
      <sheetName val="2,03"/>
      <sheetName val="2,04 "/>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A.U"/>
      <sheetName val="Inversion Ambiental"/>
      <sheetName val="PMT"/>
      <sheetName val="ESTIMACION COSTOS COBERTURAS"/>
      <sheetName val="Interventoria"/>
      <sheetName val="FM Interventoria"/>
      <sheetName val=" COSTOS COBERTURA Interventoria"/>
      <sheetName val="CANT DE OBRA"/>
      <sheetName val="PRE-PTTO"/>
      <sheetName val="APUS HIDROSANITARIO"/>
      <sheetName val="CANT_OBRA_HIDRO"/>
      <sheetName val="BASE HIDRO"/>
      <sheetName val="APUS RCI"/>
      <sheetName val="CANT_OBRA_RCI"/>
      <sheetName val="BASE RCI"/>
      <sheetName val="APUS CIVIL"/>
      <sheetName val="APU AA"/>
      <sheetName val="F.P. Profesionales"/>
      <sheetName val="F.P. Mano de Obra"/>
      <sheetName val="PROVEED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A.U"/>
      <sheetName val="Inversion Ambiental"/>
      <sheetName val="PMT"/>
      <sheetName val="ESTIMACION COSTOS COBERTURAS"/>
      <sheetName val="Interventoria"/>
      <sheetName val="FM Interventoria"/>
      <sheetName val=" COSTOS COBERTURA Interventoria"/>
      <sheetName val="CANT DE OBRA"/>
      <sheetName val="PRE-PTTO"/>
      <sheetName val="APUS HIDROSANITARIO"/>
      <sheetName val="CANT_OBRA_HIDRO"/>
      <sheetName val="BASE HIDRO"/>
      <sheetName val="APUS RCI"/>
      <sheetName val="CANT_OBRA_RCI"/>
      <sheetName val="BASE RCI"/>
      <sheetName val="APUS CIVIL"/>
      <sheetName val="APU AA"/>
      <sheetName val="F.P. Profesionales"/>
      <sheetName val="F.P. Mano de Obra"/>
      <sheetName val="PROVEED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10:I804" totalsRowShown="0" headerRowDxfId="19" dataDxfId="18">
  <autoFilter ref="B10:I804" xr:uid="{00000000-0009-0000-0100-000001000000}"/>
  <tableColumns count="8">
    <tableColumn id="1" xr3:uid="{00000000-0010-0000-0000-000001000000}" name="No" dataDxfId="17"/>
    <tableColumn id="2" xr3:uid="{00000000-0010-0000-0000-000002000000}" name="Item" dataDxfId="16"/>
    <tableColumn id="3" xr3:uid="{00000000-0010-0000-0000-000003000000}" name="R-NR" dataDxfId="15"/>
    <tableColumn id="4" xr3:uid="{00000000-0010-0000-0000-000004000000}" name="Descripcion de la Actividad" dataDxfId="14"/>
    <tableColumn id="5" xr3:uid="{00000000-0010-0000-0000-000005000000}" name="Unidad" dataDxfId="13"/>
    <tableColumn id="6" xr3:uid="{00000000-0010-0000-0000-000006000000}" name="Cantidad" dataDxfId="12"/>
    <tableColumn id="7" xr3:uid="{00000000-0010-0000-0000-000007000000}" name="Precio Unitario" dataDxfId="11"/>
    <tableColumn id="8" xr3:uid="{00000000-0010-0000-0000-000008000000}" name="Valor Total" dataDxfId="10"/>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805:I810" totalsRowShown="0" headerRowDxfId="9" dataDxfId="8">
  <autoFilter ref="B805:I810" xr:uid="{00000000-0009-0000-0100-000002000000}"/>
  <tableColumns count="8">
    <tableColumn id="1" xr3:uid="{00000000-0010-0000-0100-000001000000}" name="Columna1" dataDxfId="7"/>
    <tableColumn id="2" xr3:uid="{00000000-0010-0000-0100-000002000000}" name="Columna2" dataDxfId="6"/>
    <tableColumn id="3" xr3:uid="{00000000-0010-0000-0100-000003000000}" name="Columna3" dataDxfId="5"/>
    <tableColumn id="4" xr3:uid="{00000000-0010-0000-0100-000004000000}" name="Columna4" dataDxfId="4"/>
    <tableColumn id="5" xr3:uid="{00000000-0010-0000-0100-000005000000}" name="Columna5" dataDxfId="3"/>
    <tableColumn id="6" xr3:uid="{00000000-0010-0000-0100-000006000000}" name="Columna6" dataDxfId="2"/>
    <tableColumn id="7" xr3:uid="{00000000-0010-0000-0100-000007000000}" name="Columna7" dataDxfId="1"/>
    <tableColumn id="8" xr3:uid="{00000000-0010-0000-0100-000008000000}" name="Columna8" dataDxfId="0"/>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outlinePr summaryBelow="0" summaryRight="0"/>
  </sheetPr>
  <dimension ref="A3:P821"/>
  <sheetViews>
    <sheetView tabSelected="1" topLeftCell="A794" zoomScale="88" zoomScaleNormal="88" zoomScaleSheetLayoutView="85" workbookViewId="0">
      <selection activeCell="B821" sqref="B821:E821"/>
    </sheetView>
  </sheetViews>
  <sheetFormatPr defaultColWidth="11.42578125" defaultRowHeight="15" outlineLevelRow="1"/>
  <cols>
    <col min="1" max="1" width="11" customWidth="1"/>
    <col min="2" max="2" width="9.85546875" customWidth="1"/>
    <col min="3" max="4" width="12.7109375" customWidth="1"/>
    <col min="5" max="5" width="96.7109375" customWidth="1"/>
    <col min="6" max="6" width="12.7109375" customWidth="1"/>
    <col min="7" max="7" width="12.7109375" style="49" customWidth="1"/>
    <col min="8" max="8" width="20.28515625" style="50" bestFit="1" customWidth="1"/>
    <col min="9" max="9" width="40.140625" style="50" customWidth="1"/>
  </cols>
  <sheetData>
    <row r="3" spans="2:16" ht="15.75" thickBot="1">
      <c r="B3" s="36"/>
      <c r="C3" s="36"/>
      <c r="D3" s="36"/>
      <c r="E3" s="36"/>
      <c r="F3" s="36"/>
      <c r="G3" s="37"/>
      <c r="H3" s="38"/>
      <c r="I3" s="38"/>
      <c r="J3" s="36"/>
      <c r="K3" s="36"/>
      <c r="L3" s="36"/>
      <c r="M3" s="36"/>
      <c r="N3" s="36"/>
      <c r="O3" s="36"/>
      <c r="P3" s="36"/>
    </row>
    <row r="4" spans="2:16" ht="20.25" customHeight="1" thickBot="1">
      <c r="B4" s="96" t="s">
        <v>0</v>
      </c>
      <c r="C4" s="97"/>
      <c r="D4" s="97"/>
      <c r="E4" s="97"/>
      <c r="F4" s="100" t="s">
        <v>1</v>
      </c>
      <c r="G4" s="101"/>
      <c r="H4" s="101"/>
      <c r="I4" s="102"/>
      <c r="J4" s="36"/>
      <c r="K4" s="36"/>
      <c r="L4" s="36"/>
      <c r="M4" s="36"/>
      <c r="N4" s="36"/>
      <c r="O4" s="36"/>
      <c r="P4" s="36"/>
    </row>
    <row r="5" spans="2:16" ht="28.5" customHeight="1" thickBot="1">
      <c r="B5" s="98"/>
      <c r="C5" s="99"/>
      <c r="D5" s="99"/>
      <c r="E5" s="99"/>
      <c r="F5" s="100" t="s">
        <v>2</v>
      </c>
      <c r="G5" s="101"/>
      <c r="H5" s="101"/>
      <c r="I5" s="102"/>
      <c r="J5" s="36"/>
      <c r="K5" s="36"/>
      <c r="L5" s="36"/>
      <c r="M5" s="36"/>
      <c r="N5" s="36"/>
      <c r="O5" s="36"/>
      <c r="P5" s="36"/>
    </row>
    <row r="6" spans="2:16" ht="14.25" customHeight="1" thickBot="1">
      <c r="B6" s="98" t="s">
        <v>3</v>
      </c>
      <c r="C6" s="99"/>
      <c r="D6" s="99"/>
      <c r="E6" s="99"/>
      <c r="F6" s="106" t="s">
        <v>4</v>
      </c>
      <c r="G6" s="107"/>
      <c r="H6" s="107"/>
      <c r="I6" s="108"/>
      <c r="J6" s="36"/>
      <c r="K6" s="36"/>
      <c r="L6" s="36"/>
      <c r="M6" s="36"/>
      <c r="N6" s="36"/>
      <c r="O6" s="36"/>
      <c r="P6" s="36"/>
    </row>
    <row r="7" spans="2:16" ht="15" customHeight="1" thickBot="1">
      <c r="B7" s="98"/>
      <c r="C7" s="99"/>
      <c r="D7" s="99"/>
      <c r="E7" s="99"/>
      <c r="F7" s="106"/>
      <c r="G7" s="107"/>
      <c r="H7" s="107"/>
      <c r="I7" s="108"/>
      <c r="J7" s="36"/>
      <c r="K7" s="36"/>
      <c r="L7" s="36"/>
      <c r="M7" s="36"/>
      <c r="N7" s="36"/>
      <c r="O7" s="36"/>
      <c r="P7" s="36"/>
    </row>
    <row r="8" spans="2:16" ht="15" customHeight="1" thickBot="1">
      <c r="B8" s="98"/>
      <c r="C8" s="99"/>
      <c r="D8" s="99"/>
      <c r="E8" s="99"/>
      <c r="F8" s="106"/>
      <c r="G8" s="107"/>
      <c r="H8" s="107"/>
      <c r="I8" s="108"/>
      <c r="J8" s="36"/>
      <c r="K8" s="36"/>
      <c r="L8" s="36"/>
      <c r="M8" s="36"/>
      <c r="N8" s="36"/>
      <c r="O8" s="36"/>
      <c r="P8" s="36"/>
    </row>
    <row r="9" spans="2:16" ht="67.5" customHeight="1">
      <c r="B9" s="98"/>
      <c r="C9" s="99"/>
      <c r="D9" s="99"/>
      <c r="E9" s="99"/>
      <c r="F9" s="109"/>
      <c r="G9" s="110"/>
      <c r="H9" s="110"/>
      <c r="I9" s="111"/>
      <c r="J9" s="36"/>
      <c r="K9" s="36"/>
      <c r="L9" s="36" t="s">
        <v>5</v>
      </c>
      <c r="M9" s="36"/>
      <c r="N9" s="36"/>
      <c r="O9" s="36"/>
      <c r="P9" s="36"/>
    </row>
    <row r="10" spans="2:16" ht="27.75" customHeight="1">
      <c r="B10" s="55" t="s">
        <v>6</v>
      </c>
      <c r="C10" s="55" t="s">
        <v>7</v>
      </c>
      <c r="D10" s="55" t="s">
        <v>8</v>
      </c>
      <c r="E10" s="56" t="s">
        <v>9</v>
      </c>
      <c r="F10" s="55" t="s">
        <v>10</v>
      </c>
      <c r="G10" s="57" t="s">
        <v>11</v>
      </c>
      <c r="H10" s="58" t="s">
        <v>12</v>
      </c>
      <c r="I10" s="58" t="s">
        <v>13</v>
      </c>
      <c r="J10" s="39"/>
      <c r="K10" s="39"/>
      <c r="L10" s="39"/>
      <c r="M10" s="39"/>
      <c r="N10" s="39"/>
      <c r="O10" s="39"/>
      <c r="P10" s="39"/>
    </row>
    <row r="11" spans="2:16" ht="15.75">
      <c r="B11" s="61"/>
      <c r="C11" s="51" t="s">
        <v>14</v>
      </c>
      <c r="D11" s="51"/>
      <c r="E11" s="60" t="s">
        <v>15</v>
      </c>
      <c r="F11" s="51"/>
      <c r="G11" s="53"/>
      <c r="H11" s="54"/>
      <c r="I11" s="62"/>
      <c r="J11" s="40"/>
      <c r="K11" s="40"/>
      <c r="L11" s="40"/>
      <c r="M11" s="40"/>
      <c r="N11" s="40"/>
      <c r="O11" s="40"/>
      <c r="P11" s="40"/>
    </row>
    <row r="12" spans="2:16" ht="15.75" outlineLevel="1">
      <c r="B12" s="61"/>
      <c r="C12" s="51" t="s">
        <v>16</v>
      </c>
      <c r="D12" s="51"/>
      <c r="E12" s="59" t="s">
        <v>17</v>
      </c>
      <c r="F12" s="51"/>
      <c r="G12" s="53"/>
      <c r="H12" s="54"/>
      <c r="I12" s="62"/>
      <c r="J12" s="41"/>
      <c r="K12" s="41"/>
      <c r="L12" s="41"/>
      <c r="M12" s="41"/>
      <c r="N12" s="41"/>
      <c r="O12" s="41"/>
      <c r="P12" s="41"/>
    </row>
    <row r="13" spans="2:16" ht="15.75" outlineLevel="1">
      <c r="B13" s="61"/>
      <c r="C13" s="51"/>
      <c r="D13" s="51"/>
      <c r="E13" s="59" t="s">
        <v>18</v>
      </c>
      <c r="F13" s="51"/>
      <c r="G13" s="53"/>
      <c r="H13" s="54"/>
      <c r="I13" s="62"/>
      <c r="J13" s="41"/>
      <c r="K13" s="41"/>
      <c r="L13" s="41"/>
      <c r="M13" s="41"/>
      <c r="N13" s="41"/>
      <c r="O13" s="41"/>
      <c r="P13" s="41"/>
    </row>
    <row r="14" spans="2:16" ht="45" outlineLevel="1">
      <c r="B14" s="63">
        <v>1</v>
      </c>
      <c r="C14" s="64" t="s">
        <v>19</v>
      </c>
      <c r="D14" s="64" t="s">
        <v>20</v>
      </c>
      <c r="E14" s="65" t="s">
        <v>21</v>
      </c>
      <c r="F14" s="66" t="s">
        <v>22</v>
      </c>
      <c r="G14" s="67">
        <v>686</v>
      </c>
      <c r="H14" s="85">
        <v>0</v>
      </c>
      <c r="I14" s="69">
        <f t="shared" ref="I14:I77" si="0">ROUND(G14*H14,0)</f>
        <v>0</v>
      </c>
      <c r="J14" s="41"/>
      <c r="K14" s="42"/>
      <c r="L14" s="41"/>
      <c r="M14" s="41"/>
      <c r="N14" s="41"/>
      <c r="O14" s="41"/>
      <c r="P14" s="41"/>
    </row>
    <row r="15" spans="2:16" ht="15.75" outlineLevel="1">
      <c r="B15" s="70">
        <v>2</v>
      </c>
      <c r="C15" s="51"/>
      <c r="D15" s="51"/>
      <c r="E15" s="59" t="s">
        <v>23</v>
      </c>
      <c r="F15" s="51"/>
      <c r="G15" s="53"/>
      <c r="H15" s="54"/>
      <c r="I15" s="62"/>
      <c r="J15" s="41"/>
      <c r="K15" s="42"/>
      <c r="L15" s="41"/>
      <c r="M15" s="41"/>
      <c r="N15" s="41"/>
      <c r="O15" s="41"/>
      <c r="P15" s="41"/>
    </row>
    <row r="16" spans="2:16" ht="75" outlineLevel="1">
      <c r="B16" s="63">
        <v>3</v>
      </c>
      <c r="C16" s="64" t="s">
        <v>24</v>
      </c>
      <c r="D16" s="64" t="s">
        <v>20</v>
      </c>
      <c r="E16" s="65" t="s">
        <v>25</v>
      </c>
      <c r="F16" s="66" t="s">
        <v>26</v>
      </c>
      <c r="G16" s="67">
        <v>122</v>
      </c>
      <c r="H16" s="85">
        <v>0</v>
      </c>
      <c r="I16" s="69">
        <f t="shared" si="0"/>
        <v>0</v>
      </c>
      <c r="J16" s="41"/>
      <c r="K16" s="42"/>
      <c r="L16" s="41"/>
      <c r="M16" s="41"/>
      <c r="N16" s="41"/>
      <c r="O16" s="41"/>
      <c r="P16" s="41"/>
    </row>
    <row r="17" spans="2:16" ht="15.75" outlineLevel="1">
      <c r="B17" s="70">
        <v>4</v>
      </c>
      <c r="C17" s="51"/>
      <c r="D17" s="51"/>
      <c r="E17" s="59" t="s">
        <v>27</v>
      </c>
      <c r="F17" s="51"/>
      <c r="G17" s="53"/>
      <c r="H17" s="54"/>
      <c r="I17" s="62"/>
      <c r="J17" s="41"/>
      <c r="K17" s="42"/>
      <c r="L17" s="41"/>
      <c r="M17" s="41"/>
      <c r="N17" s="41"/>
      <c r="O17" s="41"/>
      <c r="P17" s="41"/>
    </row>
    <row r="18" spans="2:16" ht="75" outlineLevel="1">
      <c r="B18" s="63">
        <v>5</v>
      </c>
      <c r="C18" s="64" t="s">
        <v>28</v>
      </c>
      <c r="D18" s="64" t="s">
        <v>20</v>
      </c>
      <c r="E18" s="65" t="s">
        <v>29</v>
      </c>
      <c r="F18" s="66" t="s">
        <v>22</v>
      </c>
      <c r="G18" s="67">
        <v>686</v>
      </c>
      <c r="H18" s="85">
        <v>0</v>
      </c>
      <c r="I18" s="69">
        <f t="shared" si="0"/>
        <v>0</v>
      </c>
      <c r="J18" s="41"/>
      <c r="K18" s="42"/>
      <c r="L18" s="41"/>
      <c r="M18" s="41"/>
      <c r="N18" s="41"/>
      <c r="O18" s="41"/>
      <c r="P18" s="41"/>
    </row>
    <row r="19" spans="2:16" outlineLevel="1">
      <c r="B19" s="63">
        <v>6</v>
      </c>
      <c r="C19" s="64" t="s">
        <v>30</v>
      </c>
      <c r="D19" s="64" t="s">
        <v>20</v>
      </c>
      <c r="E19" s="65" t="s">
        <v>31</v>
      </c>
      <c r="F19" s="66" t="s">
        <v>32</v>
      </c>
      <c r="G19" s="67">
        <v>185</v>
      </c>
      <c r="H19" s="85">
        <v>0</v>
      </c>
      <c r="I19" s="69">
        <f t="shared" si="0"/>
        <v>0</v>
      </c>
      <c r="J19" s="41"/>
      <c r="K19" s="42"/>
      <c r="L19" s="41"/>
      <c r="M19" s="41"/>
      <c r="N19" s="41"/>
      <c r="O19" s="41"/>
      <c r="P19" s="41"/>
    </row>
    <row r="20" spans="2:16" outlineLevel="1">
      <c r="B20" s="63">
        <v>7</v>
      </c>
      <c r="C20" s="64" t="s">
        <v>33</v>
      </c>
      <c r="D20" s="64" t="s">
        <v>20</v>
      </c>
      <c r="E20" s="65" t="s">
        <v>34</v>
      </c>
      <c r="F20" s="66" t="s">
        <v>35</v>
      </c>
      <c r="G20" s="67">
        <v>15</v>
      </c>
      <c r="H20" s="85">
        <v>0</v>
      </c>
      <c r="I20" s="69">
        <f t="shared" si="0"/>
        <v>0</v>
      </c>
      <c r="J20" s="41"/>
      <c r="K20" s="42"/>
      <c r="L20" s="41"/>
      <c r="M20" s="41"/>
      <c r="N20" s="41"/>
      <c r="O20" s="41"/>
      <c r="P20" s="41"/>
    </row>
    <row r="21" spans="2:16" outlineLevel="1">
      <c r="B21" s="63">
        <v>8</v>
      </c>
      <c r="C21" s="64" t="s">
        <v>36</v>
      </c>
      <c r="D21" s="64" t="s">
        <v>20</v>
      </c>
      <c r="E21" s="65" t="s">
        <v>37</v>
      </c>
      <c r="F21" s="66" t="s">
        <v>35</v>
      </c>
      <c r="G21" s="67">
        <v>15</v>
      </c>
      <c r="H21" s="85">
        <v>0</v>
      </c>
      <c r="I21" s="69">
        <f t="shared" si="0"/>
        <v>0</v>
      </c>
      <c r="J21" s="41"/>
      <c r="K21" s="42"/>
      <c r="L21" s="41"/>
      <c r="M21" s="41"/>
      <c r="N21" s="41"/>
      <c r="O21" s="41"/>
      <c r="P21" s="41"/>
    </row>
    <row r="22" spans="2:16" ht="15.75" outlineLevel="1">
      <c r="B22" s="70">
        <v>9</v>
      </c>
      <c r="C22" s="51" t="s">
        <v>38</v>
      </c>
      <c r="D22" s="51"/>
      <c r="E22" s="59" t="s">
        <v>39</v>
      </c>
      <c r="F22" s="51"/>
      <c r="G22" s="53"/>
      <c r="H22" s="54"/>
      <c r="I22" s="62"/>
      <c r="J22" s="41"/>
      <c r="K22" s="42"/>
      <c r="L22" s="41"/>
      <c r="M22" s="41"/>
      <c r="N22" s="41"/>
      <c r="O22" s="41"/>
      <c r="P22" s="41"/>
    </row>
    <row r="23" spans="2:16" ht="15.75" outlineLevel="1">
      <c r="B23" s="70">
        <v>10</v>
      </c>
      <c r="C23" s="51"/>
      <c r="D23" s="51"/>
      <c r="E23" s="59" t="s">
        <v>40</v>
      </c>
      <c r="F23" s="51"/>
      <c r="G23" s="53"/>
      <c r="H23" s="54"/>
      <c r="I23" s="62"/>
      <c r="J23" s="41"/>
      <c r="K23" s="42"/>
      <c r="L23" s="41"/>
      <c r="M23" s="41"/>
      <c r="N23" s="41"/>
      <c r="O23" s="41"/>
      <c r="P23" s="41"/>
    </row>
    <row r="24" spans="2:16" ht="60" outlineLevel="1">
      <c r="B24" s="63">
        <v>11</v>
      </c>
      <c r="C24" s="64" t="s">
        <v>41</v>
      </c>
      <c r="D24" s="64" t="s">
        <v>20</v>
      </c>
      <c r="E24" s="65" t="s">
        <v>42</v>
      </c>
      <c r="F24" s="66" t="s">
        <v>32</v>
      </c>
      <c r="G24" s="67">
        <v>185</v>
      </c>
      <c r="H24" s="85">
        <v>0</v>
      </c>
      <c r="I24" s="69">
        <f t="shared" si="0"/>
        <v>0</v>
      </c>
      <c r="J24" s="41"/>
      <c r="K24" s="42"/>
      <c r="L24" s="41"/>
      <c r="M24" s="41"/>
      <c r="N24" s="41"/>
      <c r="O24" s="41"/>
      <c r="P24" s="41"/>
    </row>
    <row r="25" spans="2:16" ht="15.75" outlineLevel="1">
      <c r="B25" s="70">
        <v>12</v>
      </c>
      <c r="C25" s="51"/>
      <c r="D25" s="51"/>
      <c r="E25" s="59" t="s">
        <v>43</v>
      </c>
      <c r="F25" s="51"/>
      <c r="G25" s="53"/>
      <c r="H25" s="54"/>
      <c r="I25" s="62"/>
      <c r="J25" s="41"/>
      <c r="K25" s="42"/>
      <c r="L25" s="41"/>
      <c r="M25" s="41"/>
      <c r="N25" s="41"/>
      <c r="O25" s="41"/>
      <c r="P25" s="41"/>
    </row>
    <row r="26" spans="2:16" ht="45" outlineLevel="1">
      <c r="B26" s="63">
        <v>13</v>
      </c>
      <c r="C26" s="64" t="s">
        <v>41</v>
      </c>
      <c r="D26" s="64" t="s">
        <v>20</v>
      </c>
      <c r="E26" s="65" t="s">
        <v>44</v>
      </c>
      <c r="F26" s="66" t="s">
        <v>32</v>
      </c>
      <c r="G26" s="67">
        <v>66</v>
      </c>
      <c r="H26" s="85">
        <v>0</v>
      </c>
      <c r="I26" s="69">
        <f t="shared" si="0"/>
        <v>0</v>
      </c>
      <c r="J26" s="41"/>
      <c r="K26" s="42"/>
      <c r="L26" s="41"/>
      <c r="M26" s="41"/>
      <c r="N26" s="41"/>
      <c r="O26" s="41"/>
      <c r="P26" s="41"/>
    </row>
    <row r="27" spans="2:16" ht="30" outlineLevel="1">
      <c r="B27" s="63">
        <v>14</v>
      </c>
      <c r="C27" s="64" t="s">
        <v>45</v>
      </c>
      <c r="D27" s="64" t="s">
        <v>20</v>
      </c>
      <c r="E27" s="65" t="s">
        <v>46</v>
      </c>
      <c r="F27" s="66" t="s">
        <v>32</v>
      </c>
      <c r="G27" s="67">
        <v>185</v>
      </c>
      <c r="H27" s="85">
        <v>0</v>
      </c>
      <c r="I27" s="69">
        <f t="shared" si="0"/>
        <v>0</v>
      </c>
      <c r="J27" s="41"/>
      <c r="K27" s="42"/>
      <c r="L27" s="41"/>
      <c r="M27" s="41"/>
      <c r="N27" s="41"/>
      <c r="O27" s="41"/>
      <c r="P27" s="41"/>
    </row>
    <row r="28" spans="2:16" ht="15.75" outlineLevel="1">
      <c r="B28" s="70">
        <v>15</v>
      </c>
      <c r="C28" s="51" t="s">
        <v>47</v>
      </c>
      <c r="D28" s="51"/>
      <c r="E28" s="59" t="s">
        <v>48</v>
      </c>
      <c r="F28" s="51"/>
      <c r="G28" s="53"/>
      <c r="H28" s="54"/>
      <c r="I28" s="62"/>
      <c r="J28" s="41"/>
      <c r="K28" s="42"/>
      <c r="L28" s="41"/>
      <c r="M28" s="41"/>
      <c r="N28" s="41"/>
      <c r="O28" s="41"/>
      <c r="P28" s="41"/>
    </row>
    <row r="29" spans="2:16" ht="15.75" outlineLevel="1">
      <c r="B29" s="70">
        <v>16</v>
      </c>
      <c r="C29" s="51"/>
      <c r="D29" s="51"/>
      <c r="E29" s="59" t="s">
        <v>49</v>
      </c>
      <c r="F29" s="51"/>
      <c r="G29" s="53"/>
      <c r="H29" s="54"/>
      <c r="I29" s="62"/>
      <c r="J29" s="41"/>
      <c r="K29" s="42"/>
      <c r="L29" s="41"/>
      <c r="M29" s="41"/>
      <c r="N29" s="41"/>
      <c r="O29" s="41"/>
      <c r="P29" s="41"/>
    </row>
    <row r="30" spans="2:16" outlineLevel="1">
      <c r="B30" s="63">
        <v>17</v>
      </c>
      <c r="C30" s="64" t="s">
        <v>50</v>
      </c>
      <c r="D30" s="64" t="s">
        <v>20</v>
      </c>
      <c r="E30" s="65" t="s">
        <v>51</v>
      </c>
      <c r="F30" s="66" t="s">
        <v>22</v>
      </c>
      <c r="G30" s="67">
        <v>721</v>
      </c>
      <c r="H30" s="85">
        <v>0</v>
      </c>
      <c r="I30" s="69">
        <f t="shared" si="0"/>
        <v>0</v>
      </c>
      <c r="J30" s="41"/>
      <c r="K30" s="42"/>
      <c r="L30" s="41"/>
      <c r="M30" s="41"/>
      <c r="N30" s="41"/>
      <c r="O30" s="41"/>
      <c r="P30" s="41"/>
    </row>
    <row r="31" spans="2:16" ht="15.75" outlineLevel="1">
      <c r="B31" s="70">
        <v>18</v>
      </c>
      <c r="C31" s="51"/>
      <c r="D31" s="51"/>
      <c r="E31" s="59" t="s">
        <v>52</v>
      </c>
      <c r="F31" s="51"/>
      <c r="G31" s="53"/>
      <c r="H31" s="54"/>
      <c r="I31" s="62"/>
      <c r="J31" s="41"/>
      <c r="K31" s="42"/>
      <c r="L31" s="41"/>
      <c r="M31" s="41"/>
      <c r="N31" s="41"/>
      <c r="O31" s="41"/>
      <c r="P31" s="41"/>
    </row>
    <row r="32" spans="2:16" ht="45" outlineLevel="1">
      <c r="B32" s="63">
        <v>19</v>
      </c>
      <c r="C32" s="64" t="s">
        <v>53</v>
      </c>
      <c r="D32" s="64" t="s">
        <v>20</v>
      </c>
      <c r="E32" s="65" t="s">
        <v>54</v>
      </c>
      <c r="F32" s="66" t="s">
        <v>32</v>
      </c>
      <c r="G32" s="67">
        <f>87+5</f>
        <v>92</v>
      </c>
      <c r="H32" s="85">
        <v>0</v>
      </c>
      <c r="I32" s="69">
        <f t="shared" si="0"/>
        <v>0</v>
      </c>
      <c r="J32" s="41"/>
      <c r="K32" s="42"/>
      <c r="L32" s="41"/>
      <c r="M32" s="41"/>
      <c r="N32" s="41"/>
      <c r="O32" s="41"/>
      <c r="P32" s="41"/>
    </row>
    <row r="33" spans="2:16" ht="15.75" outlineLevel="1">
      <c r="B33" s="70">
        <v>20</v>
      </c>
      <c r="C33" s="51"/>
      <c r="D33" s="51"/>
      <c r="E33" s="59" t="s">
        <v>55</v>
      </c>
      <c r="F33" s="51"/>
      <c r="G33" s="53"/>
      <c r="H33" s="54"/>
      <c r="I33" s="62"/>
      <c r="J33" s="41"/>
      <c r="K33" s="42"/>
      <c r="L33" s="41"/>
      <c r="M33" s="41"/>
      <c r="N33" s="41"/>
      <c r="O33" s="41"/>
      <c r="P33" s="41"/>
    </row>
    <row r="34" spans="2:16" ht="60" outlineLevel="1">
      <c r="B34" s="63">
        <v>21</v>
      </c>
      <c r="C34" s="64" t="s">
        <v>56</v>
      </c>
      <c r="D34" s="64" t="s">
        <v>20</v>
      </c>
      <c r="E34" s="65" t="s">
        <v>57</v>
      </c>
      <c r="F34" s="66" t="s">
        <v>32</v>
      </c>
      <c r="G34" s="67">
        <f>22+5</f>
        <v>27</v>
      </c>
      <c r="H34" s="85">
        <v>0</v>
      </c>
      <c r="I34" s="69">
        <f t="shared" si="0"/>
        <v>0</v>
      </c>
      <c r="J34" s="41"/>
      <c r="K34" s="42"/>
      <c r="L34" s="41"/>
      <c r="M34" s="41"/>
      <c r="N34" s="41"/>
      <c r="O34" s="41"/>
      <c r="P34" s="41"/>
    </row>
    <row r="35" spans="2:16" ht="45" outlineLevel="1">
      <c r="B35" s="63">
        <v>22</v>
      </c>
      <c r="C35" s="64" t="s">
        <v>58</v>
      </c>
      <c r="D35" s="64" t="s">
        <v>20</v>
      </c>
      <c r="E35" s="65" t="s">
        <v>59</v>
      </c>
      <c r="F35" s="66" t="s">
        <v>32</v>
      </c>
      <c r="G35" s="67">
        <v>13</v>
      </c>
      <c r="H35" s="85">
        <v>0</v>
      </c>
      <c r="I35" s="69">
        <f t="shared" si="0"/>
        <v>0</v>
      </c>
      <c r="J35" s="41"/>
      <c r="K35" s="42"/>
      <c r="L35" s="41"/>
      <c r="M35" s="41"/>
      <c r="N35" s="41"/>
      <c r="O35" s="41"/>
      <c r="P35" s="41"/>
    </row>
    <row r="36" spans="2:16" ht="15.75" outlineLevel="1">
      <c r="B36" s="70">
        <v>23</v>
      </c>
      <c r="C36" s="51"/>
      <c r="D36" s="51"/>
      <c r="E36" s="59" t="s">
        <v>60</v>
      </c>
      <c r="F36" s="51"/>
      <c r="G36" s="53"/>
      <c r="H36" s="54"/>
      <c r="I36" s="62"/>
      <c r="J36" s="41"/>
      <c r="K36" s="42"/>
      <c r="L36" s="41"/>
      <c r="M36" s="41"/>
      <c r="N36" s="41"/>
      <c r="O36" s="41"/>
      <c r="P36" s="41"/>
    </row>
    <row r="37" spans="2:16" ht="45" outlineLevel="1">
      <c r="B37" s="63">
        <v>24</v>
      </c>
      <c r="C37" s="64" t="s">
        <v>61</v>
      </c>
      <c r="D37" s="64" t="s">
        <v>20</v>
      </c>
      <c r="E37" s="65" t="s">
        <v>62</v>
      </c>
      <c r="F37" s="66" t="s">
        <v>32</v>
      </c>
      <c r="G37" s="67">
        <v>98</v>
      </c>
      <c r="H37" s="85">
        <v>0</v>
      </c>
      <c r="I37" s="69">
        <f t="shared" si="0"/>
        <v>0</v>
      </c>
      <c r="J37" s="41"/>
      <c r="K37" s="42"/>
      <c r="L37" s="41"/>
      <c r="M37" s="41"/>
      <c r="N37" s="41"/>
      <c r="O37" s="41"/>
      <c r="P37" s="41"/>
    </row>
    <row r="38" spans="2:16" ht="15.75" outlineLevel="1">
      <c r="B38" s="70">
        <v>25</v>
      </c>
      <c r="C38" s="51"/>
      <c r="D38" s="51"/>
      <c r="E38" s="59" t="s">
        <v>63</v>
      </c>
      <c r="F38" s="51"/>
      <c r="G38" s="53"/>
      <c r="H38" s="54"/>
      <c r="I38" s="62"/>
      <c r="J38" s="41"/>
      <c r="K38" s="42"/>
      <c r="L38" s="41"/>
      <c r="M38" s="41"/>
      <c r="N38" s="41"/>
      <c r="O38" s="41"/>
      <c r="P38" s="41"/>
    </row>
    <row r="39" spans="2:16" ht="30" outlineLevel="1">
      <c r="B39" s="63">
        <v>26</v>
      </c>
      <c r="C39" s="64" t="s">
        <v>64</v>
      </c>
      <c r="D39" s="64" t="s">
        <v>20</v>
      </c>
      <c r="E39" s="65" t="s">
        <v>65</v>
      </c>
      <c r="F39" s="66" t="s">
        <v>22</v>
      </c>
      <c r="G39" s="67">
        <v>10</v>
      </c>
      <c r="H39" s="85">
        <v>0</v>
      </c>
      <c r="I39" s="69">
        <f t="shared" si="0"/>
        <v>0</v>
      </c>
      <c r="J39" s="41"/>
      <c r="K39" s="42"/>
      <c r="L39" s="41"/>
      <c r="M39" s="41"/>
      <c r="N39" s="41"/>
      <c r="O39" s="41"/>
      <c r="P39" s="41"/>
    </row>
    <row r="40" spans="2:16" ht="15.75" outlineLevel="1">
      <c r="B40" s="70">
        <v>27</v>
      </c>
      <c r="C40" s="51"/>
      <c r="D40" s="51"/>
      <c r="E40" s="59" t="s">
        <v>66</v>
      </c>
      <c r="F40" s="51"/>
      <c r="G40" s="53"/>
      <c r="H40" s="54"/>
      <c r="I40" s="62"/>
      <c r="J40" s="41"/>
      <c r="K40" s="42"/>
      <c r="L40" s="41"/>
      <c r="M40" s="41"/>
      <c r="N40" s="41"/>
      <c r="O40" s="41"/>
      <c r="P40" s="41"/>
    </row>
    <row r="41" spans="2:16" ht="45" outlineLevel="1">
      <c r="B41" s="63">
        <v>28</v>
      </c>
      <c r="C41" s="64" t="s">
        <v>67</v>
      </c>
      <c r="D41" s="64" t="s">
        <v>20</v>
      </c>
      <c r="E41" s="65" t="s">
        <v>68</v>
      </c>
      <c r="F41" s="66" t="s">
        <v>69</v>
      </c>
      <c r="G41" s="67">
        <v>5676</v>
      </c>
      <c r="H41" s="85">
        <v>0</v>
      </c>
      <c r="I41" s="69">
        <f t="shared" si="0"/>
        <v>0</v>
      </c>
      <c r="J41" s="41"/>
      <c r="K41" s="42"/>
      <c r="L41" s="41"/>
      <c r="M41" s="41"/>
      <c r="N41" s="41"/>
      <c r="O41" s="41"/>
      <c r="P41" s="41"/>
    </row>
    <row r="42" spans="2:16" ht="60" outlineLevel="1">
      <c r="B42" s="63">
        <v>29</v>
      </c>
      <c r="C42" s="64" t="s">
        <v>70</v>
      </c>
      <c r="D42" s="64" t="s">
        <v>20</v>
      </c>
      <c r="E42" s="65" t="s">
        <v>71</v>
      </c>
      <c r="F42" s="66" t="s">
        <v>69</v>
      </c>
      <c r="G42" s="67">
        <v>972</v>
      </c>
      <c r="H42" s="85">
        <v>0</v>
      </c>
      <c r="I42" s="69">
        <f t="shared" si="0"/>
        <v>0</v>
      </c>
      <c r="J42" s="41"/>
      <c r="K42" s="42"/>
      <c r="L42" s="41"/>
      <c r="M42" s="41"/>
      <c r="N42" s="41"/>
      <c r="O42" s="41"/>
      <c r="P42" s="41"/>
    </row>
    <row r="43" spans="2:16" ht="45" outlineLevel="1">
      <c r="B43" s="63">
        <v>30</v>
      </c>
      <c r="C43" s="64" t="s">
        <v>72</v>
      </c>
      <c r="D43" s="64" t="s">
        <v>20</v>
      </c>
      <c r="E43" s="65" t="s">
        <v>73</v>
      </c>
      <c r="F43" s="66" t="s">
        <v>69</v>
      </c>
      <c r="G43" s="67">
        <v>2322</v>
      </c>
      <c r="H43" s="85">
        <v>0</v>
      </c>
      <c r="I43" s="69">
        <f t="shared" si="0"/>
        <v>0</v>
      </c>
      <c r="J43" s="41"/>
      <c r="K43" s="42"/>
      <c r="L43" s="41"/>
      <c r="M43" s="41"/>
      <c r="N43" s="41"/>
      <c r="O43" s="41"/>
      <c r="P43" s="41"/>
    </row>
    <row r="44" spans="2:16" ht="60" outlineLevel="1">
      <c r="B44" s="63">
        <v>31</v>
      </c>
      <c r="C44" s="64" t="s">
        <v>74</v>
      </c>
      <c r="D44" s="64" t="s">
        <v>20</v>
      </c>
      <c r="E44" s="65" t="s">
        <v>75</v>
      </c>
      <c r="F44" s="66" t="s">
        <v>69</v>
      </c>
      <c r="G44" s="67">
        <v>2126</v>
      </c>
      <c r="H44" s="85">
        <v>0</v>
      </c>
      <c r="I44" s="69">
        <f t="shared" si="0"/>
        <v>0</v>
      </c>
      <c r="J44" s="41"/>
      <c r="K44" s="42"/>
      <c r="L44" s="41"/>
      <c r="M44" s="41"/>
      <c r="N44" s="41"/>
      <c r="O44" s="41"/>
      <c r="P44" s="41"/>
    </row>
    <row r="45" spans="2:16" ht="30" outlineLevel="1">
      <c r="B45" s="63">
        <v>32</v>
      </c>
      <c r="C45" s="64" t="s">
        <v>76</v>
      </c>
      <c r="D45" s="64" t="s">
        <v>20</v>
      </c>
      <c r="E45" s="65" t="s">
        <v>77</v>
      </c>
      <c r="F45" s="66" t="s">
        <v>22</v>
      </c>
      <c r="G45" s="67">
        <v>651</v>
      </c>
      <c r="H45" s="85">
        <v>0</v>
      </c>
      <c r="I45" s="69">
        <f t="shared" si="0"/>
        <v>0</v>
      </c>
      <c r="J45" s="41"/>
      <c r="K45" s="42"/>
      <c r="L45" s="41"/>
      <c r="M45" s="41"/>
      <c r="N45" s="41"/>
      <c r="O45" s="41"/>
      <c r="P45" s="41"/>
    </row>
    <row r="46" spans="2:16" ht="15.75" outlineLevel="1">
      <c r="B46" s="70">
        <v>33</v>
      </c>
      <c r="C46" s="51" t="s">
        <v>78</v>
      </c>
      <c r="D46" s="51"/>
      <c r="E46" s="59" t="s">
        <v>79</v>
      </c>
      <c r="F46" s="51"/>
      <c r="G46" s="53"/>
      <c r="H46" s="54"/>
      <c r="I46" s="62"/>
      <c r="J46" s="41"/>
      <c r="K46" s="42"/>
      <c r="L46" s="41"/>
      <c r="M46" s="41"/>
      <c r="N46" s="41"/>
      <c r="O46" s="41"/>
      <c r="P46" s="41"/>
    </row>
    <row r="47" spans="2:16" ht="15.75" outlineLevel="1">
      <c r="B47" s="70">
        <v>34</v>
      </c>
      <c r="C47" s="51"/>
      <c r="D47" s="51"/>
      <c r="E47" s="59" t="s">
        <v>80</v>
      </c>
      <c r="F47" s="51"/>
      <c r="G47" s="53"/>
      <c r="H47" s="54"/>
      <c r="I47" s="62"/>
      <c r="J47" s="41"/>
      <c r="K47" s="42"/>
      <c r="L47" s="41"/>
      <c r="M47" s="41"/>
      <c r="N47" s="41"/>
      <c r="O47" s="41"/>
      <c r="P47" s="41"/>
    </row>
    <row r="48" spans="2:16" ht="45" outlineLevel="1">
      <c r="B48" s="63">
        <v>35</v>
      </c>
      <c r="C48" s="64" t="s">
        <v>81</v>
      </c>
      <c r="D48" s="64" t="s">
        <v>82</v>
      </c>
      <c r="E48" s="65" t="s">
        <v>83</v>
      </c>
      <c r="F48" s="66" t="s">
        <v>22</v>
      </c>
      <c r="G48" s="67">
        <v>5</v>
      </c>
      <c r="H48" s="85">
        <v>0</v>
      </c>
      <c r="I48" s="69">
        <f t="shared" si="0"/>
        <v>0</v>
      </c>
      <c r="J48" s="41"/>
      <c r="K48" s="42"/>
      <c r="L48" s="41"/>
      <c r="M48" s="41"/>
      <c r="N48" s="41"/>
      <c r="O48" s="41"/>
      <c r="P48" s="41"/>
    </row>
    <row r="49" spans="2:16" ht="15.75" outlineLevel="1">
      <c r="B49" s="70">
        <v>36</v>
      </c>
      <c r="C49" s="51"/>
      <c r="D49" s="51"/>
      <c r="E49" s="59" t="s">
        <v>84</v>
      </c>
      <c r="F49" s="51"/>
      <c r="G49" s="53"/>
      <c r="H49" s="54"/>
      <c r="I49" s="62"/>
      <c r="J49" s="41"/>
      <c r="K49" s="42"/>
      <c r="L49" s="41"/>
      <c r="M49" s="41"/>
      <c r="N49" s="41"/>
      <c r="O49" s="41"/>
      <c r="P49" s="41"/>
    </row>
    <row r="50" spans="2:16" ht="60" outlineLevel="1">
      <c r="B50" s="63">
        <v>37</v>
      </c>
      <c r="C50" s="64" t="s">
        <v>85</v>
      </c>
      <c r="D50" s="64" t="s">
        <v>20</v>
      </c>
      <c r="E50" s="65" t="s">
        <v>86</v>
      </c>
      <c r="F50" s="66" t="s">
        <v>32</v>
      </c>
      <c r="G50" s="67">
        <v>6</v>
      </c>
      <c r="H50" s="85">
        <v>0</v>
      </c>
      <c r="I50" s="69">
        <f t="shared" si="0"/>
        <v>0</v>
      </c>
      <c r="J50" s="41"/>
      <c r="K50" s="42"/>
      <c r="L50" s="41"/>
      <c r="M50" s="41"/>
      <c r="N50" s="41"/>
      <c r="O50" s="41"/>
      <c r="P50" s="41"/>
    </row>
    <row r="51" spans="2:16" ht="60" outlineLevel="1">
      <c r="B51" s="63">
        <v>38</v>
      </c>
      <c r="C51" s="64" t="s">
        <v>87</v>
      </c>
      <c r="D51" s="64" t="s">
        <v>20</v>
      </c>
      <c r="E51" s="65" t="s">
        <v>88</v>
      </c>
      <c r="F51" s="66" t="s">
        <v>32</v>
      </c>
      <c r="G51" s="67">
        <v>16</v>
      </c>
      <c r="H51" s="85">
        <v>0</v>
      </c>
      <c r="I51" s="69">
        <f t="shared" si="0"/>
        <v>0</v>
      </c>
      <c r="J51" s="41"/>
      <c r="K51" s="42"/>
      <c r="L51" s="41"/>
      <c r="M51" s="41"/>
      <c r="N51" s="41"/>
      <c r="O51" s="41"/>
      <c r="P51" s="41"/>
    </row>
    <row r="52" spans="2:16" ht="15.75" outlineLevel="1">
      <c r="B52" s="70">
        <v>39</v>
      </c>
      <c r="C52" s="51"/>
      <c r="D52" s="51"/>
      <c r="E52" s="59" t="s">
        <v>89</v>
      </c>
      <c r="F52" s="51"/>
      <c r="G52" s="53"/>
      <c r="H52" s="54"/>
      <c r="I52" s="62"/>
      <c r="J52" s="41"/>
      <c r="K52" s="42"/>
      <c r="L52" s="41"/>
      <c r="M52" s="41"/>
      <c r="N52" s="41"/>
      <c r="O52" s="41"/>
      <c r="P52" s="41"/>
    </row>
    <row r="53" spans="2:16" ht="60" outlineLevel="1">
      <c r="B53" s="63">
        <v>40</v>
      </c>
      <c r="C53" s="64" t="s">
        <v>90</v>
      </c>
      <c r="D53" s="64" t="s">
        <v>20</v>
      </c>
      <c r="E53" s="65" t="s">
        <v>91</v>
      </c>
      <c r="F53" s="66" t="s">
        <v>32</v>
      </c>
      <c r="G53" s="67">
        <v>10</v>
      </c>
      <c r="H53" s="85">
        <v>0</v>
      </c>
      <c r="I53" s="69">
        <f t="shared" si="0"/>
        <v>0</v>
      </c>
      <c r="J53" s="41"/>
      <c r="K53" s="42"/>
      <c r="L53" s="41"/>
      <c r="M53" s="41"/>
      <c r="N53" s="41"/>
      <c r="O53" s="41"/>
      <c r="P53" s="41"/>
    </row>
    <row r="54" spans="2:16" ht="75" outlineLevel="1">
      <c r="B54" s="63">
        <v>41</v>
      </c>
      <c r="C54" s="64" t="s">
        <v>92</v>
      </c>
      <c r="D54" s="64" t="s">
        <v>20</v>
      </c>
      <c r="E54" s="65" t="s">
        <v>93</v>
      </c>
      <c r="F54" s="66" t="s">
        <v>69</v>
      </c>
      <c r="G54" s="67">
        <v>247</v>
      </c>
      <c r="H54" s="85">
        <v>0</v>
      </c>
      <c r="I54" s="69">
        <f t="shared" si="0"/>
        <v>0</v>
      </c>
      <c r="J54" s="41"/>
      <c r="K54" s="42"/>
      <c r="L54" s="41"/>
      <c r="M54" s="41"/>
      <c r="N54" s="41"/>
      <c r="O54" s="41"/>
      <c r="P54" s="41"/>
    </row>
    <row r="55" spans="2:16" outlineLevel="1">
      <c r="B55" s="63">
        <v>42</v>
      </c>
      <c r="C55" s="64" t="s">
        <v>94</v>
      </c>
      <c r="D55" s="64" t="s">
        <v>82</v>
      </c>
      <c r="E55" s="65" t="s">
        <v>95</v>
      </c>
      <c r="F55" s="66" t="s">
        <v>32</v>
      </c>
      <c r="G55" s="67">
        <v>1</v>
      </c>
      <c r="H55" s="85">
        <v>0</v>
      </c>
      <c r="I55" s="69">
        <f t="shared" si="0"/>
        <v>0</v>
      </c>
      <c r="J55" s="41"/>
      <c r="K55" s="42"/>
      <c r="L55" s="41"/>
      <c r="M55" s="41"/>
      <c r="N55" s="41"/>
      <c r="O55" s="41"/>
      <c r="P55" s="41"/>
    </row>
    <row r="56" spans="2:16" ht="105" outlineLevel="1">
      <c r="B56" s="63">
        <v>43</v>
      </c>
      <c r="C56" s="64" t="s">
        <v>96</v>
      </c>
      <c r="D56" s="64" t="s">
        <v>82</v>
      </c>
      <c r="E56" s="65" t="s">
        <v>97</v>
      </c>
      <c r="F56" s="66" t="s">
        <v>35</v>
      </c>
      <c r="G56" s="67">
        <v>2</v>
      </c>
      <c r="H56" s="85">
        <v>0</v>
      </c>
      <c r="I56" s="69">
        <f t="shared" si="0"/>
        <v>0</v>
      </c>
      <c r="J56" s="41"/>
      <c r="K56" s="42"/>
      <c r="L56" s="41"/>
      <c r="M56" s="41"/>
      <c r="N56" s="41"/>
      <c r="O56" s="41"/>
      <c r="P56" s="41"/>
    </row>
    <row r="57" spans="2:16" ht="60" outlineLevel="1">
      <c r="B57" s="63">
        <v>44</v>
      </c>
      <c r="C57" s="64" t="s">
        <v>98</v>
      </c>
      <c r="D57" s="64" t="s">
        <v>82</v>
      </c>
      <c r="E57" s="65" t="s">
        <v>99</v>
      </c>
      <c r="F57" s="66" t="s">
        <v>100</v>
      </c>
      <c r="G57" s="67">
        <v>1</v>
      </c>
      <c r="H57" s="85">
        <v>0</v>
      </c>
      <c r="I57" s="69">
        <f t="shared" si="0"/>
        <v>0</v>
      </c>
      <c r="J57" s="41"/>
      <c r="K57" s="42"/>
      <c r="L57" s="41"/>
      <c r="M57" s="41"/>
      <c r="N57" s="41"/>
      <c r="O57" s="41"/>
      <c r="P57" s="41"/>
    </row>
    <row r="58" spans="2:16" ht="15.75" outlineLevel="1">
      <c r="B58" s="70">
        <v>45</v>
      </c>
      <c r="C58" s="51"/>
      <c r="D58" s="51"/>
      <c r="E58" s="59" t="s">
        <v>101</v>
      </c>
      <c r="F58" s="51"/>
      <c r="G58" s="53"/>
      <c r="H58" s="54"/>
      <c r="I58" s="62"/>
      <c r="J58" s="41"/>
      <c r="K58" s="42"/>
      <c r="L58" s="41"/>
      <c r="M58" s="41"/>
      <c r="N58" s="41"/>
      <c r="O58" s="41"/>
      <c r="P58" s="41"/>
    </row>
    <row r="59" spans="2:16" ht="30" outlineLevel="1">
      <c r="B59" s="63">
        <v>46</v>
      </c>
      <c r="C59" s="64" t="s">
        <v>102</v>
      </c>
      <c r="D59" s="64" t="s">
        <v>20</v>
      </c>
      <c r="E59" s="65" t="s">
        <v>103</v>
      </c>
      <c r="F59" s="66" t="s">
        <v>32</v>
      </c>
      <c r="G59" s="67">
        <v>19</v>
      </c>
      <c r="H59" s="85">
        <v>0</v>
      </c>
      <c r="I59" s="69">
        <f t="shared" si="0"/>
        <v>0</v>
      </c>
      <c r="J59" s="41"/>
      <c r="K59" s="42"/>
      <c r="L59" s="41"/>
      <c r="M59" s="41"/>
      <c r="N59" s="41"/>
      <c r="O59" s="41"/>
      <c r="P59" s="41"/>
    </row>
    <row r="60" spans="2:16" ht="15.75" outlineLevel="1">
      <c r="B60" s="70">
        <v>47</v>
      </c>
      <c r="C60" s="51"/>
      <c r="D60" s="51"/>
      <c r="E60" s="59" t="s">
        <v>63</v>
      </c>
      <c r="F60" s="51"/>
      <c r="G60" s="53"/>
      <c r="H60" s="54"/>
      <c r="I60" s="62"/>
      <c r="J60" s="41"/>
      <c r="K60" s="42"/>
      <c r="L60" s="41"/>
      <c r="M60" s="41"/>
      <c r="N60" s="41"/>
      <c r="O60" s="41"/>
      <c r="P60" s="41"/>
    </row>
    <row r="61" spans="2:16" ht="60" outlineLevel="1">
      <c r="B61" s="63">
        <v>48</v>
      </c>
      <c r="C61" s="64" t="s">
        <v>104</v>
      </c>
      <c r="D61" s="64" t="s">
        <v>20</v>
      </c>
      <c r="E61" s="65" t="s">
        <v>105</v>
      </c>
      <c r="F61" s="66" t="s">
        <v>22</v>
      </c>
      <c r="G61" s="67">
        <v>7</v>
      </c>
      <c r="H61" s="85">
        <v>0</v>
      </c>
      <c r="I61" s="69">
        <f t="shared" si="0"/>
        <v>0</v>
      </c>
      <c r="J61" s="41"/>
      <c r="K61" s="42"/>
      <c r="L61" s="41"/>
      <c r="M61" s="41"/>
      <c r="N61" s="41"/>
      <c r="O61" s="41"/>
      <c r="P61" s="41"/>
    </row>
    <row r="62" spans="2:16" ht="15.75" outlineLevel="1">
      <c r="B62" s="70">
        <v>49</v>
      </c>
      <c r="C62" s="51"/>
      <c r="D62" s="51"/>
      <c r="E62" s="59" t="s">
        <v>66</v>
      </c>
      <c r="F62" s="51"/>
      <c r="G62" s="53"/>
      <c r="H62" s="54"/>
      <c r="I62" s="62"/>
      <c r="J62" s="41"/>
      <c r="K62" s="42"/>
      <c r="L62" s="41"/>
      <c r="M62" s="41"/>
      <c r="N62" s="41"/>
      <c r="O62" s="41"/>
      <c r="P62" s="41"/>
    </row>
    <row r="63" spans="2:16" ht="45" outlineLevel="1">
      <c r="B63" s="63">
        <v>50</v>
      </c>
      <c r="C63" s="64" t="s">
        <v>106</v>
      </c>
      <c r="D63" s="64" t="s">
        <v>20</v>
      </c>
      <c r="E63" s="65" t="s">
        <v>107</v>
      </c>
      <c r="F63" s="66" t="s">
        <v>69</v>
      </c>
      <c r="G63" s="67">
        <v>115</v>
      </c>
      <c r="H63" s="85">
        <v>0</v>
      </c>
      <c r="I63" s="69">
        <f t="shared" si="0"/>
        <v>0</v>
      </c>
      <c r="J63" s="41"/>
      <c r="K63" s="42"/>
      <c r="L63" s="41"/>
      <c r="M63" s="41"/>
      <c r="N63" s="41"/>
      <c r="O63" s="41"/>
      <c r="P63" s="41"/>
    </row>
    <row r="64" spans="2:16" ht="45" outlineLevel="1">
      <c r="B64" s="63">
        <v>51</v>
      </c>
      <c r="C64" s="64" t="s">
        <v>108</v>
      </c>
      <c r="D64" s="64" t="s">
        <v>20</v>
      </c>
      <c r="E64" s="65" t="s">
        <v>109</v>
      </c>
      <c r="F64" s="66" t="s">
        <v>69</v>
      </c>
      <c r="G64" s="67">
        <v>2010</v>
      </c>
      <c r="H64" s="85">
        <v>0</v>
      </c>
      <c r="I64" s="69">
        <f t="shared" si="0"/>
        <v>0</v>
      </c>
      <c r="J64" s="41"/>
      <c r="K64" s="42"/>
      <c r="L64" s="41"/>
      <c r="M64" s="41"/>
      <c r="N64" s="41"/>
      <c r="O64" s="41"/>
      <c r="P64" s="41"/>
    </row>
    <row r="65" spans="1:16" ht="45" outlineLevel="1">
      <c r="B65" s="63">
        <v>52</v>
      </c>
      <c r="C65" s="64" t="s">
        <v>110</v>
      </c>
      <c r="D65" s="64" t="s">
        <v>20</v>
      </c>
      <c r="E65" s="65" t="s">
        <v>111</v>
      </c>
      <c r="F65" s="66" t="s">
        <v>69</v>
      </c>
      <c r="G65" s="67">
        <v>2916</v>
      </c>
      <c r="H65" s="85">
        <v>0</v>
      </c>
      <c r="I65" s="69">
        <f t="shared" si="0"/>
        <v>0</v>
      </c>
      <c r="J65" s="41"/>
      <c r="K65" s="42"/>
      <c r="L65" s="41"/>
      <c r="M65" s="41"/>
      <c r="N65" s="41"/>
      <c r="O65" s="41"/>
      <c r="P65" s="41"/>
    </row>
    <row r="66" spans="1:16" ht="60" outlineLevel="1">
      <c r="B66" s="63">
        <v>53</v>
      </c>
      <c r="C66" s="64" t="s">
        <v>112</v>
      </c>
      <c r="D66" s="64" t="s">
        <v>20</v>
      </c>
      <c r="E66" s="65" t="s">
        <v>113</v>
      </c>
      <c r="F66" s="66" t="s">
        <v>69</v>
      </c>
      <c r="G66" s="67">
        <v>1684</v>
      </c>
      <c r="H66" s="85">
        <v>0</v>
      </c>
      <c r="I66" s="69">
        <f t="shared" si="0"/>
        <v>0</v>
      </c>
      <c r="J66" s="41"/>
      <c r="K66" s="42"/>
      <c r="L66" s="41"/>
      <c r="M66" s="41"/>
      <c r="N66" s="41"/>
      <c r="O66" s="41"/>
      <c r="P66" s="41"/>
    </row>
    <row r="67" spans="1:16" ht="60" outlineLevel="1">
      <c r="B67" s="63">
        <v>54</v>
      </c>
      <c r="C67" s="64" t="s">
        <v>114</v>
      </c>
      <c r="D67" s="64" t="s">
        <v>20</v>
      </c>
      <c r="E67" s="65" t="s">
        <v>115</v>
      </c>
      <c r="F67" s="66" t="s">
        <v>69</v>
      </c>
      <c r="G67" s="67">
        <v>1998</v>
      </c>
      <c r="H67" s="85">
        <v>0</v>
      </c>
      <c r="I67" s="69">
        <f t="shared" si="0"/>
        <v>0</v>
      </c>
      <c r="J67" s="41"/>
      <c r="K67" s="42"/>
      <c r="L67" s="41"/>
      <c r="M67" s="41"/>
      <c r="N67" s="41"/>
      <c r="O67" s="41"/>
      <c r="P67" s="41"/>
    </row>
    <row r="68" spans="1:16" ht="30" outlineLevel="1">
      <c r="B68" s="63">
        <v>55</v>
      </c>
      <c r="C68" s="64" t="s">
        <v>116</v>
      </c>
      <c r="D68" s="64" t="s">
        <v>82</v>
      </c>
      <c r="E68" s="65" t="s">
        <v>117</v>
      </c>
      <c r="F68" s="66" t="s">
        <v>22</v>
      </c>
      <c r="G68" s="67">
        <v>47</v>
      </c>
      <c r="H68" s="85">
        <v>0</v>
      </c>
      <c r="I68" s="69">
        <f t="shared" si="0"/>
        <v>0</v>
      </c>
      <c r="J68" s="41"/>
      <c r="K68" s="42"/>
      <c r="L68" s="41"/>
      <c r="M68" s="41"/>
      <c r="N68" s="41"/>
      <c r="O68" s="41"/>
      <c r="P68" s="41"/>
    </row>
    <row r="69" spans="1:16" ht="15.75" outlineLevel="1">
      <c r="B69" s="70">
        <v>56</v>
      </c>
      <c r="C69" s="51" t="s">
        <v>118</v>
      </c>
      <c r="D69" s="51"/>
      <c r="E69" s="59" t="s">
        <v>119</v>
      </c>
      <c r="F69" s="51"/>
      <c r="G69" s="53"/>
      <c r="H69" s="54"/>
      <c r="I69" s="62">
        <f t="shared" si="0"/>
        <v>0</v>
      </c>
      <c r="J69" s="41"/>
      <c r="K69" s="42"/>
      <c r="L69" s="41"/>
      <c r="M69" s="41"/>
      <c r="N69" s="41"/>
      <c r="O69" s="41"/>
      <c r="P69" s="41"/>
    </row>
    <row r="70" spans="1:16" ht="15.75" outlineLevel="1">
      <c r="B70" s="70">
        <v>57</v>
      </c>
      <c r="C70" s="51"/>
      <c r="D70" s="51"/>
      <c r="E70" s="59" t="s">
        <v>120</v>
      </c>
      <c r="F70" s="51"/>
      <c r="G70" s="53"/>
      <c r="H70" s="54"/>
      <c r="I70" s="62">
        <f t="shared" si="0"/>
        <v>0</v>
      </c>
      <c r="J70" s="41"/>
      <c r="K70" s="42"/>
      <c r="L70" s="41"/>
      <c r="M70" s="41"/>
      <c r="N70" s="41"/>
      <c r="O70" s="41"/>
      <c r="P70" s="41"/>
    </row>
    <row r="71" spans="1:16" ht="30" outlineLevel="1">
      <c r="B71" s="63">
        <v>58</v>
      </c>
      <c r="C71" s="64" t="s">
        <v>121</v>
      </c>
      <c r="D71" s="64" t="s">
        <v>82</v>
      </c>
      <c r="E71" s="65" t="s">
        <v>122</v>
      </c>
      <c r="F71" s="66" t="s">
        <v>35</v>
      </c>
      <c r="G71" s="67">
        <v>70</v>
      </c>
      <c r="H71" s="68">
        <v>0</v>
      </c>
      <c r="I71" s="69">
        <f t="shared" si="0"/>
        <v>0</v>
      </c>
      <c r="J71" s="41"/>
      <c r="K71" s="42"/>
      <c r="L71" s="41"/>
      <c r="M71" s="41"/>
      <c r="N71" s="41"/>
      <c r="O71" s="41"/>
      <c r="P71" s="41"/>
    </row>
    <row r="72" spans="1:16" ht="15.75" outlineLevel="1">
      <c r="B72" s="70">
        <v>59</v>
      </c>
      <c r="C72" s="51"/>
      <c r="D72" s="51"/>
      <c r="E72" s="59" t="s">
        <v>123</v>
      </c>
      <c r="F72" s="51"/>
      <c r="G72" s="53"/>
      <c r="H72" s="54"/>
      <c r="I72" s="62">
        <f t="shared" si="0"/>
        <v>0</v>
      </c>
      <c r="J72" s="41"/>
      <c r="K72" s="42"/>
      <c r="L72" s="41"/>
      <c r="M72" s="41"/>
      <c r="N72" s="41"/>
      <c r="O72" s="41"/>
      <c r="P72" s="41"/>
    </row>
    <row r="73" spans="1:16" ht="45" outlineLevel="1">
      <c r="A73" t="s">
        <v>124</v>
      </c>
      <c r="B73" s="63">
        <v>60</v>
      </c>
      <c r="C73" s="64" t="s">
        <v>125</v>
      </c>
      <c r="D73" s="64" t="s">
        <v>20</v>
      </c>
      <c r="E73" s="65" t="s">
        <v>126</v>
      </c>
      <c r="F73" s="66" t="s">
        <v>22</v>
      </c>
      <c r="G73" s="67">
        <v>650</v>
      </c>
      <c r="H73" s="68">
        <v>0</v>
      </c>
      <c r="I73" s="69">
        <f t="shared" si="0"/>
        <v>0</v>
      </c>
      <c r="J73" s="41"/>
      <c r="K73" s="42"/>
      <c r="L73" s="41"/>
      <c r="M73" s="41"/>
      <c r="N73" s="41"/>
      <c r="O73" s="41"/>
      <c r="P73" s="41"/>
    </row>
    <row r="74" spans="1:16" ht="30" outlineLevel="1">
      <c r="B74" s="63">
        <v>61</v>
      </c>
      <c r="C74" s="64" t="s">
        <v>127</v>
      </c>
      <c r="D74" s="64" t="s">
        <v>20</v>
      </c>
      <c r="E74" s="65" t="s">
        <v>128</v>
      </c>
      <c r="F74" s="66" t="s">
        <v>22</v>
      </c>
      <c r="G74" s="67">
        <v>53</v>
      </c>
      <c r="H74" s="68">
        <v>0</v>
      </c>
      <c r="I74" s="69">
        <f t="shared" si="0"/>
        <v>0</v>
      </c>
      <c r="J74" s="41"/>
      <c r="K74" s="42"/>
      <c r="L74" s="41"/>
      <c r="M74" s="41"/>
      <c r="N74" s="41"/>
      <c r="O74" s="41"/>
      <c r="P74" s="41"/>
    </row>
    <row r="75" spans="1:16" ht="15.75" outlineLevel="1">
      <c r="B75" s="70">
        <v>62</v>
      </c>
      <c r="C75" s="51" t="s">
        <v>129</v>
      </c>
      <c r="D75" s="51"/>
      <c r="E75" s="59" t="s">
        <v>130</v>
      </c>
      <c r="F75" s="51"/>
      <c r="G75" s="53"/>
      <c r="H75" s="54"/>
      <c r="I75" s="62">
        <f t="shared" si="0"/>
        <v>0</v>
      </c>
      <c r="J75" s="41"/>
      <c r="K75" s="42"/>
      <c r="L75" s="41"/>
      <c r="M75" s="41"/>
      <c r="N75" s="41"/>
      <c r="O75" s="41"/>
      <c r="P75" s="41"/>
    </row>
    <row r="76" spans="1:16" ht="15.75" outlineLevel="1">
      <c r="B76" s="70">
        <v>63</v>
      </c>
      <c r="C76" s="51"/>
      <c r="D76" s="51"/>
      <c r="E76" s="59" t="s">
        <v>131</v>
      </c>
      <c r="F76" s="51"/>
      <c r="G76" s="53"/>
      <c r="H76" s="54"/>
      <c r="I76" s="62">
        <f t="shared" si="0"/>
        <v>0</v>
      </c>
      <c r="J76" s="41"/>
      <c r="K76" s="42"/>
      <c r="L76" s="41"/>
      <c r="M76" s="41"/>
      <c r="N76" s="41"/>
      <c r="O76" s="41"/>
      <c r="P76" s="41"/>
    </row>
    <row r="77" spans="1:16" ht="30" outlineLevel="1">
      <c r="B77" s="63">
        <v>64</v>
      </c>
      <c r="C77" s="64" t="s">
        <v>132</v>
      </c>
      <c r="D77" s="64" t="s">
        <v>20</v>
      </c>
      <c r="E77" s="65" t="s">
        <v>133</v>
      </c>
      <c r="F77" s="66" t="s">
        <v>32</v>
      </c>
      <c r="G77" s="67">
        <v>98</v>
      </c>
      <c r="H77" s="68">
        <v>0</v>
      </c>
      <c r="I77" s="69">
        <f t="shared" si="0"/>
        <v>0</v>
      </c>
      <c r="J77" s="41"/>
      <c r="K77" s="42"/>
      <c r="L77" s="41"/>
      <c r="M77" s="41"/>
      <c r="N77" s="41"/>
      <c r="O77" s="41"/>
      <c r="P77" s="41"/>
    </row>
    <row r="78" spans="1:16" ht="15.75" outlineLevel="1">
      <c r="B78" s="70">
        <v>65</v>
      </c>
      <c r="C78" s="51" t="s">
        <v>134</v>
      </c>
      <c r="D78" s="51"/>
      <c r="E78" s="59" t="s">
        <v>135</v>
      </c>
      <c r="F78" s="51"/>
      <c r="G78" s="53"/>
      <c r="H78" s="54"/>
      <c r="I78" s="62">
        <f t="shared" ref="I78:I141" si="1">ROUND(G78*H78,0)</f>
        <v>0</v>
      </c>
      <c r="J78" s="41"/>
      <c r="K78" s="42"/>
      <c r="L78" s="41"/>
      <c r="M78" s="41"/>
      <c r="N78" s="41"/>
      <c r="O78" s="41"/>
      <c r="P78" s="41"/>
    </row>
    <row r="79" spans="1:16" ht="15.75" outlineLevel="1">
      <c r="B79" s="70">
        <v>66</v>
      </c>
      <c r="C79" s="51"/>
      <c r="D79" s="51"/>
      <c r="E79" s="59" t="s">
        <v>136</v>
      </c>
      <c r="F79" s="51"/>
      <c r="G79" s="53"/>
      <c r="H79" s="54"/>
      <c r="I79" s="62">
        <f t="shared" si="1"/>
        <v>0</v>
      </c>
      <c r="J79" s="41"/>
      <c r="K79" s="42"/>
      <c r="L79" s="41"/>
      <c r="M79" s="41"/>
      <c r="N79" s="41"/>
      <c r="O79" s="41"/>
      <c r="P79" s="41"/>
    </row>
    <row r="80" spans="1:16" ht="75" outlineLevel="1">
      <c r="B80" s="63">
        <v>67</v>
      </c>
      <c r="C80" s="64" t="s">
        <v>137</v>
      </c>
      <c r="D80" s="64" t="s">
        <v>20</v>
      </c>
      <c r="E80" s="65" t="s">
        <v>138</v>
      </c>
      <c r="F80" s="66" t="s">
        <v>26</v>
      </c>
      <c r="G80" s="67">
        <v>128</v>
      </c>
      <c r="H80" s="85">
        <v>0</v>
      </c>
      <c r="I80" s="69">
        <f t="shared" si="1"/>
        <v>0</v>
      </c>
      <c r="J80" s="41"/>
      <c r="K80" s="42"/>
      <c r="L80" s="41"/>
      <c r="M80" s="41"/>
      <c r="N80" s="41"/>
      <c r="O80" s="41"/>
      <c r="P80" s="41"/>
    </row>
    <row r="81" spans="2:16" ht="15.75" outlineLevel="1">
      <c r="B81" s="70">
        <v>68</v>
      </c>
      <c r="C81" s="51"/>
      <c r="D81" s="51"/>
      <c r="E81" s="59" t="s">
        <v>139</v>
      </c>
      <c r="F81" s="51"/>
      <c r="G81" s="53"/>
      <c r="H81" s="54"/>
      <c r="I81" s="62"/>
      <c r="J81" s="41"/>
      <c r="K81" s="42"/>
      <c r="L81" s="41"/>
      <c r="M81" s="41"/>
      <c r="N81" s="41"/>
      <c r="O81" s="41"/>
      <c r="P81" s="41"/>
    </row>
    <row r="82" spans="2:16" ht="60" outlineLevel="1">
      <c r="B82" s="63">
        <v>69</v>
      </c>
      <c r="C82" s="64" t="s">
        <v>140</v>
      </c>
      <c r="D82" s="64" t="s">
        <v>20</v>
      </c>
      <c r="E82" s="65" t="s">
        <v>141</v>
      </c>
      <c r="F82" s="66" t="s">
        <v>26</v>
      </c>
      <c r="G82" s="67">
        <v>108</v>
      </c>
      <c r="H82" s="85">
        <v>0</v>
      </c>
      <c r="I82" s="69">
        <f t="shared" si="1"/>
        <v>0</v>
      </c>
      <c r="J82" s="41"/>
      <c r="K82" s="42"/>
      <c r="L82" s="41"/>
      <c r="M82" s="41"/>
      <c r="N82" s="41"/>
      <c r="O82" s="41"/>
      <c r="P82" s="41"/>
    </row>
    <row r="83" spans="2:16" ht="15.75" outlineLevel="1">
      <c r="B83" s="70">
        <v>70</v>
      </c>
      <c r="C83" s="51" t="s">
        <v>142</v>
      </c>
      <c r="D83" s="51"/>
      <c r="E83" s="59" t="s">
        <v>143</v>
      </c>
      <c r="F83" s="51"/>
      <c r="G83" s="53"/>
      <c r="H83" s="54"/>
      <c r="I83" s="62"/>
      <c r="J83" s="41"/>
      <c r="K83" s="42"/>
      <c r="L83" s="41"/>
      <c r="M83" s="41"/>
      <c r="N83" s="41"/>
      <c r="O83" s="41"/>
      <c r="P83" s="41"/>
    </row>
    <row r="84" spans="2:16" ht="15.75" outlineLevel="1">
      <c r="B84" s="70">
        <v>71</v>
      </c>
      <c r="C84" s="51"/>
      <c r="D84" s="51"/>
      <c r="E84" s="59" t="s">
        <v>144</v>
      </c>
      <c r="F84" s="51"/>
      <c r="G84" s="53"/>
      <c r="H84" s="54"/>
      <c r="I84" s="62"/>
      <c r="J84" s="41"/>
      <c r="K84" s="42"/>
      <c r="L84" s="41"/>
      <c r="M84" s="41"/>
      <c r="N84" s="41"/>
      <c r="O84" s="41"/>
      <c r="P84" s="41"/>
    </row>
    <row r="85" spans="2:16" ht="45" outlineLevel="1">
      <c r="B85" s="63">
        <v>72</v>
      </c>
      <c r="C85" s="64" t="s">
        <v>145</v>
      </c>
      <c r="D85" s="64" t="s">
        <v>82</v>
      </c>
      <c r="E85" s="65" t="s">
        <v>146</v>
      </c>
      <c r="F85" s="66" t="s">
        <v>26</v>
      </c>
      <c r="G85" s="67">
        <v>16</v>
      </c>
      <c r="H85" s="85">
        <v>0</v>
      </c>
      <c r="I85" s="69">
        <f t="shared" si="1"/>
        <v>0</v>
      </c>
      <c r="J85" s="41"/>
      <c r="K85" s="42"/>
      <c r="L85" s="41"/>
      <c r="M85" s="41"/>
      <c r="N85" s="41"/>
      <c r="O85" s="41"/>
      <c r="P85" s="41"/>
    </row>
    <row r="86" spans="2:16" ht="15.75" outlineLevel="1">
      <c r="B86" s="70">
        <v>73</v>
      </c>
      <c r="C86" s="51"/>
      <c r="D86" s="51"/>
      <c r="E86" s="59" t="s">
        <v>147</v>
      </c>
      <c r="F86" s="51"/>
      <c r="G86" s="53"/>
      <c r="H86" s="54"/>
      <c r="I86" s="62"/>
      <c r="J86" s="41"/>
      <c r="K86" s="42"/>
      <c r="L86" s="41"/>
      <c r="M86" s="41"/>
      <c r="N86" s="41"/>
      <c r="O86" s="41"/>
      <c r="P86" s="41"/>
    </row>
    <row r="87" spans="2:16" ht="22.5" customHeight="1" outlineLevel="1">
      <c r="B87" s="63">
        <v>74</v>
      </c>
      <c r="C87" s="64" t="s">
        <v>148</v>
      </c>
      <c r="D87" s="64" t="s">
        <v>20</v>
      </c>
      <c r="E87" s="65" t="s">
        <v>149</v>
      </c>
      <c r="F87" s="66" t="s">
        <v>26</v>
      </c>
      <c r="G87" s="67">
        <v>297</v>
      </c>
      <c r="H87" s="85">
        <v>0</v>
      </c>
      <c r="I87" s="69">
        <f t="shared" si="1"/>
        <v>0</v>
      </c>
      <c r="J87" s="41"/>
      <c r="K87" s="42"/>
      <c r="L87" s="41"/>
      <c r="M87" s="41"/>
      <c r="N87" s="41"/>
      <c r="O87" s="41"/>
      <c r="P87" s="41"/>
    </row>
    <row r="88" spans="2:16" ht="15.75">
      <c r="B88" s="70">
        <v>75</v>
      </c>
      <c r="C88" s="51" t="s">
        <v>150</v>
      </c>
      <c r="D88" s="51"/>
      <c r="E88" s="52" t="s">
        <v>151</v>
      </c>
      <c r="F88" s="51"/>
      <c r="G88" s="53"/>
      <c r="H88" s="54"/>
      <c r="I88" s="62"/>
      <c r="J88" s="40"/>
      <c r="K88" s="42"/>
      <c r="L88" s="40"/>
      <c r="M88" s="40"/>
      <c r="N88" s="40"/>
      <c r="O88" s="40"/>
      <c r="P88" s="40"/>
    </row>
    <row r="89" spans="2:16" ht="15.75" outlineLevel="1">
      <c r="B89" s="70">
        <v>76</v>
      </c>
      <c r="C89" s="51" t="s">
        <v>152</v>
      </c>
      <c r="D89" s="51"/>
      <c r="E89" s="59" t="s">
        <v>18</v>
      </c>
      <c r="F89" s="51"/>
      <c r="G89" s="53"/>
      <c r="H89" s="54"/>
      <c r="I89" s="62"/>
      <c r="J89" s="41"/>
      <c r="K89" s="42"/>
      <c r="L89" s="41"/>
      <c r="M89" s="41"/>
      <c r="N89" s="41"/>
      <c r="O89" s="41"/>
      <c r="P89" s="41"/>
    </row>
    <row r="90" spans="2:16" ht="45" outlineLevel="1">
      <c r="B90" s="63">
        <v>77</v>
      </c>
      <c r="C90" s="64" t="s">
        <v>153</v>
      </c>
      <c r="D90" s="64" t="s">
        <v>20</v>
      </c>
      <c r="E90" s="65" t="s">
        <v>154</v>
      </c>
      <c r="F90" s="66" t="s">
        <v>22</v>
      </c>
      <c r="G90" s="67">
        <v>203</v>
      </c>
      <c r="H90" s="85">
        <v>0</v>
      </c>
      <c r="I90" s="69">
        <f t="shared" si="1"/>
        <v>0</v>
      </c>
      <c r="J90" s="41"/>
      <c r="K90" s="42"/>
      <c r="L90" s="41"/>
      <c r="M90" s="41"/>
      <c r="N90" s="41"/>
      <c r="O90" s="41"/>
      <c r="P90" s="41"/>
    </row>
    <row r="91" spans="2:16" ht="15.75" outlineLevel="1">
      <c r="B91" s="70">
        <v>78</v>
      </c>
      <c r="C91" s="51" t="s">
        <v>155</v>
      </c>
      <c r="D91" s="51"/>
      <c r="E91" s="59" t="s">
        <v>27</v>
      </c>
      <c r="F91" s="51"/>
      <c r="G91" s="53"/>
      <c r="H91" s="54"/>
      <c r="I91" s="62"/>
      <c r="J91" s="41"/>
      <c r="K91" s="42"/>
      <c r="L91" s="41"/>
      <c r="M91" s="41"/>
      <c r="N91" s="41"/>
      <c r="O91" s="41"/>
      <c r="P91" s="41"/>
    </row>
    <row r="92" spans="2:16" ht="75" outlineLevel="1">
      <c r="B92" s="63">
        <v>79</v>
      </c>
      <c r="C92" s="64" t="s">
        <v>156</v>
      </c>
      <c r="D92" s="64" t="s">
        <v>20</v>
      </c>
      <c r="E92" s="65" t="s">
        <v>29</v>
      </c>
      <c r="F92" s="66" t="s">
        <v>22</v>
      </c>
      <c r="G92" s="67">
        <v>203</v>
      </c>
      <c r="H92" s="85">
        <v>0</v>
      </c>
      <c r="I92" s="69">
        <f t="shared" si="1"/>
        <v>0</v>
      </c>
      <c r="J92" s="41"/>
      <c r="K92" s="42"/>
      <c r="L92" s="41"/>
      <c r="M92" s="41"/>
      <c r="N92" s="41"/>
      <c r="O92" s="41"/>
      <c r="P92" s="41"/>
    </row>
    <row r="93" spans="2:16" ht="15.75" outlineLevel="1">
      <c r="B93" s="70">
        <v>80</v>
      </c>
      <c r="C93" s="51" t="s">
        <v>157</v>
      </c>
      <c r="D93" s="51"/>
      <c r="E93" s="59" t="s">
        <v>158</v>
      </c>
      <c r="F93" s="51"/>
      <c r="G93" s="53"/>
      <c r="H93" s="54"/>
      <c r="I93" s="62"/>
      <c r="J93" s="41"/>
      <c r="K93" s="42"/>
      <c r="L93" s="41"/>
      <c r="M93" s="41"/>
      <c r="N93" s="41"/>
      <c r="O93" s="41"/>
      <c r="P93" s="41"/>
    </row>
    <row r="94" spans="2:16" ht="15.75" outlineLevel="1">
      <c r="B94" s="70">
        <v>81</v>
      </c>
      <c r="C94" s="51"/>
      <c r="D94" s="51"/>
      <c r="E94" s="59" t="s">
        <v>40</v>
      </c>
      <c r="F94" s="51"/>
      <c r="G94" s="53"/>
      <c r="H94" s="54"/>
      <c r="I94" s="62"/>
      <c r="J94" s="41"/>
      <c r="K94" s="42"/>
      <c r="L94" s="41"/>
      <c r="M94" s="41"/>
      <c r="N94" s="41"/>
      <c r="O94" s="41"/>
      <c r="P94" s="41"/>
    </row>
    <row r="95" spans="2:16" ht="60" outlineLevel="1">
      <c r="B95" s="63">
        <v>82</v>
      </c>
      <c r="C95" s="64" t="s">
        <v>159</v>
      </c>
      <c r="D95" s="64" t="s">
        <v>20</v>
      </c>
      <c r="E95" s="65" t="s">
        <v>42</v>
      </c>
      <c r="F95" s="66" t="s">
        <v>32</v>
      </c>
      <c r="G95" s="67">
        <v>17</v>
      </c>
      <c r="H95" s="85">
        <v>0</v>
      </c>
      <c r="I95" s="69">
        <f t="shared" si="1"/>
        <v>0</v>
      </c>
      <c r="J95" s="41"/>
      <c r="K95" s="42"/>
      <c r="L95" s="41"/>
      <c r="M95" s="41"/>
      <c r="N95" s="41"/>
      <c r="O95" s="41"/>
      <c r="P95" s="41"/>
    </row>
    <row r="96" spans="2:16" ht="15.75" outlineLevel="1">
      <c r="B96" s="70">
        <v>83</v>
      </c>
      <c r="C96" s="51"/>
      <c r="D96" s="51"/>
      <c r="E96" s="59" t="s">
        <v>43</v>
      </c>
      <c r="F96" s="51"/>
      <c r="G96" s="53"/>
      <c r="H96" s="54"/>
      <c r="I96" s="62"/>
      <c r="J96" s="41"/>
      <c r="K96" s="42"/>
      <c r="L96" s="41"/>
      <c r="M96" s="41"/>
      <c r="N96" s="41"/>
      <c r="O96" s="41"/>
      <c r="P96" s="41"/>
    </row>
    <row r="97" spans="2:16" ht="45" outlineLevel="1">
      <c r="B97" s="63">
        <v>84</v>
      </c>
      <c r="C97" s="64" t="s">
        <v>160</v>
      </c>
      <c r="D97" s="64" t="s">
        <v>20</v>
      </c>
      <c r="E97" s="65" t="s">
        <v>44</v>
      </c>
      <c r="F97" s="66" t="s">
        <v>32</v>
      </c>
      <c r="G97" s="67">
        <v>12</v>
      </c>
      <c r="H97" s="85">
        <v>0</v>
      </c>
      <c r="I97" s="69">
        <f t="shared" si="1"/>
        <v>0</v>
      </c>
      <c r="J97" s="41"/>
      <c r="K97" s="42"/>
      <c r="L97" s="41"/>
      <c r="M97" s="41"/>
      <c r="N97" s="41"/>
      <c r="O97" s="41"/>
      <c r="P97" s="41"/>
    </row>
    <row r="98" spans="2:16" outlineLevel="1">
      <c r="B98" s="63">
        <v>85</v>
      </c>
      <c r="C98" s="64" t="s">
        <v>161</v>
      </c>
      <c r="D98" s="64" t="s">
        <v>82</v>
      </c>
      <c r="E98" s="65" t="s">
        <v>162</v>
      </c>
      <c r="F98" s="66" t="s">
        <v>32</v>
      </c>
      <c r="G98" s="67">
        <v>6</v>
      </c>
      <c r="H98" s="85">
        <v>0</v>
      </c>
      <c r="I98" s="69">
        <f t="shared" si="1"/>
        <v>0</v>
      </c>
      <c r="J98" s="41"/>
      <c r="K98" s="42"/>
      <c r="L98" s="41"/>
      <c r="M98" s="41"/>
      <c r="N98" s="41"/>
      <c r="O98" s="41"/>
      <c r="P98" s="41"/>
    </row>
    <row r="99" spans="2:16" ht="15.75" outlineLevel="1">
      <c r="B99" s="70">
        <v>86</v>
      </c>
      <c r="C99" s="51" t="s">
        <v>163</v>
      </c>
      <c r="D99" s="51"/>
      <c r="E99" s="59" t="s">
        <v>164</v>
      </c>
      <c r="F99" s="51"/>
      <c r="G99" s="53"/>
      <c r="H99" s="54"/>
      <c r="I99" s="62"/>
      <c r="J99" s="41"/>
      <c r="K99" s="42"/>
      <c r="L99" s="41"/>
      <c r="M99" s="41"/>
      <c r="N99" s="41"/>
      <c r="O99" s="41"/>
      <c r="P99" s="41"/>
    </row>
    <row r="100" spans="2:16" ht="15.75" outlineLevel="1">
      <c r="B100" s="70">
        <v>87</v>
      </c>
      <c r="C100" s="51"/>
      <c r="D100" s="51"/>
      <c r="E100" s="59" t="s">
        <v>49</v>
      </c>
      <c r="F100" s="51"/>
      <c r="G100" s="53"/>
      <c r="H100" s="54"/>
      <c r="I100" s="62"/>
      <c r="J100" s="41"/>
      <c r="K100" s="42"/>
      <c r="L100" s="41"/>
      <c r="M100" s="41"/>
      <c r="N100" s="41"/>
      <c r="O100" s="41"/>
      <c r="P100" s="41"/>
    </row>
    <row r="101" spans="2:16" outlineLevel="1">
      <c r="B101" s="63">
        <v>88</v>
      </c>
      <c r="C101" s="64" t="s">
        <v>165</v>
      </c>
      <c r="D101" s="64" t="s">
        <v>20</v>
      </c>
      <c r="E101" s="65" t="s">
        <v>166</v>
      </c>
      <c r="F101" s="66" t="s">
        <v>22</v>
      </c>
      <c r="G101" s="67">
        <v>38</v>
      </c>
      <c r="H101" s="85">
        <v>0</v>
      </c>
      <c r="I101" s="69">
        <f t="shared" si="1"/>
        <v>0</v>
      </c>
      <c r="J101" s="41"/>
      <c r="K101" s="42"/>
      <c r="L101" s="41"/>
      <c r="M101" s="41"/>
      <c r="N101" s="41"/>
      <c r="O101" s="41"/>
      <c r="P101" s="41"/>
    </row>
    <row r="102" spans="2:16" ht="15.75" outlineLevel="1">
      <c r="B102" s="70">
        <v>89</v>
      </c>
      <c r="C102" s="51"/>
      <c r="D102" s="51"/>
      <c r="E102" s="59" t="s">
        <v>167</v>
      </c>
      <c r="F102" s="51"/>
      <c r="G102" s="53"/>
      <c r="H102" s="54"/>
      <c r="I102" s="62"/>
      <c r="J102" s="41"/>
      <c r="K102" s="42"/>
      <c r="L102" s="41"/>
      <c r="M102" s="41"/>
      <c r="N102" s="41"/>
      <c r="O102" s="41"/>
      <c r="P102" s="41"/>
    </row>
    <row r="103" spans="2:16" ht="30" outlineLevel="1">
      <c r="B103" s="63">
        <v>90</v>
      </c>
      <c r="C103" s="64" t="s">
        <v>168</v>
      </c>
      <c r="D103" s="64" t="s">
        <v>20</v>
      </c>
      <c r="E103" s="65" t="s">
        <v>169</v>
      </c>
      <c r="F103" s="66" t="s">
        <v>32</v>
      </c>
      <c r="G103" s="67">
        <v>12</v>
      </c>
      <c r="H103" s="85">
        <v>0</v>
      </c>
      <c r="I103" s="69">
        <f t="shared" si="1"/>
        <v>0</v>
      </c>
      <c r="J103" s="41"/>
      <c r="K103" s="42"/>
      <c r="L103" s="41"/>
      <c r="M103" s="41"/>
      <c r="N103" s="41"/>
      <c r="O103" s="41"/>
      <c r="P103" s="41"/>
    </row>
    <row r="104" spans="2:16" ht="15.75" outlineLevel="1">
      <c r="B104" s="70">
        <v>91</v>
      </c>
      <c r="C104" s="51"/>
      <c r="D104" s="51"/>
      <c r="E104" s="59" t="s">
        <v>170</v>
      </c>
      <c r="F104" s="51"/>
      <c r="G104" s="53"/>
      <c r="H104" s="54"/>
      <c r="I104" s="62"/>
      <c r="J104" s="41"/>
      <c r="K104" s="42"/>
      <c r="L104" s="41"/>
      <c r="M104" s="41"/>
      <c r="N104" s="41"/>
      <c r="O104" s="41"/>
      <c r="P104" s="41"/>
    </row>
    <row r="105" spans="2:16" ht="60" outlineLevel="1">
      <c r="B105" s="63">
        <v>92</v>
      </c>
      <c r="C105" s="64" t="s">
        <v>171</v>
      </c>
      <c r="D105" s="64" t="s">
        <v>20</v>
      </c>
      <c r="E105" s="65" t="s">
        <v>57</v>
      </c>
      <c r="F105" s="66" t="s">
        <v>32</v>
      </c>
      <c r="G105" s="67">
        <v>16</v>
      </c>
      <c r="H105" s="85">
        <v>0</v>
      </c>
      <c r="I105" s="69">
        <f t="shared" si="1"/>
        <v>0</v>
      </c>
      <c r="J105" s="41"/>
      <c r="K105" s="42"/>
      <c r="L105" s="41"/>
      <c r="M105" s="41"/>
      <c r="N105" s="41"/>
      <c r="O105" s="41"/>
      <c r="P105" s="41"/>
    </row>
    <row r="106" spans="2:16" ht="15.75" outlineLevel="1">
      <c r="B106" s="70">
        <v>93</v>
      </c>
      <c r="C106" s="51"/>
      <c r="D106" s="51"/>
      <c r="E106" s="59" t="s">
        <v>60</v>
      </c>
      <c r="F106" s="51"/>
      <c r="G106" s="53"/>
      <c r="H106" s="54"/>
      <c r="I106" s="62"/>
      <c r="J106" s="41"/>
      <c r="K106" s="42"/>
      <c r="L106" s="41"/>
      <c r="M106" s="41"/>
      <c r="N106" s="41"/>
      <c r="O106" s="41"/>
      <c r="P106" s="41"/>
    </row>
    <row r="107" spans="2:16" ht="45" outlineLevel="1">
      <c r="B107" s="63">
        <v>94</v>
      </c>
      <c r="C107" s="64" t="s">
        <v>172</v>
      </c>
      <c r="D107" s="64" t="s">
        <v>20</v>
      </c>
      <c r="E107" s="65" t="s">
        <v>173</v>
      </c>
      <c r="F107" s="66" t="s">
        <v>32</v>
      </c>
      <c r="G107" s="67">
        <v>19</v>
      </c>
      <c r="H107" s="85">
        <v>0</v>
      </c>
      <c r="I107" s="69">
        <f t="shared" si="1"/>
        <v>0</v>
      </c>
      <c r="J107" s="41"/>
      <c r="K107" s="42"/>
      <c r="L107" s="41"/>
      <c r="M107" s="41"/>
      <c r="N107" s="41"/>
      <c r="O107" s="41"/>
      <c r="P107" s="41"/>
    </row>
    <row r="108" spans="2:16" ht="15.75" outlineLevel="1">
      <c r="B108" s="70">
        <v>95</v>
      </c>
      <c r="C108" s="51"/>
      <c r="D108" s="51"/>
      <c r="E108" s="59" t="s">
        <v>66</v>
      </c>
      <c r="F108" s="51"/>
      <c r="G108" s="53"/>
      <c r="H108" s="54"/>
      <c r="I108" s="62"/>
      <c r="J108" s="41"/>
      <c r="K108" s="42"/>
      <c r="L108" s="41"/>
      <c r="M108" s="41"/>
      <c r="N108" s="41"/>
      <c r="O108" s="41"/>
      <c r="P108" s="41"/>
    </row>
    <row r="109" spans="2:16" ht="45" outlineLevel="1">
      <c r="B109" s="63">
        <v>96</v>
      </c>
      <c r="C109" s="64" t="s">
        <v>174</v>
      </c>
      <c r="D109" s="64" t="s">
        <v>20</v>
      </c>
      <c r="E109" s="65" t="s">
        <v>175</v>
      </c>
      <c r="F109" s="66" t="s">
        <v>69</v>
      </c>
      <c r="G109" s="67">
        <v>1800</v>
      </c>
      <c r="H109" s="85">
        <v>0</v>
      </c>
      <c r="I109" s="69">
        <f t="shared" si="1"/>
        <v>0</v>
      </c>
      <c r="J109" s="41"/>
      <c r="K109" s="42"/>
      <c r="L109" s="41"/>
      <c r="M109" s="41"/>
      <c r="N109" s="41"/>
      <c r="O109" s="41"/>
      <c r="P109" s="41"/>
    </row>
    <row r="110" spans="2:16" ht="45" outlineLevel="1">
      <c r="B110" s="63">
        <v>97</v>
      </c>
      <c r="C110" s="64" t="s">
        <v>176</v>
      </c>
      <c r="D110" s="64" t="s">
        <v>20</v>
      </c>
      <c r="E110" s="65" t="s">
        <v>177</v>
      </c>
      <c r="F110" s="66" t="s">
        <v>69</v>
      </c>
      <c r="G110" s="67">
        <v>480</v>
      </c>
      <c r="H110" s="85">
        <v>0</v>
      </c>
      <c r="I110" s="69">
        <f t="shared" si="1"/>
        <v>0</v>
      </c>
      <c r="J110" s="41"/>
      <c r="K110" s="42"/>
      <c r="L110" s="41"/>
      <c r="M110" s="41"/>
      <c r="N110" s="41"/>
      <c r="O110" s="41"/>
      <c r="P110" s="41"/>
    </row>
    <row r="111" spans="2:16" ht="15.75" outlineLevel="1">
      <c r="B111" s="70">
        <v>98</v>
      </c>
      <c r="C111" s="51" t="s">
        <v>178</v>
      </c>
      <c r="D111" s="51"/>
      <c r="E111" s="59" t="s">
        <v>79</v>
      </c>
      <c r="F111" s="51"/>
      <c r="G111" s="53"/>
      <c r="H111" s="54"/>
      <c r="I111" s="62"/>
      <c r="J111" s="41"/>
      <c r="K111" s="42"/>
      <c r="L111" s="41"/>
      <c r="M111" s="41"/>
      <c r="N111" s="41"/>
      <c r="O111" s="41"/>
      <c r="P111" s="41"/>
    </row>
    <row r="112" spans="2:16" ht="15.75" outlineLevel="1">
      <c r="B112" s="70">
        <v>99</v>
      </c>
      <c r="C112" s="51"/>
      <c r="D112" s="51"/>
      <c r="E112" s="59" t="s">
        <v>84</v>
      </c>
      <c r="F112" s="51"/>
      <c r="G112" s="53"/>
      <c r="H112" s="54"/>
      <c r="I112" s="62"/>
      <c r="J112" s="41"/>
      <c r="K112" s="42"/>
      <c r="L112" s="41"/>
      <c r="M112" s="41"/>
      <c r="N112" s="41"/>
      <c r="O112" s="41"/>
      <c r="P112" s="41"/>
    </row>
    <row r="113" spans="2:16" ht="75" outlineLevel="1">
      <c r="B113" s="63">
        <v>100</v>
      </c>
      <c r="C113" s="64" t="s">
        <v>179</v>
      </c>
      <c r="D113" s="64" t="s">
        <v>20</v>
      </c>
      <c r="E113" s="65" t="s">
        <v>180</v>
      </c>
      <c r="F113" s="66" t="s">
        <v>32</v>
      </c>
      <c r="G113" s="67">
        <v>4</v>
      </c>
      <c r="H113" s="85">
        <v>0</v>
      </c>
      <c r="I113" s="69">
        <f t="shared" si="1"/>
        <v>0</v>
      </c>
      <c r="J113" s="41"/>
      <c r="K113" s="42"/>
      <c r="L113" s="41"/>
      <c r="M113" s="41"/>
      <c r="N113" s="41"/>
      <c r="O113" s="41"/>
      <c r="P113" s="41"/>
    </row>
    <row r="114" spans="2:16" ht="75" outlineLevel="1">
      <c r="B114" s="63">
        <v>101</v>
      </c>
      <c r="C114" s="64" t="s">
        <v>181</v>
      </c>
      <c r="D114" s="64" t="s">
        <v>82</v>
      </c>
      <c r="E114" s="65" t="s">
        <v>182</v>
      </c>
      <c r="F114" s="66" t="s">
        <v>32</v>
      </c>
      <c r="G114" s="67">
        <v>1</v>
      </c>
      <c r="H114" s="85">
        <v>0</v>
      </c>
      <c r="I114" s="69">
        <f t="shared" si="1"/>
        <v>0</v>
      </c>
      <c r="J114" s="41"/>
      <c r="K114" s="42"/>
      <c r="L114" s="41"/>
      <c r="M114" s="41"/>
      <c r="N114" s="41"/>
      <c r="O114" s="41"/>
      <c r="P114" s="41"/>
    </row>
    <row r="115" spans="2:16" ht="15.75" outlineLevel="1">
      <c r="B115" s="70">
        <v>102</v>
      </c>
      <c r="C115" s="51"/>
      <c r="D115" s="51"/>
      <c r="E115" s="59" t="s">
        <v>66</v>
      </c>
      <c r="F115" s="51"/>
      <c r="G115" s="53"/>
      <c r="H115" s="54"/>
      <c r="I115" s="62"/>
      <c r="J115" s="41"/>
      <c r="K115" s="42"/>
      <c r="L115" s="41"/>
      <c r="M115" s="41"/>
      <c r="N115" s="41"/>
      <c r="O115" s="41"/>
      <c r="P115" s="41"/>
    </row>
    <row r="116" spans="2:16" ht="45" outlineLevel="1">
      <c r="B116" s="63">
        <v>103</v>
      </c>
      <c r="C116" s="64" t="s">
        <v>183</v>
      </c>
      <c r="D116" s="64" t="s">
        <v>20</v>
      </c>
      <c r="E116" s="65" t="s">
        <v>184</v>
      </c>
      <c r="F116" s="66" t="s">
        <v>69</v>
      </c>
      <c r="G116" s="67">
        <v>400</v>
      </c>
      <c r="H116" s="85">
        <v>0</v>
      </c>
      <c r="I116" s="69">
        <f t="shared" si="1"/>
        <v>0</v>
      </c>
      <c r="J116" s="41"/>
      <c r="K116" s="42"/>
      <c r="L116" s="41"/>
      <c r="M116" s="41"/>
      <c r="N116" s="41"/>
      <c r="O116" s="41"/>
      <c r="P116" s="41"/>
    </row>
    <row r="117" spans="2:16" ht="15.75" outlineLevel="1">
      <c r="B117" s="70">
        <v>104</v>
      </c>
      <c r="C117" s="51" t="s">
        <v>185</v>
      </c>
      <c r="D117" s="51"/>
      <c r="E117" s="59" t="s">
        <v>186</v>
      </c>
      <c r="F117" s="51"/>
      <c r="G117" s="53"/>
      <c r="H117" s="54"/>
      <c r="I117" s="62"/>
      <c r="J117" s="41"/>
      <c r="K117" s="42"/>
      <c r="L117" s="41"/>
      <c r="M117" s="41"/>
      <c r="N117" s="41"/>
      <c r="O117" s="41"/>
      <c r="P117" s="41"/>
    </row>
    <row r="118" spans="2:16" ht="15.75" outlineLevel="1">
      <c r="B118" s="70">
        <v>105</v>
      </c>
      <c r="C118" s="51"/>
      <c r="D118" s="51"/>
      <c r="E118" s="59" t="s">
        <v>187</v>
      </c>
      <c r="F118" s="51"/>
      <c r="G118" s="53"/>
      <c r="H118" s="54"/>
      <c r="I118" s="62"/>
      <c r="J118" s="41"/>
      <c r="K118" s="42"/>
      <c r="L118" s="41"/>
      <c r="M118" s="41"/>
      <c r="N118" s="41"/>
      <c r="O118" s="41"/>
      <c r="P118" s="41"/>
    </row>
    <row r="119" spans="2:16" ht="75" outlineLevel="1">
      <c r="B119" s="63">
        <v>106</v>
      </c>
      <c r="C119" s="64" t="s">
        <v>188</v>
      </c>
      <c r="D119" s="64" t="s">
        <v>20</v>
      </c>
      <c r="E119" s="65" t="s">
        <v>189</v>
      </c>
      <c r="F119" s="66" t="s">
        <v>22</v>
      </c>
      <c r="G119" s="67">
        <v>183</v>
      </c>
      <c r="H119" s="85">
        <v>0</v>
      </c>
      <c r="I119" s="69">
        <f t="shared" si="1"/>
        <v>0</v>
      </c>
      <c r="J119" s="41"/>
      <c r="K119" s="42"/>
      <c r="L119" s="41"/>
      <c r="M119" s="41"/>
      <c r="N119" s="41"/>
      <c r="O119" s="41"/>
      <c r="P119" s="41"/>
    </row>
    <row r="120" spans="2:16" ht="75" outlineLevel="1">
      <c r="B120" s="63">
        <v>107</v>
      </c>
      <c r="C120" s="64" t="s">
        <v>190</v>
      </c>
      <c r="D120" s="64" t="s">
        <v>20</v>
      </c>
      <c r="E120" s="65" t="s">
        <v>191</v>
      </c>
      <c r="F120" s="66" t="s">
        <v>26</v>
      </c>
      <c r="G120" s="67">
        <v>47</v>
      </c>
      <c r="H120" s="85">
        <v>0</v>
      </c>
      <c r="I120" s="69">
        <f t="shared" si="1"/>
        <v>0</v>
      </c>
      <c r="J120" s="41"/>
      <c r="K120" s="42"/>
      <c r="L120" s="41"/>
      <c r="M120" s="41"/>
      <c r="N120" s="41"/>
      <c r="O120" s="41"/>
      <c r="P120" s="41"/>
    </row>
    <row r="121" spans="2:16" ht="30" outlineLevel="1">
      <c r="B121" s="63">
        <v>108</v>
      </c>
      <c r="C121" s="64" t="s">
        <v>192</v>
      </c>
      <c r="D121" s="64" t="s">
        <v>82</v>
      </c>
      <c r="E121" s="65" t="s">
        <v>193</v>
      </c>
      <c r="F121" s="66" t="s">
        <v>26</v>
      </c>
      <c r="G121" s="67">
        <v>13</v>
      </c>
      <c r="H121" s="85">
        <v>0</v>
      </c>
      <c r="I121" s="69">
        <f t="shared" si="1"/>
        <v>0</v>
      </c>
      <c r="J121" s="41"/>
      <c r="K121" s="42"/>
      <c r="L121" s="41"/>
      <c r="M121" s="41"/>
      <c r="N121" s="41"/>
      <c r="O121" s="41"/>
      <c r="P121" s="41"/>
    </row>
    <row r="122" spans="2:16" ht="15.75" outlineLevel="1">
      <c r="B122" s="70">
        <v>109</v>
      </c>
      <c r="C122" s="51"/>
      <c r="D122" s="51"/>
      <c r="E122" s="59" t="s">
        <v>194</v>
      </c>
      <c r="F122" s="51"/>
      <c r="G122" s="53"/>
      <c r="H122" s="54"/>
      <c r="I122" s="62"/>
      <c r="J122" s="41"/>
      <c r="K122" s="42"/>
      <c r="L122" s="41"/>
      <c r="M122" s="41"/>
      <c r="N122" s="41"/>
      <c r="O122" s="41"/>
      <c r="P122" s="41"/>
    </row>
    <row r="123" spans="2:16" ht="90" outlineLevel="1">
      <c r="B123" s="63">
        <v>110</v>
      </c>
      <c r="C123" s="64" t="s">
        <v>195</v>
      </c>
      <c r="D123" s="64" t="s">
        <v>20</v>
      </c>
      <c r="E123" s="65" t="s">
        <v>196</v>
      </c>
      <c r="F123" s="66" t="s">
        <v>197</v>
      </c>
      <c r="G123" s="67">
        <v>48</v>
      </c>
      <c r="H123" s="85">
        <v>0</v>
      </c>
      <c r="I123" s="69">
        <f t="shared" si="1"/>
        <v>0</v>
      </c>
      <c r="J123" s="41"/>
      <c r="K123" s="42"/>
      <c r="L123" s="41"/>
      <c r="M123" s="41"/>
      <c r="N123" s="41"/>
      <c r="O123" s="41"/>
      <c r="P123" s="41"/>
    </row>
    <row r="124" spans="2:16" ht="15.75" outlineLevel="1">
      <c r="B124" s="70">
        <v>111</v>
      </c>
      <c r="C124" s="51"/>
      <c r="D124" s="51"/>
      <c r="E124" s="59" t="s">
        <v>198</v>
      </c>
      <c r="F124" s="51"/>
      <c r="G124" s="53"/>
      <c r="H124" s="54"/>
      <c r="I124" s="62"/>
      <c r="J124" s="41"/>
      <c r="K124" s="42"/>
      <c r="L124" s="41"/>
      <c r="M124" s="41"/>
      <c r="N124" s="41"/>
      <c r="O124" s="41"/>
      <c r="P124" s="41"/>
    </row>
    <row r="125" spans="2:16" ht="30" outlineLevel="1">
      <c r="B125" s="63">
        <v>112</v>
      </c>
      <c r="C125" s="64" t="s">
        <v>199</v>
      </c>
      <c r="D125" s="64" t="s">
        <v>82</v>
      </c>
      <c r="E125" s="65" t="s">
        <v>200</v>
      </c>
      <c r="F125" s="66" t="s">
        <v>26</v>
      </c>
      <c r="G125" s="67">
        <v>3</v>
      </c>
      <c r="H125" s="85">
        <v>0</v>
      </c>
      <c r="I125" s="69">
        <f t="shared" si="1"/>
        <v>0</v>
      </c>
      <c r="J125" s="41"/>
      <c r="K125" s="42"/>
      <c r="L125" s="41"/>
      <c r="M125" s="41"/>
      <c r="N125" s="41"/>
      <c r="O125" s="41"/>
      <c r="P125" s="41"/>
    </row>
    <row r="126" spans="2:16" ht="30" outlineLevel="1">
      <c r="B126" s="63">
        <v>113</v>
      </c>
      <c r="C126" s="64" t="s">
        <v>201</v>
      </c>
      <c r="D126" s="64" t="s">
        <v>82</v>
      </c>
      <c r="E126" s="65" t="s">
        <v>202</v>
      </c>
      <c r="F126" s="66" t="s">
        <v>26</v>
      </c>
      <c r="G126" s="67">
        <v>9</v>
      </c>
      <c r="H126" s="85">
        <v>0</v>
      </c>
      <c r="I126" s="69">
        <f t="shared" si="1"/>
        <v>0</v>
      </c>
      <c r="J126" s="41"/>
      <c r="K126" s="42"/>
      <c r="L126" s="41"/>
      <c r="M126" s="41"/>
      <c r="N126" s="41"/>
      <c r="O126" s="41"/>
      <c r="P126" s="41"/>
    </row>
    <row r="127" spans="2:16" ht="15.75" outlineLevel="1">
      <c r="B127" s="70">
        <v>114</v>
      </c>
      <c r="C127" s="51"/>
      <c r="D127" s="51"/>
      <c r="E127" s="59" t="s">
        <v>66</v>
      </c>
      <c r="F127" s="51"/>
      <c r="G127" s="53"/>
      <c r="H127" s="54"/>
      <c r="I127" s="62"/>
      <c r="J127" s="41"/>
      <c r="K127" s="42"/>
      <c r="L127" s="41"/>
      <c r="M127" s="41"/>
      <c r="N127" s="41"/>
      <c r="O127" s="41"/>
      <c r="P127" s="41"/>
    </row>
    <row r="128" spans="2:16" ht="45" outlineLevel="1">
      <c r="B128" s="63">
        <v>115</v>
      </c>
      <c r="C128" s="64" t="s">
        <v>203</v>
      </c>
      <c r="D128" s="64" t="s">
        <v>20</v>
      </c>
      <c r="E128" s="65" t="s">
        <v>204</v>
      </c>
      <c r="F128" s="66" t="s">
        <v>32</v>
      </c>
      <c r="G128" s="67">
        <v>2</v>
      </c>
      <c r="H128" s="85">
        <v>0</v>
      </c>
      <c r="I128" s="69">
        <f t="shared" si="1"/>
        <v>0</v>
      </c>
      <c r="J128" s="41"/>
      <c r="K128" s="42"/>
      <c r="L128" s="41"/>
      <c r="M128" s="41"/>
      <c r="N128" s="41"/>
      <c r="O128" s="41"/>
      <c r="P128" s="41"/>
    </row>
    <row r="129" spans="2:16" outlineLevel="1">
      <c r="B129" s="63">
        <v>116</v>
      </c>
      <c r="C129" s="64" t="s">
        <v>205</v>
      </c>
      <c r="D129" s="64" t="s">
        <v>20</v>
      </c>
      <c r="E129" s="65" t="s">
        <v>206</v>
      </c>
      <c r="F129" s="66" t="s">
        <v>35</v>
      </c>
      <c r="G129" s="67">
        <v>210</v>
      </c>
      <c r="H129" s="85">
        <v>0</v>
      </c>
      <c r="I129" s="69">
        <f t="shared" si="1"/>
        <v>0</v>
      </c>
      <c r="J129" s="41"/>
      <c r="K129" s="42"/>
      <c r="L129" s="41"/>
      <c r="M129" s="41"/>
      <c r="N129" s="41"/>
      <c r="O129" s="41"/>
      <c r="P129" s="41"/>
    </row>
    <row r="130" spans="2:16" ht="15.75" outlineLevel="1">
      <c r="B130" s="70">
        <v>117</v>
      </c>
      <c r="C130" s="51" t="s">
        <v>207</v>
      </c>
      <c r="D130" s="51"/>
      <c r="E130" s="59" t="s">
        <v>119</v>
      </c>
      <c r="F130" s="51"/>
      <c r="G130" s="53"/>
      <c r="H130" s="54"/>
      <c r="I130" s="62"/>
      <c r="J130" s="41"/>
      <c r="K130" s="42"/>
      <c r="L130" s="41"/>
      <c r="M130" s="41"/>
      <c r="N130" s="41"/>
      <c r="O130" s="41"/>
      <c r="P130" s="41"/>
    </row>
    <row r="131" spans="2:16" ht="15.75" outlineLevel="1">
      <c r="B131" s="70">
        <v>118</v>
      </c>
      <c r="C131" s="51"/>
      <c r="D131" s="51"/>
      <c r="E131" s="59" t="s">
        <v>79</v>
      </c>
      <c r="F131" s="51"/>
      <c r="G131" s="53"/>
      <c r="H131" s="54"/>
      <c r="I131" s="62"/>
      <c r="J131" s="41"/>
      <c r="K131" s="42"/>
      <c r="L131" s="41"/>
      <c r="M131" s="41"/>
      <c r="N131" s="41"/>
      <c r="O131" s="41"/>
      <c r="P131" s="41"/>
    </row>
    <row r="132" spans="2:16" ht="75" outlineLevel="1">
      <c r="B132" s="63">
        <v>119</v>
      </c>
      <c r="C132" s="64" t="s">
        <v>208</v>
      </c>
      <c r="D132" s="64" t="s">
        <v>20</v>
      </c>
      <c r="E132" s="65" t="s">
        <v>209</v>
      </c>
      <c r="F132" s="66" t="s">
        <v>69</v>
      </c>
      <c r="G132" s="67">
        <v>3500</v>
      </c>
      <c r="H132" s="85">
        <v>0</v>
      </c>
      <c r="I132" s="69">
        <f t="shared" si="1"/>
        <v>0</v>
      </c>
      <c r="J132" s="41"/>
      <c r="K132" s="42"/>
      <c r="L132" s="41"/>
      <c r="M132" s="41"/>
      <c r="N132" s="41"/>
      <c r="O132" s="41"/>
      <c r="P132" s="41"/>
    </row>
    <row r="133" spans="2:16" ht="15.75" outlineLevel="1">
      <c r="B133" s="70">
        <v>120</v>
      </c>
      <c r="C133" s="51"/>
      <c r="D133" s="51"/>
      <c r="E133" s="59" t="s">
        <v>210</v>
      </c>
      <c r="F133" s="51"/>
      <c r="G133" s="53"/>
      <c r="H133" s="54"/>
      <c r="I133" s="62"/>
      <c r="J133" s="41"/>
      <c r="K133" s="42"/>
      <c r="L133" s="41"/>
      <c r="M133" s="41"/>
      <c r="N133" s="41"/>
      <c r="O133" s="41"/>
      <c r="P133" s="41"/>
    </row>
    <row r="134" spans="2:16" ht="60" outlineLevel="1">
      <c r="B134" s="63">
        <v>121</v>
      </c>
      <c r="C134" s="64" t="s">
        <v>211</v>
      </c>
      <c r="D134" s="64" t="s">
        <v>20</v>
      </c>
      <c r="E134" s="65" t="s">
        <v>212</v>
      </c>
      <c r="F134" s="66" t="s">
        <v>22</v>
      </c>
      <c r="G134" s="67">
        <v>55</v>
      </c>
      <c r="H134" s="85">
        <v>0</v>
      </c>
      <c r="I134" s="69">
        <f t="shared" si="1"/>
        <v>0</v>
      </c>
      <c r="J134" s="41"/>
      <c r="K134" s="42"/>
      <c r="L134" s="41"/>
      <c r="M134" s="41"/>
      <c r="N134" s="41"/>
      <c r="O134" s="41"/>
      <c r="P134" s="41"/>
    </row>
    <row r="135" spans="2:16" ht="15.75" outlineLevel="1">
      <c r="B135" s="70">
        <v>122</v>
      </c>
      <c r="C135" s="51"/>
      <c r="D135" s="51"/>
      <c r="E135" s="59" t="s">
        <v>213</v>
      </c>
      <c r="F135" s="51"/>
      <c r="G135" s="53"/>
      <c r="H135" s="54"/>
      <c r="I135" s="62"/>
      <c r="J135" s="41"/>
      <c r="K135" s="42"/>
      <c r="L135" s="41"/>
      <c r="M135" s="41"/>
      <c r="N135" s="41"/>
      <c r="O135" s="41"/>
      <c r="P135" s="41"/>
    </row>
    <row r="136" spans="2:16" ht="30" outlineLevel="1">
      <c r="B136" s="63">
        <v>123</v>
      </c>
      <c r="C136" s="64" t="s">
        <v>214</v>
      </c>
      <c r="D136" s="64" t="s">
        <v>20</v>
      </c>
      <c r="E136" s="65" t="s">
        <v>215</v>
      </c>
      <c r="F136" s="66" t="s">
        <v>22</v>
      </c>
      <c r="G136" s="67">
        <v>14</v>
      </c>
      <c r="H136" s="85">
        <v>0</v>
      </c>
      <c r="I136" s="69">
        <f t="shared" si="1"/>
        <v>0</v>
      </c>
      <c r="J136" s="41"/>
      <c r="K136" s="42"/>
      <c r="L136" s="41"/>
      <c r="M136" s="41"/>
      <c r="N136" s="41"/>
      <c r="O136" s="41"/>
      <c r="P136" s="41"/>
    </row>
    <row r="137" spans="2:16" ht="30" outlineLevel="1">
      <c r="B137" s="63">
        <v>124</v>
      </c>
      <c r="C137" s="64" t="s">
        <v>216</v>
      </c>
      <c r="D137" s="64" t="s">
        <v>20</v>
      </c>
      <c r="E137" s="65" t="s">
        <v>217</v>
      </c>
      <c r="F137" s="66" t="s">
        <v>22</v>
      </c>
      <c r="G137" s="67">
        <v>14</v>
      </c>
      <c r="H137" s="85">
        <v>0</v>
      </c>
      <c r="I137" s="69">
        <f t="shared" si="1"/>
        <v>0</v>
      </c>
      <c r="J137" s="41"/>
      <c r="K137" s="42"/>
      <c r="L137" s="41"/>
      <c r="M137" s="41"/>
      <c r="N137" s="41"/>
      <c r="O137" s="41"/>
      <c r="P137" s="41"/>
    </row>
    <row r="138" spans="2:16" ht="30" outlineLevel="1">
      <c r="B138" s="63">
        <v>125</v>
      </c>
      <c r="C138" s="64" t="s">
        <v>218</v>
      </c>
      <c r="D138" s="64" t="s">
        <v>20</v>
      </c>
      <c r="E138" s="65" t="s">
        <v>219</v>
      </c>
      <c r="F138" s="66" t="s">
        <v>22</v>
      </c>
      <c r="G138" s="67">
        <v>14</v>
      </c>
      <c r="H138" s="85">
        <v>0</v>
      </c>
      <c r="I138" s="69">
        <f t="shared" si="1"/>
        <v>0</v>
      </c>
      <c r="J138" s="41"/>
      <c r="K138" s="42"/>
      <c r="L138" s="41"/>
      <c r="M138" s="41"/>
      <c r="N138" s="41"/>
      <c r="O138" s="41"/>
      <c r="P138" s="41"/>
    </row>
    <row r="139" spans="2:16" ht="30" outlineLevel="1">
      <c r="B139" s="63">
        <v>126</v>
      </c>
      <c r="C139" s="64" t="s">
        <v>220</v>
      </c>
      <c r="D139" s="64" t="s">
        <v>82</v>
      </c>
      <c r="E139" s="65" t="s">
        <v>221</v>
      </c>
      <c r="F139" s="66" t="s">
        <v>22</v>
      </c>
      <c r="G139" s="67">
        <v>2</v>
      </c>
      <c r="H139" s="85">
        <v>0</v>
      </c>
      <c r="I139" s="69">
        <f t="shared" si="1"/>
        <v>0</v>
      </c>
      <c r="J139" s="41"/>
      <c r="K139" s="42"/>
      <c r="L139" s="41"/>
      <c r="M139" s="41"/>
      <c r="N139" s="41"/>
      <c r="O139" s="41"/>
      <c r="P139" s="41"/>
    </row>
    <row r="140" spans="2:16" ht="30" outlineLevel="1">
      <c r="B140" s="63">
        <v>127</v>
      </c>
      <c r="C140" s="64" t="s">
        <v>222</v>
      </c>
      <c r="D140" s="64" t="s">
        <v>20</v>
      </c>
      <c r="E140" s="65" t="s">
        <v>223</v>
      </c>
      <c r="F140" s="66" t="s">
        <v>22</v>
      </c>
      <c r="G140" s="67">
        <v>8</v>
      </c>
      <c r="H140" s="85">
        <v>0</v>
      </c>
      <c r="I140" s="69">
        <f t="shared" si="1"/>
        <v>0</v>
      </c>
      <c r="J140" s="41"/>
      <c r="K140" s="42"/>
      <c r="L140" s="41"/>
      <c r="M140" s="41"/>
      <c r="N140" s="41"/>
      <c r="O140" s="41"/>
      <c r="P140" s="41"/>
    </row>
    <row r="141" spans="2:16" ht="30" outlineLevel="1">
      <c r="B141" s="63">
        <v>128</v>
      </c>
      <c r="C141" s="64" t="s">
        <v>224</v>
      </c>
      <c r="D141" s="64" t="s">
        <v>20</v>
      </c>
      <c r="E141" s="65" t="s">
        <v>225</v>
      </c>
      <c r="F141" s="66" t="s">
        <v>22</v>
      </c>
      <c r="G141" s="67">
        <v>8</v>
      </c>
      <c r="H141" s="85">
        <v>0</v>
      </c>
      <c r="I141" s="69">
        <f t="shared" si="1"/>
        <v>0</v>
      </c>
      <c r="J141" s="41"/>
      <c r="K141" s="42"/>
      <c r="L141" s="41"/>
      <c r="M141" s="41"/>
      <c r="N141" s="41"/>
      <c r="O141" s="41"/>
      <c r="P141" s="41"/>
    </row>
    <row r="142" spans="2:16" ht="30" outlineLevel="1">
      <c r="B142" s="63">
        <v>129</v>
      </c>
      <c r="C142" s="64" t="s">
        <v>226</v>
      </c>
      <c r="D142" s="64" t="s">
        <v>82</v>
      </c>
      <c r="E142" s="65" t="s">
        <v>227</v>
      </c>
      <c r="F142" s="66" t="s">
        <v>22</v>
      </c>
      <c r="G142" s="67">
        <v>2</v>
      </c>
      <c r="H142" s="85">
        <v>0</v>
      </c>
      <c r="I142" s="69">
        <f t="shared" ref="I142:I205" si="2">ROUND(G142*H142,0)</f>
        <v>0</v>
      </c>
      <c r="J142" s="41"/>
      <c r="K142" s="42"/>
      <c r="L142" s="41"/>
      <c r="M142" s="41"/>
      <c r="N142" s="41"/>
      <c r="O142" s="41"/>
      <c r="P142" s="41"/>
    </row>
    <row r="143" spans="2:16" ht="15.75" outlineLevel="1">
      <c r="B143" s="70">
        <v>130</v>
      </c>
      <c r="C143" s="51" t="s">
        <v>228</v>
      </c>
      <c r="D143" s="51"/>
      <c r="E143" s="59" t="s">
        <v>130</v>
      </c>
      <c r="F143" s="51"/>
      <c r="G143" s="53"/>
      <c r="H143" s="54"/>
      <c r="I143" s="62"/>
      <c r="J143" s="41"/>
      <c r="K143" s="42"/>
      <c r="L143" s="41"/>
      <c r="M143" s="41"/>
      <c r="N143" s="41"/>
      <c r="O143" s="41"/>
      <c r="P143" s="41"/>
    </row>
    <row r="144" spans="2:16" ht="15.75" outlineLevel="1">
      <c r="B144" s="70">
        <v>131</v>
      </c>
      <c r="C144" s="51"/>
      <c r="D144" s="51"/>
      <c r="E144" s="59" t="s">
        <v>229</v>
      </c>
      <c r="F144" s="51"/>
      <c r="G144" s="53"/>
      <c r="H144" s="54"/>
      <c r="I144" s="62"/>
      <c r="J144" s="41"/>
      <c r="K144" s="42"/>
      <c r="L144" s="41"/>
      <c r="M144" s="41"/>
      <c r="N144" s="41"/>
      <c r="O144" s="41"/>
      <c r="P144" s="41"/>
    </row>
    <row r="145" spans="2:16" ht="60" outlineLevel="1">
      <c r="B145" s="63">
        <v>132</v>
      </c>
      <c r="C145" s="64" t="s">
        <v>230</v>
      </c>
      <c r="D145" s="64" t="s">
        <v>20</v>
      </c>
      <c r="E145" s="65" t="s">
        <v>231</v>
      </c>
      <c r="F145" s="66" t="s">
        <v>22</v>
      </c>
      <c r="G145" s="67">
        <v>165</v>
      </c>
      <c r="H145" s="85">
        <v>0</v>
      </c>
      <c r="I145" s="69">
        <f t="shared" si="2"/>
        <v>0</v>
      </c>
      <c r="J145" s="41"/>
      <c r="K145" s="42"/>
      <c r="L145" s="41"/>
      <c r="M145" s="41"/>
      <c r="N145" s="41"/>
      <c r="O145" s="41"/>
      <c r="P145" s="41"/>
    </row>
    <row r="146" spans="2:16" ht="120" outlineLevel="1">
      <c r="B146" s="63">
        <v>133</v>
      </c>
      <c r="C146" s="64" t="s">
        <v>232</v>
      </c>
      <c r="D146" s="64" t="s">
        <v>20</v>
      </c>
      <c r="E146" s="65" t="s">
        <v>233</v>
      </c>
      <c r="F146" s="66" t="s">
        <v>234</v>
      </c>
      <c r="G146" s="67">
        <v>20</v>
      </c>
      <c r="H146" s="85">
        <v>0</v>
      </c>
      <c r="I146" s="69">
        <f t="shared" si="2"/>
        <v>0</v>
      </c>
      <c r="J146" s="41"/>
      <c r="K146" s="42"/>
      <c r="L146" s="41"/>
      <c r="M146" s="41"/>
      <c r="N146" s="41"/>
      <c r="O146" s="41"/>
      <c r="P146" s="41"/>
    </row>
    <row r="147" spans="2:16" ht="60" outlineLevel="1">
      <c r="B147" s="63">
        <v>134</v>
      </c>
      <c r="C147" s="64" t="s">
        <v>235</v>
      </c>
      <c r="D147" s="64" t="s">
        <v>20</v>
      </c>
      <c r="E147" s="65" t="s">
        <v>236</v>
      </c>
      <c r="F147" s="66" t="s">
        <v>22</v>
      </c>
      <c r="G147" s="67">
        <v>165</v>
      </c>
      <c r="H147" s="85">
        <v>0</v>
      </c>
      <c r="I147" s="69">
        <f t="shared" si="2"/>
        <v>0</v>
      </c>
      <c r="J147" s="41"/>
      <c r="K147" s="42"/>
      <c r="L147" s="41"/>
      <c r="M147" s="41"/>
      <c r="N147" s="41"/>
      <c r="O147" s="41"/>
      <c r="P147" s="41"/>
    </row>
    <row r="148" spans="2:16" ht="15.75" outlineLevel="1">
      <c r="B148" s="70">
        <v>135</v>
      </c>
      <c r="C148" s="51"/>
      <c r="D148" s="51"/>
      <c r="E148" s="59" t="s">
        <v>237</v>
      </c>
      <c r="F148" s="51"/>
      <c r="G148" s="53"/>
      <c r="H148" s="54"/>
      <c r="I148" s="62"/>
      <c r="J148" s="41"/>
      <c r="K148" s="42"/>
      <c r="L148" s="41"/>
      <c r="M148" s="41"/>
      <c r="N148" s="41"/>
      <c r="O148" s="41"/>
      <c r="P148" s="41"/>
    </row>
    <row r="149" spans="2:16" ht="60" outlineLevel="1">
      <c r="B149" s="63">
        <v>136</v>
      </c>
      <c r="C149" s="64" t="s">
        <v>232</v>
      </c>
      <c r="D149" s="64" t="s">
        <v>20</v>
      </c>
      <c r="E149" s="65" t="s">
        <v>238</v>
      </c>
      <c r="F149" s="66" t="s">
        <v>26</v>
      </c>
      <c r="G149" s="67">
        <v>100</v>
      </c>
      <c r="H149" s="85">
        <v>0</v>
      </c>
      <c r="I149" s="69">
        <f t="shared" si="2"/>
        <v>0</v>
      </c>
      <c r="J149" s="41"/>
      <c r="K149" s="42"/>
      <c r="L149" s="41"/>
      <c r="M149" s="41"/>
      <c r="N149" s="41"/>
      <c r="O149" s="41"/>
      <c r="P149" s="41"/>
    </row>
    <row r="150" spans="2:16" ht="15.75" outlineLevel="1">
      <c r="B150" s="70">
        <v>137</v>
      </c>
      <c r="C150" s="51" t="s">
        <v>239</v>
      </c>
      <c r="D150" s="51"/>
      <c r="E150" s="59" t="s">
        <v>240</v>
      </c>
      <c r="F150" s="51"/>
      <c r="G150" s="53"/>
      <c r="H150" s="54"/>
      <c r="I150" s="62"/>
      <c r="J150" s="41"/>
      <c r="K150" s="42"/>
      <c r="L150" s="41"/>
      <c r="M150" s="41"/>
      <c r="N150" s="41"/>
      <c r="O150" s="41"/>
      <c r="P150" s="41"/>
    </row>
    <row r="151" spans="2:16" ht="15.75" outlineLevel="1">
      <c r="B151" s="70">
        <v>138</v>
      </c>
      <c r="C151" s="51"/>
      <c r="D151" s="51"/>
      <c r="E151" s="59" t="s">
        <v>241</v>
      </c>
      <c r="F151" s="51"/>
      <c r="G151" s="53"/>
      <c r="H151" s="54"/>
      <c r="I151" s="62"/>
      <c r="J151" s="41"/>
      <c r="K151" s="42"/>
      <c r="L151" s="41"/>
      <c r="M151" s="41"/>
      <c r="N151" s="41"/>
      <c r="O151" s="41"/>
      <c r="P151" s="41"/>
    </row>
    <row r="152" spans="2:16" ht="30" outlineLevel="1">
      <c r="B152" s="63">
        <v>139</v>
      </c>
      <c r="C152" s="64" t="s">
        <v>242</v>
      </c>
      <c r="D152" s="64" t="s">
        <v>20</v>
      </c>
      <c r="E152" s="65" t="s">
        <v>243</v>
      </c>
      <c r="F152" s="66" t="s">
        <v>22</v>
      </c>
      <c r="G152" s="67">
        <v>567</v>
      </c>
      <c r="H152" s="85">
        <v>0</v>
      </c>
      <c r="I152" s="69">
        <f t="shared" si="2"/>
        <v>0</v>
      </c>
      <c r="J152" s="41"/>
      <c r="K152" s="42"/>
      <c r="L152" s="41"/>
      <c r="M152" s="41"/>
      <c r="N152" s="41"/>
      <c r="O152" s="41"/>
      <c r="P152" s="41"/>
    </row>
    <row r="153" spans="2:16" ht="15.75" outlineLevel="1">
      <c r="B153" s="70">
        <v>140</v>
      </c>
      <c r="C153" s="51" t="s">
        <v>244</v>
      </c>
      <c r="D153" s="51"/>
      <c r="E153" s="59" t="s">
        <v>245</v>
      </c>
      <c r="F153" s="51"/>
      <c r="G153" s="53"/>
      <c r="H153" s="54"/>
      <c r="I153" s="62"/>
      <c r="J153" s="41"/>
      <c r="K153" s="42"/>
      <c r="L153" s="41"/>
      <c r="M153" s="41"/>
      <c r="N153" s="41"/>
      <c r="O153" s="41"/>
      <c r="P153" s="41"/>
    </row>
    <row r="154" spans="2:16" ht="15.75" outlineLevel="1">
      <c r="B154" s="70">
        <v>141</v>
      </c>
      <c r="C154" s="51"/>
      <c r="D154" s="51"/>
      <c r="E154" s="59" t="s">
        <v>246</v>
      </c>
      <c r="F154" s="51"/>
      <c r="G154" s="53"/>
      <c r="H154" s="54"/>
      <c r="I154" s="62"/>
      <c r="J154" s="41"/>
      <c r="K154" s="42"/>
      <c r="L154" s="41"/>
      <c r="M154" s="41"/>
      <c r="N154" s="41"/>
      <c r="O154" s="41"/>
      <c r="P154" s="41"/>
    </row>
    <row r="155" spans="2:16" ht="45" outlineLevel="1">
      <c r="B155" s="63">
        <v>142</v>
      </c>
      <c r="C155" s="64" t="s">
        <v>247</v>
      </c>
      <c r="D155" s="64" t="s">
        <v>20</v>
      </c>
      <c r="E155" s="65" t="s">
        <v>248</v>
      </c>
      <c r="F155" s="66" t="s">
        <v>22</v>
      </c>
      <c r="G155" s="67">
        <v>167</v>
      </c>
      <c r="H155" s="85">
        <v>0</v>
      </c>
      <c r="I155" s="69">
        <f t="shared" si="2"/>
        <v>0</v>
      </c>
      <c r="J155" s="41"/>
      <c r="K155" s="42"/>
      <c r="L155" s="41"/>
      <c r="M155" s="41"/>
      <c r="N155" s="41"/>
      <c r="O155" s="41"/>
      <c r="P155" s="41"/>
    </row>
    <row r="156" spans="2:16" ht="45" outlineLevel="1">
      <c r="B156" s="63">
        <v>143</v>
      </c>
      <c r="C156" s="64" t="s">
        <v>249</v>
      </c>
      <c r="D156" s="64" t="s">
        <v>20</v>
      </c>
      <c r="E156" s="65" t="s">
        <v>248</v>
      </c>
      <c r="F156" s="66" t="s">
        <v>26</v>
      </c>
      <c r="G156" s="67">
        <v>39</v>
      </c>
      <c r="H156" s="85">
        <v>0</v>
      </c>
      <c r="I156" s="69">
        <f t="shared" si="2"/>
        <v>0</v>
      </c>
      <c r="J156" s="41"/>
      <c r="K156" s="42"/>
      <c r="L156" s="41"/>
      <c r="M156" s="41"/>
      <c r="N156" s="41"/>
      <c r="O156" s="41"/>
      <c r="P156" s="41"/>
    </row>
    <row r="157" spans="2:16" ht="15.75" outlineLevel="1">
      <c r="B157" s="70">
        <v>144</v>
      </c>
      <c r="C157" s="51" t="s">
        <v>250</v>
      </c>
      <c r="D157" s="51"/>
      <c r="E157" s="59" t="s">
        <v>251</v>
      </c>
      <c r="F157" s="51"/>
      <c r="G157" s="53"/>
      <c r="H157" s="54"/>
      <c r="I157" s="62"/>
      <c r="J157" s="41"/>
      <c r="K157" s="42"/>
      <c r="L157" s="41"/>
      <c r="M157" s="41"/>
      <c r="N157" s="41"/>
      <c r="O157" s="41"/>
      <c r="P157" s="41"/>
    </row>
    <row r="158" spans="2:16" ht="15.75" outlineLevel="1">
      <c r="B158" s="70">
        <v>145</v>
      </c>
      <c r="C158" s="51"/>
      <c r="D158" s="51"/>
      <c r="E158" s="59" t="s">
        <v>252</v>
      </c>
      <c r="F158" s="51"/>
      <c r="G158" s="53"/>
      <c r="H158" s="54"/>
      <c r="I158" s="62"/>
      <c r="J158" s="41"/>
      <c r="K158" s="42"/>
      <c r="L158" s="41"/>
      <c r="M158" s="41"/>
      <c r="N158" s="41"/>
      <c r="O158" s="41"/>
      <c r="P158" s="41"/>
    </row>
    <row r="159" spans="2:16" ht="45" outlineLevel="1">
      <c r="B159" s="63">
        <v>146</v>
      </c>
      <c r="C159" s="64" t="s">
        <v>253</v>
      </c>
      <c r="D159" s="64" t="s">
        <v>20</v>
      </c>
      <c r="E159" s="65" t="s">
        <v>254</v>
      </c>
      <c r="F159" s="66" t="s">
        <v>35</v>
      </c>
      <c r="G159" s="67">
        <v>6</v>
      </c>
      <c r="H159" s="85">
        <v>0</v>
      </c>
      <c r="I159" s="69">
        <f t="shared" si="2"/>
        <v>0</v>
      </c>
      <c r="J159" s="41"/>
      <c r="K159" s="42"/>
      <c r="L159" s="41"/>
      <c r="M159" s="41"/>
      <c r="N159" s="41"/>
      <c r="O159" s="41"/>
      <c r="P159" s="41"/>
    </row>
    <row r="160" spans="2:16" ht="45" outlineLevel="1">
      <c r="B160" s="63">
        <v>147</v>
      </c>
      <c r="C160" s="64" t="s">
        <v>255</v>
      </c>
      <c r="D160" s="64" t="s">
        <v>20</v>
      </c>
      <c r="E160" s="65" t="s">
        <v>256</v>
      </c>
      <c r="F160" s="66" t="s">
        <v>35</v>
      </c>
      <c r="G160" s="67">
        <v>9</v>
      </c>
      <c r="H160" s="85">
        <v>0</v>
      </c>
      <c r="I160" s="69">
        <f t="shared" si="2"/>
        <v>0</v>
      </c>
      <c r="J160" s="41"/>
      <c r="K160" s="42"/>
      <c r="L160" s="41"/>
      <c r="M160" s="41"/>
      <c r="N160" s="41"/>
      <c r="O160" s="41"/>
      <c r="P160" s="41"/>
    </row>
    <row r="161" spans="2:16" ht="30" outlineLevel="1">
      <c r="B161" s="63">
        <v>148</v>
      </c>
      <c r="C161" s="64" t="s">
        <v>257</v>
      </c>
      <c r="D161" s="64" t="s">
        <v>20</v>
      </c>
      <c r="E161" s="65" t="s">
        <v>258</v>
      </c>
      <c r="F161" s="66" t="s">
        <v>35</v>
      </c>
      <c r="G161" s="67">
        <v>12</v>
      </c>
      <c r="H161" s="85">
        <v>0</v>
      </c>
      <c r="I161" s="69">
        <f t="shared" si="2"/>
        <v>0</v>
      </c>
      <c r="J161" s="41"/>
      <c r="K161" s="42"/>
      <c r="L161" s="41"/>
      <c r="M161" s="41"/>
      <c r="N161" s="41"/>
      <c r="O161" s="41"/>
      <c r="P161" s="41"/>
    </row>
    <row r="162" spans="2:16" ht="15.75" outlineLevel="1">
      <c r="B162" s="70">
        <v>149</v>
      </c>
      <c r="C162" s="51"/>
      <c r="D162" s="51"/>
      <c r="E162" s="59" t="s">
        <v>259</v>
      </c>
      <c r="F162" s="51"/>
      <c r="G162" s="53"/>
      <c r="H162" s="54"/>
      <c r="I162" s="62"/>
      <c r="J162" s="41"/>
      <c r="K162" s="42"/>
      <c r="L162" s="41"/>
      <c r="M162" s="41"/>
      <c r="N162" s="41"/>
      <c r="O162" s="41"/>
      <c r="P162" s="41"/>
    </row>
    <row r="163" spans="2:16" ht="60" outlineLevel="1">
      <c r="B163" s="63">
        <v>150</v>
      </c>
      <c r="C163" s="64" t="s">
        <v>260</v>
      </c>
      <c r="D163" s="64" t="s">
        <v>20</v>
      </c>
      <c r="E163" s="65" t="s">
        <v>261</v>
      </c>
      <c r="F163" s="66" t="s">
        <v>35</v>
      </c>
      <c r="G163" s="67">
        <v>3</v>
      </c>
      <c r="H163" s="85">
        <v>0</v>
      </c>
      <c r="I163" s="69">
        <f t="shared" si="2"/>
        <v>0</v>
      </c>
      <c r="J163" s="41"/>
      <c r="K163" s="42"/>
      <c r="L163" s="41"/>
      <c r="M163" s="41"/>
      <c r="N163" s="41"/>
      <c r="O163" s="41"/>
      <c r="P163" s="41"/>
    </row>
    <row r="164" spans="2:16" ht="15.75" outlineLevel="1">
      <c r="B164" s="70">
        <v>151</v>
      </c>
      <c r="C164" s="51" t="s">
        <v>262</v>
      </c>
      <c r="D164" s="51"/>
      <c r="E164" s="59" t="s">
        <v>135</v>
      </c>
      <c r="F164" s="51"/>
      <c r="G164" s="53"/>
      <c r="H164" s="54"/>
      <c r="I164" s="62"/>
      <c r="J164" s="41"/>
      <c r="K164" s="42"/>
      <c r="L164" s="41"/>
      <c r="M164" s="41"/>
      <c r="N164" s="41"/>
      <c r="O164" s="41"/>
      <c r="P164" s="41"/>
    </row>
    <row r="165" spans="2:16" ht="15.75" outlineLevel="1">
      <c r="B165" s="70">
        <v>152</v>
      </c>
      <c r="C165" s="51"/>
      <c r="D165" s="51"/>
      <c r="E165" s="59" t="s">
        <v>263</v>
      </c>
      <c r="F165" s="51"/>
      <c r="G165" s="53"/>
      <c r="H165" s="54"/>
      <c r="I165" s="62"/>
      <c r="J165" s="41"/>
      <c r="K165" s="42"/>
      <c r="L165" s="41"/>
      <c r="M165" s="41"/>
      <c r="N165" s="41"/>
      <c r="O165" s="41"/>
      <c r="P165" s="41"/>
    </row>
    <row r="166" spans="2:16" ht="75" outlineLevel="1">
      <c r="B166" s="63">
        <v>153</v>
      </c>
      <c r="C166" s="64" t="s">
        <v>264</v>
      </c>
      <c r="D166" s="64" t="s">
        <v>20</v>
      </c>
      <c r="E166" s="65" t="s">
        <v>138</v>
      </c>
      <c r="F166" s="66" t="s">
        <v>26</v>
      </c>
      <c r="G166" s="67">
        <v>96</v>
      </c>
      <c r="H166" s="85">
        <v>0</v>
      </c>
      <c r="I166" s="69">
        <f t="shared" si="2"/>
        <v>0</v>
      </c>
      <c r="J166" s="41"/>
      <c r="K166" s="42"/>
      <c r="L166" s="41"/>
      <c r="M166" s="41"/>
      <c r="N166" s="41"/>
      <c r="O166" s="41"/>
      <c r="P166" s="41"/>
    </row>
    <row r="167" spans="2:16" ht="15.75" outlineLevel="1">
      <c r="B167" s="70">
        <v>154</v>
      </c>
      <c r="C167" s="51" t="s">
        <v>265</v>
      </c>
      <c r="D167" s="51"/>
      <c r="E167" s="59" t="s">
        <v>143</v>
      </c>
      <c r="F167" s="51"/>
      <c r="G167" s="53"/>
      <c r="H167" s="54"/>
      <c r="I167" s="62"/>
      <c r="J167" s="41"/>
      <c r="K167" s="42"/>
      <c r="L167" s="41"/>
      <c r="M167" s="41"/>
      <c r="N167" s="41"/>
      <c r="O167" s="41"/>
      <c r="P167" s="41"/>
    </row>
    <row r="168" spans="2:16" ht="15.75" outlineLevel="1">
      <c r="B168" s="70">
        <v>155</v>
      </c>
      <c r="C168" s="51"/>
      <c r="D168" s="51"/>
      <c r="E168" s="59" t="s">
        <v>266</v>
      </c>
      <c r="F168" s="51"/>
      <c r="G168" s="53"/>
      <c r="H168" s="54"/>
      <c r="I168" s="62"/>
      <c r="J168" s="41"/>
      <c r="K168" s="42"/>
      <c r="L168" s="41"/>
      <c r="M168" s="41"/>
      <c r="N168" s="41"/>
      <c r="O168" s="41"/>
      <c r="P168" s="41"/>
    </row>
    <row r="169" spans="2:16" ht="75" outlineLevel="1">
      <c r="B169" s="63">
        <v>156</v>
      </c>
      <c r="C169" s="64" t="s">
        <v>267</v>
      </c>
      <c r="D169" s="64" t="s">
        <v>20</v>
      </c>
      <c r="E169" s="65" t="s">
        <v>268</v>
      </c>
      <c r="F169" s="66" t="s">
        <v>22</v>
      </c>
      <c r="G169" s="67">
        <v>170</v>
      </c>
      <c r="H169" s="85">
        <v>0</v>
      </c>
      <c r="I169" s="69">
        <f t="shared" si="2"/>
        <v>0</v>
      </c>
      <c r="J169" s="41"/>
      <c r="K169" s="42"/>
      <c r="L169" s="41"/>
      <c r="M169" s="41"/>
      <c r="N169" s="41"/>
      <c r="O169" s="41"/>
      <c r="P169" s="41"/>
    </row>
    <row r="170" spans="2:16" ht="75" outlineLevel="1">
      <c r="B170" s="63">
        <v>157</v>
      </c>
      <c r="C170" s="64" t="s">
        <v>269</v>
      </c>
      <c r="D170" s="64" t="s">
        <v>82</v>
      </c>
      <c r="E170" s="65" t="s">
        <v>268</v>
      </c>
      <c r="F170" s="66" t="s">
        <v>26</v>
      </c>
      <c r="G170" s="67">
        <v>40</v>
      </c>
      <c r="H170" s="85">
        <v>0</v>
      </c>
      <c r="I170" s="69">
        <f t="shared" si="2"/>
        <v>0</v>
      </c>
      <c r="J170" s="41"/>
      <c r="K170" s="42"/>
      <c r="L170" s="41"/>
      <c r="M170" s="41"/>
      <c r="N170" s="41"/>
      <c r="O170" s="41"/>
      <c r="P170" s="41"/>
    </row>
    <row r="171" spans="2:16" ht="15.75" outlineLevel="1">
      <c r="B171" s="70">
        <v>158</v>
      </c>
      <c r="C171" s="51"/>
      <c r="D171" s="51"/>
      <c r="E171" s="59" t="s">
        <v>270</v>
      </c>
      <c r="F171" s="51"/>
      <c r="G171" s="53"/>
      <c r="H171" s="54"/>
      <c r="I171" s="62"/>
      <c r="J171" s="41"/>
      <c r="K171" s="42"/>
      <c r="L171" s="41"/>
      <c r="M171" s="41"/>
      <c r="N171" s="41"/>
      <c r="O171" s="41"/>
      <c r="P171" s="41"/>
    </row>
    <row r="172" spans="2:16" ht="45" outlineLevel="1">
      <c r="B172" s="63">
        <v>159</v>
      </c>
      <c r="C172" s="64" t="s">
        <v>271</v>
      </c>
      <c r="D172" s="64" t="s">
        <v>82</v>
      </c>
      <c r="E172" s="65" t="s">
        <v>146</v>
      </c>
      <c r="F172" s="66" t="s">
        <v>26</v>
      </c>
      <c r="G172" s="67">
        <v>25</v>
      </c>
      <c r="H172" s="85">
        <v>0</v>
      </c>
      <c r="I172" s="69">
        <f t="shared" si="2"/>
        <v>0</v>
      </c>
      <c r="J172" s="41"/>
      <c r="K172" s="42"/>
      <c r="L172" s="41"/>
      <c r="M172" s="41"/>
      <c r="N172" s="41"/>
      <c r="O172" s="41"/>
      <c r="P172" s="41"/>
    </row>
    <row r="173" spans="2:16" ht="15.75">
      <c r="B173" s="70">
        <v>160</v>
      </c>
      <c r="C173" s="51" t="s">
        <v>272</v>
      </c>
      <c r="D173" s="51"/>
      <c r="E173" s="52" t="s">
        <v>273</v>
      </c>
      <c r="F173" s="51"/>
      <c r="G173" s="53"/>
      <c r="H173" s="54"/>
      <c r="I173" s="62"/>
      <c r="J173" s="40"/>
      <c r="K173" s="42"/>
      <c r="L173" s="40"/>
      <c r="M173" s="40"/>
      <c r="N173" s="40"/>
      <c r="O173" s="40"/>
      <c r="P173" s="40"/>
    </row>
    <row r="174" spans="2:16" ht="15.75" outlineLevel="1">
      <c r="B174" s="70">
        <v>161</v>
      </c>
      <c r="C174" s="51" t="s">
        <v>274</v>
      </c>
      <c r="D174" s="51"/>
      <c r="E174" s="59" t="s">
        <v>18</v>
      </c>
      <c r="F174" s="51"/>
      <c r="G174" s="53"/>
      <c r="H174" s="54"/>
      <c r="I174" s="62"/>
      <c r="J174" s="41"/>
      <c r="K174" s="42"/>
      <c r="L174" s="41"/>
      <c r="M174" s="41"/>
      <c r="N174" s="41"/>
      <c r="O174" s="41"/>
      <c r="P174" s="41"/>
    </row>
    <row r="175" spans="2:16" ht="45" outlineLevel="1">
      <c r="B175" s="63">
        <v>162</v>
      </c>
      <c r="C175" s="64" t="s">
        <v>275</v>
      </c>
      <c r="D175" s="64" t="s">
        <v>82</v>
      </c>
      <c r="E175" s="65" t="s">
        <v>154</v>
      </c>
      <c r="F175" s="66" t="s">
        <v>22</v>
      </c>
      <c r="G175" s="67">
        <v>117</v>
      </c>
      <c r="H175" s="85">
        <v>0</v>
      </c>
      <c r="I175" s="69">
        <f t="shared" si="2"/>
        <v>0</v>
      </c>
      <c r="J175" s="41"/>
      <c r="K175" s="42"/>
      <c r="L175" s="41"/>
      <c r="M175" s="41"/>
      <c r="N175" s="41"/>
      <c r="O175" s="41"/>
      <c r="P175" s="41"/>
    </row>
    <row r="176" spans="2:16" ht="15.75" outlineLevel="1">
      <c r="B176" s="70">
        <v>163</v>
      </c>
      <c r="C176" s="51" t="s">
        <v>276</v>
      </c>
      <c r="D176" s="51"/>
      <c r="E176" s="59" t="s">
        <v>27</v>
      </c>
      <c r="F176" s="51"/>
      <c r="G176" s="53"/>
      <c r="H176" s="54"/>
      <c r="I176" s="62"/>
      <c r="J176" s="41"/>
      <c r="K176" s="42"/>
      <c r="L176" s="41"/>
      <c r="M176" s="41"/>
      <c r="N176" s="41"/>
      <c r="O176" s="41"/>
      <c r="P176" s="41"/>
    </row>
    <row r="177" spans="2:16" ht="75" outlineLevel="1">
      <c r="B177" s="63">
        <v>164</v>
      </c>
      <c r="C177" s="64" t="s">
        <v>277</v>
      </c>
      <c r="D177" s="64" t="s">
        <v>20</v>
      </c>
      <c r="E177" s="65" t="s">
        <v>29</v>
      </c>
      <c r="F177" s="66" t="s">
        <v>22</v>
      </c>
      <c r="G177" s="67">
        <v>117</v>
      </c>
      <c r="H177" s="85">
        <v>0</v>
      </c>
      <c r="I177" s="69">
        <f t="shared" si="2"/>
        <v>0</v>
      </c>
      <c r="J177" s="41"/>
      <c r="K177" s="42"/>
      <c r="L177" s="41"/>
      <c r="M177" s="41"/>
      <c r="N177" s="41"/>
      <c r="O177" s="41"/>
      <c r="P177" s="41"/>
    </row>
    <row r="178" spans="2:16" ht="15.75" outlineLevel="1">
      <c r="B178" s="70">
        <v>165</v>
      </c>
      <c r="C178" s="51" t="s">
        <v>278</v>
      </c>
      <c r="D178" s="51"/>
      <c r="E178" s="52" t="s">
        <v>158</v>
      </c>
      <c r="F178" s="51"/>
      <c r="G178" s="53"/>
      <c r="H178" s="54"/>
      <c r="I178" s="62"/>
      <c r="J178" s="41"/>
      <c r="K178" s="42"/>
      <c r="L178" s="41"/>
      <c r="M178" s="41"/>
      <c r="N178" s="41"/>
      <c r="O178" s="41"/>
      <c r="P178" s="41"/>
    </row>
    <row r="179" spans="2:16" ht="15.75" outlineLevel="1">
      <c r="B179" s="70">
        <v>166</v>
      </c>
      <c r="C179" s="51"/>
      <c r="D179" s="51"/>
      <c r="E179" s="59" t="s">
        <v>40</v>
      </c>
      <c r="F179" s="51"/>
      <c r="G179" s="53"/>
      <c r="H179" s="54"/>
      <c r="I179" s="62"/>
      <c r="J179" s="41"/>
      <c r="K179" s="42"/>
      <c r="L179" s="41"/>
      <c r="M179" s="41"/>
      <c r="N179" s="41"/>
      <c r="O179" s="41"/>
      <c r="P179" s="41"/>
    </row>
    <row r="180" spans="2:16" ht="60" outlineLevel="1">
      <c r="B180" s="63">
        <v>167</v>
      </c>
      <c r="C180" s="64" t="s">
        <v>279</v>
      </c>
      <c r="D180" s="64" t="s">
        <v>20</v>
      </c>
      <c r="E180" s="65" t="s">
        <v>42</v>
      </c>
      <c r="F180" s="66" t="s">
        <v>32</v>
      </c>
      <c r="G180" s="67">
        <v>16</v>
      </c>
      <c r="H180" s="85">
        <v>0</v>
      </c>
      <c r="I180" s="69">
        <f t="shared" si="2"/>
        <v>0</v>
      </c>
      <c r="J180" s="41"/>
      <c r="K180" s="42"/>
      <c r="L180" s="41"/>
      <c r="M180" s="41"/>
      <c r="N180" s="41"/>
      <c r="O180" s="41"/>
      <c r="P180" s="41"/>
    </row>
    <row r="181" spans="2:16" ht="15.75" outlineLevel="1">
      <c r="B181" s="70">
        <v>168</v>
      </c>
      <c r="C181" s="51"/>
      <c r="D181" s="51"/>
      <c r="E181" s="59" t="s">
        <v>43</v>
      </c>
      <c r="F181" s="51"/>
      <c r="G181" s="53"/>
      <c r="H181" s="54"/>
      <c r="I181" s="62"/>
      <c r="J181" s="41"/>
      <c r="K181" s="42"/>
      <c r="L181" s="41"/>
      <c r="M181" s="41"/>
      <c r="N181" s="41"/>
      <c r="O181" s="41"/>
      <c r="P181" s="41"/>
    </row>
    <row r="182" spans="2:16" ht="45" outlineLevel="1">
      <c r="B182" s="63">
        <v>169</v>
      </c>
      <c r="C182" s="64" t="s">
        <v>280</v>
      </c>
      <c r="D182" s="64" t="s">
        <v>20</v>
      </c>
      <c r="E182" s="65" t="s">
        <v>44</v>
      </c>
      <c r="F182" s="66" t="s">
        <v>32</v>
      </c>
      <c r="G182" s="67">
        <v>12</v>
      </c>
      <c r="H182" s="85">
        <v>0</v>
      </c>
      <c r="I182" s="69">
        <f t="shared" si="2"/>
        <v>0</v>
      </c>
      <c r="J182" s="41"/>
      <c r="K182" s="42"/>
      <c r="L182" s="41"/>
      <c r="M182" s="41"/>
      <c r="N182" s="41"/>
      <c r="O182" s="41"/>
      <c r="P182" s="41"/>
    </row>
    <row r="183" spans="2:16" outlineLevel="1">
      <c r="B183" s="63">
        <v>170</v>
      </c>
      <c r="C183" s="64" t="s">
        <v>281</v>
      </c>
      <c r="D183" s="64" t="s">
        <v>82</v>
      </c>
      <c r="E183" s="65" t="s">
        <v>162</v>
      </c>
      <c r="F183" s="66" t="s">
        <v>32</v>
      </c>
      <c r="G183" s="67">
        <v>5</v>
      </c>
      <c r="H183" s="85">
        <v>0</v>
      </c>
      <c r="I183" s="69">
        <f t="shared" si="2"/>
        <v>0</v>
      </c>
      <c r="J183" s="41"/>
      <c r="K183" s="42"/>
      <c r="L183" s="41"/>
      <c r="M183" s="41"/>
      <c r="N183" s="41"/>
      <c r="O183" s="41"/>
      <c r="P183" s="41"/>
    </row>
    <row r="184" spans="2:16" ht="15.75" outlineLevel="1">
      <c r="B184" s="70">
        <v>171</v>
      </c>
      <c r="C184" s="51" t="s">
        <v>282</v>
      </c>
      <c r="D184" s="51"/>
      <c r="E184" s="59" t="s">
        <v>164</v>
      </c>
      <c r="F184" s="51"/>
      <c r="G184" s="53"/>
      <c r="H184" s="54"/>
      <c r="I184" s="62"/>
      <c r="J184" s="41"/>
      <c r="K184" s="42"/>
      <c r="L184" s="41"/>
      <c r="M184" s="41"/>
      <c r="N184" s="41"/>
      <c r="O184" s="41"/>
      <c r="P184" s="41"/>
    </row>
    <row r="185" spans="2:16" ht="15.75" outlineLevel="1">
      <c r="B185" s="70">
        <v>172</v>
      </c>
      <c r="C185" s="51"/>
      <c r="D185" s="51"/>
      <c r="E185" s="59" t="s">
        <v>49</v>
      </c>
      <c r="F185" s="51"/>
      <c r="G185" s="53"/>
      <c r="H185" s="54"/>
      <c r="I185" s="62"/>
      <c r="J185" s="41"/>
      <c r="K185" s="42"/>
      <c r="L185" s="41"/>
      <c r="M185" s="41"/>
      <c r="N185" s="41"/>
      <c r="O185" s="41"/>
      <c r="P185" s="41"/>
    </row>
    <row r="186" spans="2:16" outlineLevel="1">
      <c r="B186" s="63">
        <v>173</v>
      </c>
      <c r="C186" s="64" t="s">
        <v>283</v>
      </c>
      <c r="D186" s="64" t="s">
        <v>20</v>
      </c>
      <c r="E186" s="65" t="s">
        <v>166</v>
      </c>
      <c r="F186" s="66" t="s">
        <v>22</v>
      </c>
      <c r="G186" s="67">
        <v>174</v>
      </c>
      <c r="H186" s="85">
        <v>0</v>
      </c>
      <c r="I186" s="69">
        <f t="shared" si="2"/>
        <v>0</v>
      </c>
      <c r="J186" s="41"/>
      <c r="K186" s="42"/>
      <c r="L186" s="41"/>
      <c r="M186" s="41"/>
      <c r="N186" s="41"/>
      <c r="O186" s="41"/>
      <c r="P186" s="41"/>
    </row>
    <row r="187" spans="2:16" ht="15.75" outlineLevel="1">
      <c r="B187" s="70">
        <v>174</v>
      </c>
      <c r="C187" s="51"/>
      <c r="D187" s="51"/>
      <c r="E187" s="59" t="s">
        <v>167</v>
      </c>
      <c r="F187" s="51"/>
      <c r="G187" s="53"/>
      <c r="H187" s="54"/>
      <c r="I187" s="62"/>
      <c r="J187" s="41"/>
      <c r="K187" s="42"/>
      <c r="L187" s="41"/>
      <c r="M187" s="41"/>
      <c r="N187" s="41"/>
      <c r="O187" s="41"/>
      <c r="P187" s="41"/>
    </row>
    <row r="188" spans="2:16" ht="30" outlineLevel="1">
      <c r="B188" s="63">
        <v>175</v>
      </c>
      <c r="C188" s="64" t="s">
        <v>284</v>
      </c>
      <c r="D188" s="64" t="s">
        <v>20</v>
      </c>
      <c r="E188" s="65" t="s">
        <v>169</v>
      </c>
      <c r="F188" s="66" t="s">
        <v>32</v>
      </c>
      <c r="G188" s="67">
        <v>5</v>
      </c>
      <c r="H188" s="85">
        <v>0</v>
      </c>
      <c r="I188" s="69">
        <f t="shared" si="2"/>
        <v>0</v>
      </c>
      <c r="J188" s="41"/>
      <c r="K188" s="42"/>
      <c r="L188" s="41"/>
      <c r="M188" s="41"/>
      <c r="N188" s="41"/>
      <c r="O188" s="41"/>
      <c r="P188" s="41"/>
    </row>
    <row r="189" spans="2:16" ht="15.75" outlineLevel="1">
      <c r="B189" s="70">
        <v>176</v>
      </c>
      <c r="C189" s="51"/>
      <c r="D189" s="51"/>
      <c r="E189" s="59" t="s">
        <v>170</v>
      </c>
      <c r="F189" s="51"/>
      <c r="G189" s="53"/>
      <c r="H189" s="54"/>
      <c r="I189" s="62"/>
      <c r="J189" s="41"/>
      <c r="K189" s="42"/>
      <c r="L189" s="41"/>
      <c r="M189" s="41"/>
      <c r="N189" s="41"/>
      <c r="O189" s="41"/>
      <c r="P189" s="41"/>
    </row>
    <row r="190" spans="2:16" ht="75" outlineLevel="1">
      <c r="B190" s="63">
        <v>177</v>
      </c>
      <c r="C190" s="64" t="s">
        <v>285</v>
      </c>
      <c r="D190" s="64" t="s">
        <v>20</v>
      </c>
      <c r="E190" s="65" t="s">
        <v>286</v>
      </c>
      <c r="F190" s="66" t="s">
        <v>32</v>
      </c>
      <c r="G190" s="67">
        <v>7</v>
      </c>
      <c r="H190" s="85">
        <v>0</v>
      </c>
      <c r="I190" s="69">
        <f t="shared" si="2"/>
        <v>0</v>
      </c>
      <c r="J190" s="41"/>
      <c r="K190" s="42"/>
      <c r="L190" s="41"/>
      <c r="M190" s="41"/>
      <c r="N190" s="41"/>
      <c r="O190" s="41"/>
      <c r="P190" s="41"/>
    </row>
    <row r="191" spans="2:16" ht="75" outlineLevel="1">
      <c r="B191" s="63">
        <v>178</v>
      </c>
      <c r="C191" s="64" t="s">
        <v>287</v>
      </c>
      <c r="D191" s="64" t="s">
        <v>82</v>
      </c>
      <c r="E191" s="65" t="s">
        <v>288</v>
      </c>
      <c r="F191" s="66" t="s">
        <v>32</v>
      </c>
      <c r="G191" s="67">
        <v>1</v>
      </c>
      <c r="H191" s="85">
        <v>0</v>
      </c>
      <c r="I191" s="69">
        <f t="shared" si="2"/>
        <v>0</v>
      </c>
      <c r="J191" s="41"/>
      <c r="K191" s="42"/>
      <c r="L191" s="41"/>
      <c r="M191" s="41"/>
      <c r="N191" s="41"/>
      <c r="O191" s="41"/>
      <c r="P191" s="41"/>
    </row>
    <row r="192" spans="2:16" ht="75" outlineLevel="1">
      <c r="B192" s="63">
        <v>179</v>
      </c>
      <c r="C192" s="64" t="s">
        <v>289</v>
      </c>
      <c r="D192" s="64" t="s">
        <v>20</v>
      </c>
      <c r="E192" s="65" t="s">
        <v>290</v>
      </c>
      <c r="F192" s="66" t="s">
        <v>32</v>
      </c>
      <c r="G192" s="67">
        <v>3</v>
      </c>
      <c r="H192" s="85">
        <v>0</v>
      </c>
      <c r="I192" s="69">
        <f t="shared" si="2"/>
        <v>0</v>
      </c>
      <c r="J192" s="41"/>
      <c r="K192" s="42"/>
      <c r="L192" s="41"/>
      <c r="M192" s="41"/>
      <c r="N192" s="41"/>
      <c r="O192" s="41"/>
      <c r="P192" s="41"/>
    </row>
    <row r="193" spans="2:16" ht="45" outlineLevel="1">
      <c r="B193" s="63">
        <v>180</v>
      </c>
      <c r="C193" s="64" t="s">
        <v>291</v>
      </c>
      <c r="D193" s="64" t="s">
        <v>20</v>
      </c>
      <c r="E193" s="65" t="s">
        <v>292</v>
      </c>
      <c r="F193" s="66" t="s">
        <v>32</v>
      </c>
      <c r="G193" s="67">
        <v>5</v>
      </c>
      <c r="H193" s="85">
        <v>0</v>
      </c>
      <c r="I193" s="69">
        <f t="shared" si="2"/>
        <v>0</v>
      </c>
      <c r="J193" s="41"/>
      <c r="K193" s="42"/>
      <c r="L193" s="41"/>
      <c r="M193" s="41"/>
      <c r="N193" s="41"/>
      <c r="O193" s="41"/>
      <c r="P193" s="41"/>
    </row>
    <row r="194" spans="2:16" ht="45" outlineLevel="1">
      <c r="B194" s="63">
        <v>181</v>
      </c>
      <c r="C194" s="64" t="s">
        <v>293</v>
      </c>
      <c r="D194" s="64" t="s">
        <v>20</v>
      </c>
      <c r="E194" s="65" t="s">
        <v>294</v>
      </c>
      <c r="F194" s="66" t="s">
        <v>32</v>
      </c>
      <c r="G194" s="67">
        <v>2</v>
      </c>
      <c r="H194" s="85">
        <v>0</v>
      </c>
      <c r="I194" s="69">
        <f t="shared" si="2"/>
        <v>0</v>
      </c>
      <c r="J194" s="41"/>
      <c r="K194" s="42"/>
      <c r="L194" s="41"/>
      <c r="M194" s="41"/>
      <c r="N194" s="41"/>
      <c r="O194" s="41"/>
      <c r="P194" s="41"/>
    </row>
    <row r="195" spans="2:16" ht="15.75" outlineLevel="1">
      <c r="B195" s="70">
        <v>182</v>
      </c>
      <c r="C195" s="51"/>
      <c r="D195" s="51"/>
      <c r="E195" s="59" t="s">
        <v>60</v>
      </c>
      <c r="F195" s="51"/>
      <c r="G195" s="53"/>
      <c r="H195" s="54"/>
      <c r="I195" s="62"/>
      <c r="J195" s="41"/>
      <c r="K195" s="42"/>
      <c r="L195" s="41"/>
      <c r="M195" s="41"/>
      <c r="N195" s="41"/>
      <c r="O195" s="41"/>
      <c r="P195" s="41"/>
    </row>
    <row r="196" spans="2:16" ht="45" outlineLevel="1">
      <c r="B196" s="63">
        <v>183</v>
      </c>
      <c r="C196" s="64" t="s">
        <v>295</v>
      </c>
      <c r="D196" s="64" t="s">
        <v>20</v>
      </c>
      <c r="E196" s="65" t="s">
        <v>173</v>
      </c>
      <c r="F196" s="66" t="s">
        <v>32</v>
      </c>
      <c r="G196" s="67">
        <v>12</v>
      </c>
      <c r="H196" s="85">
        <v>0</v>
      </c>
      <c r="I196" s="69">
        <f t="shared" si="2"/>
        <v>0</v>
      </c>
      <c r="J196" s="41"/>
      <c r="K196" s="42"/>
      <c r="L196" s="41"/>
      <c r="M196" s="41"/>
      <c r="N196" s="41"/>
      <c r="O196" s="41"/>
      <c r="P196" s="41"/>
    </row>
    <row r="197" spans="2:16" ht="15.75" outlineLevel="1">
      <c r="B197" s="70">
        <v>184</v>
      </c>
      <c r="C197" s="51"/>
      <c r="D197" s="51"/>
      <c r="E197" s="59" t="s">
        <v>66</v>
      </c>
      <c r="F197" s="51"/>
      <c r="G197" s="53"/>
      <c r="H197" s="54"/>
      <c r="I197" s="62"/>
      <c r="J197" s="41"/>
      <c r="K197" s="42"/>
      <c r="L197" s="41"/>
      <c r="M197" s="41"/>
      <c r="N197" s="41"/>
      <c r="O197" s="41"/>
      <c r="P197" s="41"/>
    </row>
    <row r="198" spans="2:16" ht="45" outlineLevel="1">
      <c r="B198" s="63">
        <v>185</v>
      </c>
      <c r="C198" s="64" t="s">
        <v>296</v>
      </c>
      <c r="D198" s="64" t="s">
        <v>20</v>
      </c>
      <c r="E198" s="65" t="s">
        <v>175</v>
      </c>
      <c r="F198" s="66" t="s">
        <v>69</v>
      </c>
      <c r="G198" s="67">
        <v>1135</v>
      </c>
      <c r="H198" s="85">
        <v>0</v>
      </c>
      <c r="I198" s="69">
        <f t="shared" si="2"/>
        <v>0</v>
      </c>
      <c r="J198" s="41"/>
      <c r="K198" s="42"/>
      <c r="L198" s="41"/>
      <c r="M198" s="41"/>
      <c r="N198" s="41"/>
      <c r="O198" s="41"/>
      <c r="P198" s="41"/>
    </row>
    <row r="199" spans="2:16" ht="45" outlineLevel="1">
      <c r="B199" s="63">
        <v>186</v>
      </c>
      <c r="C199" s="64" t="s">
        <v>297</v>
      </c>
      <c r="D199" s="64" t="s">
        <v>20</v>
      </c>
      <c r="E199" s="65" t="s">
        <v>298</v>
      </c>
      <c r="F199" s="66" t="s">
        <v>69</v>
      </c>
      <c r="G199" s="67">
        <v>414</v>
      </c>
      <c r="H199" s="85">
        <v>0</v>
      </c>
      <c r="I199" s="69">
        <f t="shared" si="2"/>
        <v>0</v>
      </c>
      <c r="J199" s="41"/>
      <c r="K199" s="42"/>
      <c r="L199" s="41"/>
      <c r="M199" s="41"/>
      <c r="N199" s="41"/>
      <c r="O199" s="41"/>
      <c r="P199" s="41"/>
    </row>
    <row r="200" spans="2:16" ht="45" outlineLevel="1">
      <c r="B200" s="63">
        <v>187</v>
      </c>
      <c r="C200" s="64" t="s">
        <v>299</v>
      </c>
      <c r="D200" s="64" t="s">
        <v>82</v>
      </c>
      <c r="E200" s="65" t="s">
        <v>300</v>
      </c>
      <c r="F200" s="66" t="s">
        <v>69</v>
      </c>
      <c r="G200" s="67">
        <v>85</v>
      </c>
      <c r="H200" s="85">
        <v>0</v>
      </c>
      <c r="I200" s="69">
        <f t="shared" si="2"/>
        <v>0</v>
      </c>
      <c r="J200" s="41"/>
      <c r="K200" s="42"/>
      <c r="L200" s="41"/>
      <c r="M200" s="41"/>
      <c r="N200" s="41"/>
      <c r="O200" s="41"/>
      <c r="P200" s="41"/>
    </row>
    <row r="201" spans="2:16" ht="45" outlineLevel="1">
      <c r="B201" s="63">
        <v>188</v>
      </c>
      <c r="C201" s="64" t="s">
        <v>301</v>
      </c>
      <c r="D201" s="64" t="s">
        <v>20</v>
      </c>
      <c r="E201" s="65" t="s">
        <v>177</v>
      </c>
      <c r="F201" s="66" t="s">
        <v>69</v>
      </c>
      <c r="G201" s="67">
        <v>302</v>
      </c>
      <c r="H201" s="85">
        <v>0</v>
      </c>
      <c r="I201" s="69">
        <f t="shared" si="2"/>
        <v>0</v>
      </c>
      <c r="J201" s="41"/>
      <c r="K201" s="42"/>
      <c r="L201" s="41"/>
      <c r="M201" s="41"/>
      <c r="N201" s="41"/>
      <c r="O201" s="41"/>
      <c r="P201" s="41"/>
    </row>
    <row r="202" spans="2:16" ht="15.75" outlineLevel="1">
      <c r="B202" s="70">
        <v>189</v>
      </c>
      <c r="C202" s="51" t="s">
        <v>302</v>
      </c>
      <c r="D202" s="51"/>
      <c r="E202" s="59" t="s">
        <v>79</v>
      </c>
      <c r="F202" s="51"/>
      <c r="G202" s="53"/>
      <c r="H202" s="54"/>
      <c r="I202" s="62"/>
      <c r="J202" s="41"/>
      <c r="K202" s="42"/>
      <c r="L202" s="41"/>
      <c r="M202" s="41"/>
      <c r="N202" s="41"/>
      <c r="O202" s="41"/>
      <c r="P202" s="41"/>
    </row>
    <row r="203" spans="2:16" ht="15.75" outlineLevel="1">
      <c r="B203" s="70">
        <v>190</v>
      </c>
      <c r="C203" s="51"/>
      <c r="D203" s="51"/>
      <c r="E203" s="59" t="s">
        <v>80</v>
      </c>
      <c r="F203" s="51"/>
      <c r="G203" s="53"/>
      <c r="H203" s="54"/>
      <c r="I203" s="62"/>
      <c r="J203" s="41"/>
      <c r="K203" s="42"/>
      <c r="L203" s="41"/>
      <c r="M203" s="41"/>
      <c r="N203" s="41"/>
      <c r="O203" s="41"/>
      <c r="P203" s="41"/>
    </row>
    <row r="204" spans="2:16" ht="45" outlineLevel="1">
      <c r="B204" s="63">
        <v>191</v>
      </c>
      <c r="C204" s="64" t="s">
        <v>303</v>
      </c>
      <c r="D204" s="64" t="s">
        <v>20</v>
      </c>
      <c r="E204" s="65" t="s">
        <v>83</v>
      </c>
      <c r="F204" s="66" t="s">
        <v>22</v>
      </c>
      <c r="G204" s="67">
        <v>95</v>
      </c>
      <c r="H204" s="85">
        <v>0</v>
      </c>
      <c r="I204" s="69">
        <f t="shared" si="2"/>
        <v>0</v>
      </c>
      <c r="J204" s="41"/>
      <c r="K204" s="42"/>
      <c r="L204" s="41"/>
      <c r="M204" s="41"/>
      <c r="N204" s="41"/>
      <c r="O204" s="41"/>
      <c r="P204" s="41"/>
    </row>
    <row r="205" spans="2:16" ht="30" outlineLevel="1">
      <c r="B205" s="63">
        <v>192</v>
      </c>
      <c r="C205" s="64" t="s">
        <v>304</v>
      </c>
      <c r="D205" s="64" t="s">
        <v>20</v>
      </c>
      <c r="E205" s="65" t="s">
        <v>305</v>
      </c>
      <c r="F205" s="66" t="s">
        <v>22</v>
      </c>
      <c r="G205" s="67">
        <v>4</v>
      </c>
      <c r="H205" s="85">
        <v>0</v>
      </c>
      <c r="I205" s="69">
        <f t="shared" si="2"/>
        <v>0</v>
      </c>
      <c r="J205" s="41"/>
      <c r="K205" s="42"/>
      <c r="L205" s="41"/>
      <c r="M205" s="41"/>
      <c r="N205" s="41"/>
      <c r="O205" s="41"/>
      <c r="P205" s="41"/>
    </row>
    <row r="206" spans="2:16" ht="15.75" outlineLevel="1">
      <c r="B206" s="70">
        <v>193</v>
      </c>
      <c r="C206" s="51"/>
      <c r="D206" s="51"/>
      <c r="E206" s="59" t="s">
        <v>84</v>
      </c>
      <c r="F206" s="51"/>
      <c r="G206" s="53"/>
      <c r="H206" s="54"/>
      <c r="I206" s="62"/>
      <c r="J206" s="41"/>
      <c r="K206" s="42"/>
      <c r="L206" s="41"/>
      <c r="M206" s="41"/>
      <c r="N206" s="41"/>
      <c r="O206" s="41"/>
      <c r="P206" s="41"/>
    </row>
    <row r="207" spans="2:16" ht="75" outlineLevel="1">
      <c r="B207" s="63">
        <v>194</v>
      </c>
      <c r="C207" s="64" t="s">
        <v>306</v>
      </c>
      <c r="D207" s="64" t="s">
        <v>20</v>
      </c>
      <c r="E207" s="65" t="s">
        <v>307</v>
      </c>
      <c r="F207" s="66" t="s">
        <v>32</v>
      </c>
      <c r="G207" s="67">
        <v>10</v>
      </c>
      <c r="H207" s="85">
        <v>0</v>
      </c>
      <c r="I207" s="69">
        <f t="shared" ref="I207:I269" si="3">ROUND(G207*H207,0)</f>
        <v>0</v>
      </c>
      <c r="J207" s="41"/>
      <c r="K207" s="42"/>
      <c r="L207" s="41"/>
      <c r="M207" s="41"/>
      <c r="N207" s="41"/>
      <c r="O207" s="41"/>
      <c r="P207" s="41"/>
    </row>
    <row r="208" spans="2:16" ht="75" outlineLevel="1">
      <c r="B208" s="63">
        <v>195</v>
      </c>
      <c r="C208" s="64" t="s">
        <v>308</v>
      </c>
      <c r="D208" s="64" t="s">
        <v>82</v>
      </c>
      <c r="E208" s="65" t="s">
        <v>180</v>
      </c>
      <c r="F208" s="66" t="s">
        <v>32</v>
      </c>
      <c r="G208" s="67">
        <v>1</v>
      </c>
      <c r="H208" s="85">
        <v>0</v>
      </c>
      <c r="I208" s="69">
        <f t="shared" si="3"/>
        <v>0</v>
      </c>
      <c r="J208" s="41"/>
      <c r="K208" s="42"/>
      <c r="L208" s="41"/>
      <c r="M208" s="41"/>
      <c r="N208" s="41"/>
      <c r="O208" s="41"/>
      <c r="P208" s="41"/>
    </row>
    <row r="209" spans="2:16" ht="75" outlineLevel="1">
      <c r="B209" s="63">
        <v>196</v>
      </c>
      <c r="C209" s="64" t="s">
        <v>309</v>
      </c>
      <c r="D209" s="64" t="s">
        <v>20</v>
      </c>
      <c r="E209" s="65" t="s">
        <v>310</v>
      </c>
      <c r="F209" s="66" t="s">
        <v>32</v>
      </c>
      <c r="G209" s="67">
        <v>2</v>
      </c>
      <c r="H209" s="85">
        <v>0</v>
      </c>
      <c r="I209" s="69">
        <f t="shared" si="3"/>
        <v>0</v>
      </c>
      <c r="J209" s="41"/>
      <c r="K209" s="42"/>
      <c r="L209" s="41"/>
      <c r="M209" s="41"/>
      <c r="N209" s="41"/>
      <c r="O209" s="41"/>
      <c r="P209" s="41"/>
    </row>
    <row r="210" spans="2:16" ht="75" outlineLevel="1">
      <c r="B210" s="63">
        <v>197</v>
      </c>
      <c r="C210" s="64" t="s">
        <v>311</v>
      </c>
      <c r="D210" s="64" t="s">
        <v>82</v>
      </c>
      <c r="E210" s="65" t="s">
        <v>312</v>
      </c>
      <c r="F210" s="66" t="s">
        <v>32</v>
      </c>
      <c r="G210" s="67">
        <v>1</v>
      </c>
      <c r="H210" s="85">
        <v>0</v>
      </c>
      <c r="I210" s="69">
        <f t="shared" si="3"/>
        <v>0</v>
      </c>
      <c r="J210" s="41"/>
      <c r="K210" s="42"/>
      <c r="L210" s="41"/>
      <c r="M210" s="41"/>
      <c r="N210" s="41"/>
      <c r="O210" s="41"/>
      <c r="P210" s="41"/>
    </row>
    <row r="211" spans="2:16" ht="75" outlineLevel="1">
      <c r="B211" s="63">
        <v>198</v>
      </c>
      <c r="C211" s="64" t="s">
        <v>313</v>
      </c>
      <c r="D211" s="64" t="s">
        <v>82</v>
      </c>
      <c r="E211" s="65" t="s">
        <v>314</v>
      </c>
      <c r="F211" s="66" t="s">
        <v>32</v>
      </c>
      <c r="G211" s="67">
        <v>1</v>
      </c>
      <c r="H211" s="85">
        <v>0</v>
      </c>
      <c r="I211" s="69">
        <f t="shared" si="3"/>
        <v>0</v>
      </c>
      <c r="J211" s="41"/>
      <c r="K211" s="42"/>
      <c r="L211" s="41"/>
      <c r="M211" s="41"/>
      <c r="N211" s="41"/>
      <c r="O211" s="41"/>
      <c r="P211" s="41"/>
    </row>
    <row r="212" spans="2:16" ht="75" outlineLevel="1">
      <c r="B212" s="63">
        <v>199</v>
      </c>
      <c r="C212" s="64" t="s">
        <v>315</v>
      </c>
      <c r="D212" s="64" t="s">
        <v>20</v>
      </c>
      <c r="E212" s="65" t="s">
        <v>316</v>
      </c>
      <c r="F212" s="66" t="s">
        <v>32</v>
      </c>
      <c r="G212" s="67">
        <v>2</v>
      </c>
      <c r="H212" s="85">
        <v>0</v>
      </c>
      <c r="I212" s="69">
        <f t="shared" si="3"/>
        <v>0</v>
      </c>
      <c r="J212" s="41"/>
      <c r="K212" s="42"/>
      <c r="L212" s="41"/>
      <c r="M212" s="41"/>
      <c r="N212" s="41"/>
      <c r="O212" s="41"/>
      <c r="P212" s="41"/>
    </row>
    <row r="213" spans="2:16" ht="15.75" outlineLevel="1">
      <c r="B213" s="70">
        <v>200</v>
      </c>
      <c r="C213" s="51"/>
      <c r="D213" s="51"/>
      <c r="E213" s="59" t="s">
        <v>89</v>
      </c>
      <c r="F213" s="51"/>
      <c r="G213" s="53"/>
      <c r="H213" s="54"/>
      <c r="I213" s="62"/>
      <c r="J213" s="41"/>
      <c r="K213" s="42"/>
      <c r="L213" s="41"/>
      <c r="M213" s="41"/>
      <c r="N213" s="41"/>
      <c r="O213" s="41"/>
      <c r="P213" s="41"/>
    </row>
    <row r="214" spans="2:16" ht="60" outlineLevel="1">
      <c r="B214" s="63">
        <v>201</v>
      </c>
      <c r="C214" s="64" t="s">
        <v>317</v>
      </c>
      <c r="D214" s="64" t="s">
        <v>20</v>
      </c>
      <c r="E214" s="65" t="s">
        <v>318</v>
      </c>
      <c r="F214" s="66" t="s">
        <v>32</v>
      </c>
      <c r="G214" s="67">
        <v>4</v>
      </c>
      <c r="H214" s="85">
        <v>0</v>
      </c>
      <c r="I214" s="69">
        <f t="shared" si="3"/>
        <v>0</v>
      </c>
      <c r="J214" s="41"/>
      <c r="K214" s="42"/>
      <c r="L214" s="41"/>
      <c r="M214" s="41"/>
      <c r="N214" s="41"/>
      <c r="O214" s="41"/>
      <c r="P214" s="41"/>
    </row>
    <row r="215" spans="2:16" ht="60" outlineLevel="1">
      <c r="B215" s="63">
        <v>202</v>
      </c>
      <c r="C215" s="64" t="s">
        <v>319</v>
      </c>
      <c r="D215" s="64" t="s">
        <v>82</v>
      </c>
      <c r="E215" s="65" t="s">
        <v>320</v>
      </c>
      <c r="F215" s="66" t="s">
        <v>32</v>
      </c>
      <c r="G215" s="67">
        <v>1</v>
      </c>
      <c r="H215" s="85">
        <v>0</v>
      </c>
      <c r="I215" s="69">
        <f t="shared" si="3"/>
        <v>0</v>
      </c>
      <c r="J215" s="41"/>
      <c r="K215" s="42"/>
      <c r="L215" s="41"/>
      <c r="M215" s="41"/>
      <c r="N215" s="41"/>
      <c r="O215" s="41"/>
      <c r="P215" s="41"/>
    </row>
    <row r="216" spans="2:16" ht="15.75" outlineLevel="1">
      <c r="B216" s="70">
        <v>203</v>
      </c>
      <c r="C216" s="51"/>
      <c r="D216" s="51"/>
      <c r="E216" s="59" t="s">
        <v>101</v>
      </c>
      <c r="F216" s="51"/>
      <c r="G216" s="53"/>
      <c r="H216" s="54"/>
      <c r="I216" s="62"/>
      <c r="J216" s="41"/>
      <c r="K216" s="42"/>
      <c r="L216" s="41"/>
      <c r="M216" s="41"/>
      <c r="N216" s="41"/>
      <c r="O216" s="41"/>
      <c r="P216" s="41"/>
    </row>
    <row r="217" spans="2:16" ht="30" outlineLevel="1">
      <c r="B217" s="63">
        <v>204</v>
      </c>
      <c r="C217" s="64" t="s">
        <v>321</v>
      </c>
      <c r="D217" s="64" t="s">
        <v>20</v>
      </c>
      <c r="E217" s="65" t="s">
        <v>103</v>
      </c>
      <c r="F217" s="66" t="s">
        <v>32</v>
      </c>
      <c r="G217" s="67">
        <v>16</v>
      </c>
      <c r="H217" s="85">
        <v>0</v>
      </c>
      <c r="I217" s="69">
        <f t="shared" si="3"/>
        <v>0</v>
      </c>
      <c r="J217" s="41"/>
      <c r="K217" s="42"/>
      <c r="L217" s="41"/>
      <c r="M217" s="41"/>
      <c r="N217" s="41"/>
      <c r="O217" s="41"/>
      <c r="P217" s="41"/>
    </row>
    <row r="218" spans="2:16" ht="30" outlineLevel="1">
      <c r="B218" s="63">
        <v>205</v>
      </c>
      <c r="C218" s="64" t="s">
        <v>322</v>
      </c>
      <c r="D218" s="64" t="s">
        <v>20</v>
      </c>
      <c r="E218" s="65" t="s">
        <v>323</v>
      </c>
      <c r="F218" s="66" t="s">
        <v>32</v>
      </c>
      <c r="G218" s="67">
        <v>1</v>
      </c>
      <c r="H218" s="85">
        <v>0</v>
      </c>
      <c r="I218" s="69">
        <f t="shared" si="3"/>
        <v>0</v>
      </c>
      <c r="J218" s="41"/>
      <c r="K218" s="42"/>
      <c r="L218" s="41"/>
      <c r="M218" s="41"/>
      <c r="N218" s="41"/>
      <c r="O218" s="41"/>
      <c r="P218" s="41"/>
    </row>
    <row r="219" spans="2:16" ht="15.75" outlineLevel="1">
      <c r="B219" s="70">
        <v>206</v>
      </c>
      <c r="C219" s="51"/>
      <c r="D219" s="51"/>
      <c r="E219" s="59" t="s">
        <v>66</v>
      </c>
      <c r="F219" s="51"/>
      <c r="G219" s="53"/>
      <c r="H219" s="54"/>
      <c r="I219" s="62"/>
      <c r="J219" s="41"/>
      <c r="K219" s="42"/>
      <c r="L219" s="41"/>
      <c r="M219" s="41"/>
      <c r="N219" s="41"/>
      <c r="O219" s="41"/>
      <c r="P219" s="41"/>
    </row>
    <row r="220" spans="2:16" ht="45" outlineLevel="1">
      <c r="B220" s="63">
        <v>207</v>
      </c>
      <c r="C220" s="64" t="s">
        <v>324</v>
      </c>
      <c r="D220" s="64" t="s">
        <v>20</v>
      </c>
      <c r="E220" s="65" t="s">
        <v>184</v>
      </c>
      <c r="F220" s="66" t="s">
        <v>69</v>
      </c>
      <c r="G220" s="67">
        <v>1758</v>
      </c>
      <c r="H220" s="85">
        <v>0</v>
      </c>
      <c r="I220" s="69">
        <f t="shared" si="3"/>
        <v>0</v>
      </c>
      <c r="J220" s="41"/>
      <c r="K220" s="42"/>
      <c r="L220" s="41"/>
      <c r="M220" s="41"/>
      <c r="N220" s="41"/>
      <c r="O220" s="41"/>
      <c r="P220" s="41"/>
    </row>
    <row r="221" spans="2:16" ht="45" outlineLevel="1">
      <c r="B221" s="63">
        <v>208</v>
      </c>
      <c r="C221" s="64" t="s">
        <v>325</v>
      </c>
      <c r="D221" s="64" t="s">
        <v>20</v>
      </c>
      <c r="E221" s="65" t="s">
        <v>326</v>
      </c>
      <c r="F221" s="66" t="s">
        <v>69</v>
      </c>
      <c r="G221" s="67">
        <v>1406</v>
      </c>
      <c r="H221" s="85">
        <v>0</v>
      </c>
      <c r="I221" s="69">
        <f t="shared" si="3"/>
        <v>0</v>
      </c>
      <c r="J221" s="41"/>
      <c r="K221" s="42"/>
      <c r="L221" s="41"/>
      <c r="M221" s="41"/>
      <c r="N221" s="41"/>
      <c r="O221" s="41"/>
      <c r="P221" s="41"/>
    </row>
    <row r="222" spans="2:16" ht="45" outlineLevel="1">
      <c r="B222" s="63">
        <v>209</v>
      </c>
      <c r="C222" s="64" t="s">
        <v>327</v>
      </c>
      <c r="D222" s="64" t="s">
        <v>20</v>
      </c>
      <c r="E222" s="65" t="s">
        <v>328</v>
      </c>
      <c r="F222" s="66" t="s">
        <v>69</v>
      </c>
      <c r="G222" s="67">
        <v>1355</v>
      </c>
      <c r="H222" s="85">
        <v>0</v>
      </c>
      <c r="I222" s="69">
        <f t="shared" si="3"/>
        <v>0</v>
      </c>
      <c r="J222" s="41"/>
      <c r="K222" s="42"/>
      <c r="L222" s="41"/>
      <c r="M222" s="41"/>
      <c r="N222" s="41"/>
      <c r="O222" s="41"/>
      <c r="P222" s="41"/>
    </row>
    <row r="223" spans="2:16" ht="30" outlineLevel="1">
      <c r="B223" s="63">
        <v>210</v>
      </c>
      <c r="C223" s="64" t="s">
        <v>329</v>
      </c>
      <c r="D223" s="64" t="s">
        <v>20</v>
      </c>
      <c r="E223" s="65" t="s">
        <v>117</v>
      </c>
      <c r="F223" s="66" t="s">
        <v>22</v>
      </c>
      <c r="G223" s="67">
        <v>95</v>
      </c>
      <c r="H223" s="85">
        <v>0</v>
      </c>
      <c r="I223" s="69">
        <f t="shared" si="3"/>
        <v>0</v>
      </c>
      <c r="J223" s="41"/>
      <c r="K223" s="42"/>
      <c r="L223" s="41"/>
      <c r="M223" s="41"/>
      <c r="N223" s="41"/>
      <c r="O223" s="41"/>
      <c r="P223" s="41"/>
    </row>
    <row r="224" spans="2:16" ht="30" outlineLevel="1">
      <c r="B224" s="63">
        <v>211</v>
      </c>
      <c r="C224" s="64" t="s">
        <v>330</v>
      </c>
      <c r="D224" s="64" t="s">
        <v>82</v>
      </c>
      <c r="E224" s="65" t="s">
        <v>77</v>
      </c>
      <c r="F224" s="66" t="s">
        <v>22</v>
      </c>
      <c r="G224" s="67">
        <v>4</v>
      </c>
      <c r="H224" s="85">
        <v>0</v>
      </c>
      <c r="I224" s="69">
        <f t="shared" si="3"/>
        <v>0</v>
      </c>
      <c r="J224" s="41"/>
      <c r="K224" s="42"/>
      <c r="L224" s="41"/>
      <c r="M224" s="41"/>
      <c r="N224" s="41"/>
      <c r="O224" s="41"/>
      <c r="P224" s="41"/>
    </row>
    <row r="225" spans="2:16" ht="15.75" outlineLevel="1">
      <c r="B225" s="70">
        <v>212</v>
      </c>
      <c r="C225" s="51"/>
      <c r="D225" s="51"/>
      <c r="E225" s="59" t="s">
        <v>331</v>
      </c>
      <c r="F225" s="51"/>
      <c r="G225" s="53"/>
      <c r="H225" s="54"/>
      <c r="I225" s="62"/>
      <c r="J225" s="41"/>
      <c r="K225" s="42"/>
      <c r="L225" s="41"/>
      <c r="M225" s="41"/>
      <c r="N225" s="41"/>
      <c r="O225" s="41"/>
      <c r="P225" s="41"/>
    </row>
    <row r="226" spans="2:16" ht="45" outlineLevel="1">
      <c r="B226" s="63">
        <v>213</v>
      </c>
      <c r="C226" s="64" t="s">
        <v>332</v>
      </c>
      <c r="D226" s="64" t="s">
        <v>20</v>
      </c>
      <c r="E226" s="65" t="s">
        <v>333</v>
      </c>
      <c r="F226" s="66" t="s">
        <v>334</v>
      </c>
      <c r="G226" s="67">
        <v>505</v>
      </c>
      <c r="H226" s="85">
        <v>0</v>
      </c>
      <c r="I226" s="69">
        <f t="shared" si="3"/>
        <v>0</v>
      </c>
      <c r="J226" s="41"/>
      <c r="K226" s="42"/>
      <c r="L226" s="41"/>
      <c r="M226" s="41"/>
      <c r="N226" s="41"/>
      <c r="O226" s="41"/>
      <c r="P226" s="41"/>
    </row>
    <row r="227" spans="2:16" ht="15.75" outlineLevel="1">
      <c r="B227" s="70">
        <v>214</v>
      </c>
      <c r="C227" s="51" t="s">
        <v>335</v>
      </c>
      <c r="D227" s="51"/>
      <c r="E227" s="59" t="s">
        <v>186</v>
      </c>
      <c r="F227" s="51"/>
      <c r="G227" s="53"/>
      <c r="H227" s="54"/>
      <c r="I227" s="62"/>
      <c r="J227" s="41"/>
      <c r="K227" s="42"/>
      <c r="L227" s="41"/>
      <c r="M227" s="41"/>
      <c r="N227" s="41"/>
      <c r="O227" s="41"/>
      <c r="P227" s="41"/>
    </row>
    <row r="228" spans="2:16" ht="15.75" outlineLevel="1">
      <c r="B228" s="70">
        <v>215</v>
      </c>
      <c r="C228" s="51"/>
      <c r="D228" s="51"/>
      <c r="E228" s="59" t="s">
        <v>187</v>
      </c>
      <c r="F228" s="51"/>
      <c r="G228" s="53"/>
      <c r="H228" s="54"/>
      <c r="I228" s="62"/>
      <c r="J228" s="41"/>
      <c r="K228" s="42"/>
      <c r="L228" s="41"/>
      <c r="M228" s="41"/>
      <c r="N228" s="41"/>
      <c r="O228" s="41"/>
      <c r="P228" s="41"/>
    </row>
    <row r="229" spans="2:16" ht="75" outlineLevel="1">
      <c r="B229" s="63">
        <v>216</v>
      </c>
      <c r="C229" s="64" t="s">
        <v>336</v>
      </c>
      <c r="D229" s="64" t="s">
        <v>20</v>
      </c>
      <c r="E229" s="65" t="s">
        <v>189</v>
      </c>
      <c r="F229" s="66" t="s">
        <v>22</v>
      </c>
      <c r="G229" s="67">
        <v>71</v>
      </c>
      <c r="H229" s="85">
        <v>0</v>
      </c>
      <c r="I229" s="69">
        <f t="shared" si="3"/>
        <v>0</v>
      </c>
      <c r="J229" s="41"/>
      <c r="K229" s="42"/>
      <c r="L229" s="41"/>
      <c r="M229" s="41"/>
      <c r="N229" s="41"/>
      <c r="O229" s="41"/>
      <c r="P229" s="41"/>
    </row>
    <row r="230" spans="2:16" ht="75" outlineLevel="1">
      <c r="B230" s="63">
        <v>217</v>
      </c>
      <c r="C230" s="64" t="s">
        <v>337</v>
      </c>
      <c r="D230" s="64" t="s">
        <v>82</v>
      </c>
      <c r="E230" s="65" t="s">
        <v>191</v>
      </c>
      <c r="F230" s="66" t="s">
        <v>26</v>
      </c>
      <c r="G230" s="67">
        <v>7</v>
      </c>
      <c r="H230" s="85">
        <v>0</v>
      </c>
      <c r="I230" s="69">
        <f t="shared" si="3"/>
        <v>0</v>
      </c>
      <c r="J230" s="41"/>
      <c r="K230" s="42"/>
      <c r="L230" s="41"/>
      <c r="M230" s="41"/>
      <c r="N230" s="41"/>
      <c r="O230" s="41"/>
      <c r="P230" s="41"/>
    </row>
    <row r="231" spans="2:16" outlineLevel="1">
      <c r="B231" s="63">
        <v>218</v>
      </c>
      <c r="C231" s="64" t="s">
        <v>338</v>
      </c>
      <c r="D231" s="64" t="s">
        <v>20</v>
      </c>
      <c r="E231" s="65" t="s">
        <v>339</v>
      </c>
      <c r="F231" s="66" t="s">
        <v>22</v>
      </c>
      <c r="G231" s="67">
        <v>14</v>
      </c>
      <c r="H231" s="85">
        <v>0</v>
      </c>
      <c r="I231" s="69">
        <f t="shared" si="3"/>
        <v>0</v>
      </c>
      <c r="J231" s="41"/>
      <c r="K231" s="42"/>
      <c r="L231" s="41"/>
      <c r="M231" s="41"/>
      <c r="N231" s="41"/>
      <c r="O231" s="41"/>
      <c r="P231" s="41"/>
    </row>
    <row r="232" spans="2:16" ht="15.75" outlineLevel="1">
      <c r="B232" s="70">
        <v>219</v>
      </c>
      <c r="C232" s="51"/>
      <c r="D232" s="51"/>
      <c r="E232" s="59" t="s">
        <v>194</v>
      </c>
      <c r="F232" s="51"/>
      <c r="G232" s="53"/>
      <c r="H232" s="54"/>
      <c r="I232" s="62"/>
      <c r="J232" s="41"/>
      <c r="K232" s="42"/>
      <c r="L232" s="41"/>
      <c r="M232" s="41"/>
      <c r="N232" s="41"/>
      <c r="O232" s="41"/>
      <c r="P232" s="41"/>
    </row>
    <row r="233" spans="2:16" ht="75" outlineLevel="1">
      <c r="B233" s="63">
        <v>220</v>
      </c>
      <c r="C233" s="64" t="s">
        <v>340</v>
      </c>
      <c r="D233" s="64" t="s">
        <v>20</v>
      </c>
      <c r="E233" s="65" t="s">
        <v>341</v>
      </c>
      <c r="F233" s="66" t="s">
        <v>22</v>
      </c>
      <c r="G233" s="67">
        <v>150</v>
      </c>
      <c r="H233" s="85">
        <v>0</v>
      </c>
      <c r="I233" s="69">
        <f t="shared" si="3"/>
        <v>0</v>
      </c>
      <c r="J233" s="41"/>
      <c r="K233" s="42"/>
      <c r="L233" s="41"/>
      <c r="M233" s="41"/>
      <c r="N233" s="41"/>
      <c r="O233" s="41"/>
      <c r="P233" s="41"/>
    </row>
    <row r="234" spans="2:16" ht="75" outlineLevel="1">
      <c r="B234" s="63">
        <v>221</v>
      </c>
      <c r="C234" s="64" t="s">
        <v>342</v>
      </c>
      <c r="D234" s="64" t="s">
        <v>20</v>
      </c>
      <c r="E234" s="65" t="s">
        <v>341</v>
      </c>
      <c r="F234" s="66" t="s">
        <v>26</v>
      </c>
      <c r="G234" s="67">
        <v>15</v>
      </c>
      <c r="H234" s="85">
        <v>0</v>
      </c>
      <c r="I234" s="69">
        <f t="shared" si="3"/>
        <v>0</v>
      </c>
      <c r="J234" s="41"/>
      <c r="K234" s="42"/>
      <c r="L234" s="41"/>
      <c r="M234" s="41"/>
      <c r="N234" s="41"/>
      <c r="O234" s="41"/>
      <c r="P234" s="41"/>
    </row>
    <row r="235" spans="2:16" ht="90" outlineLevel="1">
      <c r="B235" s="63">
        <v>222</v>
      </c>
      <c r="C235" s="64" t="s">
        <v>343</v>
      </c>
      <c r="D235" s="64" t="s">
        <v>20</v>
      </c>
      <c r="E235" s="65" t="s">
        <v>196</v>
      </c>
      <c r="F235" s="66" t="s">
        <v>197</v>
      </c>
      <c r="G235" s="67">
        <v>97</v>
      </c>
      <c r="H235" s="85">
        <v>0</v>
      </c>
      <c r="I235" s="69">
        <f t="shared" si="3"/>
        <v>0</v>
      </c>
      <c r="J235" s="41"/>
      <c r="K235" s="42"/>
      <c r="L235" s="41"/>
      <c r="M235" s="41"/>
      <c r="N235" s="41"/>
      <c r="O235" s="41"/>
      <c r="P235" s="41"/>
    </row>
    <row r="236" spans="2:16" ht="15.75" outlineLevel="1">
      <c r="B236" s="70">
        <v>223</v>
      </c>
      <c r="C236" s="51"/>
      <c r="D236" s="51"/>
      <c r="E236" s="59" t="s">
        <v>344</v>
      </c>
      <c r="F236" s="51"/>
      <c r="G236" s="53"/>
      <c r="H236" s="54"/>
      <c r="I236" s="62"/>
      <c r="J236" s="41"/>
      <c r="K236" s="42"/>
      <c r="L236" s="41"/>
      <c r="M236" s="41"/>
      <c r="N236" s="41"/>
      <c r="O236" s="41"/>
      <c r="P236" s="41"/>
    </row>
    <row r="237" spans="2:16" ht="60" outlineLevel="1">
      <c r="B237" s="63">
        <v>224</v>
      </c>
      <c r="C237" s="64" t="s">
        <v>345</v>
      </c>
      <c r="D237" s="64" t="s">
        <v>20</v>
      </c>
      <c r="E237" s="65" t="s">
        <v>346</v>
      </c>
      <c r="F237" s="66" t="s">
        <v>22</v>
      </c>
      <c r="G237" s="67">
        <v>29</v>
      </c>
      <c r="H237" s="85">
        <v>0</v>
      </c>
      <c r="I237" s="69">
        <f t="shared" si="3"/>
        <v>0</v>
      </c>
      <c r="J237" s="41"/>
      <c r="K237" s="42"/>
      <c r="L237" s="41"/>
      <c r="M237" s="41"/>
      <c r="N237" s="41"/>
      <c r="O237" s="41"/>
      <c r="P237" s="41"/>
    </row>
    <row r="238" spans="2:16" ht="15.75" outlineLevel="1">
      <c r="B238" s="70">
        <v>225</v>
      </c>
      <c r="C238" s="51"/>
      <c r="D238" s="51"/>
      <c r="E238" s="59" t="s">
        <v>347</v>
      </c>
      <c r="F238" s="51"/>
      <c r="G238" s="53"/>
      <c r="H238" s="54"/>
      <c r="I238" s="62"/>
      <c r="J238" s="41"/>
      <c r="K238" s="42"/>
      <c r="L238" s="41"/>
      <c r="M238" s="41"/>
      <c r="N238" s="41"/>
      <c r="O238" s="41"/>
      <c r="P238" s="41"/>
    </row>
    <row r="239" spans="2:16" outlineLevel="1">
      <c r="B239" s="63">
        <v>226</v>
      </c>
      <c r="C239" s="64" t="s">
        <v>348</v>
      </c>
      <c r="D239" s="64" t="s">
        <v>82</v>
      </c>
      <c r="E239" s="65" t="s">
        <v>349</v>
      </c>
      <c r="F239" s="66" t="s">
        <v>26</v>
      </c>
      <c r="G239" s="67">
        <v>25</v>
      </c>
      <c r="H239" s="85">
        <v>0</v>
      </c>
      <c r="I239" s="69">
        <f t="shared" si="3"/>
        <v>0</v>
      </c>
      <c r="J239" s="41"/>
      <c r="K239" s="42"/>
      <c r="L239" s="41"/>
      <c r="M239" s="41"/>
      <c r="N239" s="41"/>
      <c r="O239" s="41"/>
      <c r="P239" s="41"/>
    </row>
    <row r="240" spans="2:16" ht="15.75" outlineLevel="1">
      <c r="B240" s="70">
        <v>227</v>
      </c>
      <c r="C240" s="51"/>
      <c r="D240" s="51"/>
      <c r="E240" s="59" t="s">
        <v>198</v>
      </c>
      <c r="F240" s="51"/>
      <c r="G240" s="53"/>
      <c r="H240" s="54"/>
      <c r="I240" s="62"/>
      <c r="J240" s="41"/>
      <c r="K240" s="42"/>
      <c r="L240" s="41"/>
      <c r="M240" s="41"/>
      <c r="N240" s="41"/>
      <c r="O240" s="41"/>
      <c r="P240" s="41"/>
    </row>
    <row r="241" spans="2:16" ht="30" outlineLevel="1">
      <c r="B241" s="63">
        <v>228</v>
      </c>
      <c r="C241" s="64" t="s">
        <v>350</v>
      </c>
      <c r="D241" s="64" t="s">
        <v>20</v>
      </c>
      <c r="E241" s="65" t="s">
        <v>200</v>
      </c>
      <c r="F241" s="66" t="s">
        <v>26</v>
      </c>
      <c r="G241" s="67">
        <v>17</v>
      </c>
      <c r="H241" s="85">
        <v>0</v>
      </c>
      <c r="I241" s="69">
        <f t="shared" si="3"/>
        <v>0</v>
      </c>
      <c r="J241" s="41"/>
      <c r="K241" s="42"/>
      <c r="L241" s="41"/>
      <c r="M241" s="41"/>
      <c r="N241" s="41"/>
      <c r="O241" s="41"/>
      <c r="P241" s="41"/>
    </row>
    <row r="242" spans="2:16" ht="30" outlineLevel="1">
      <c r="B242" s="63">
        <v>229</v>
      </c>
      <c r="C242" s="64" t="s">
        <v>351</v>
      </c>
      <c r="D242" s="64" t="s">
        <v>82</v>
      </c>
      <c r="E242" s="65" t="s">
        <v>202</v>
      </c>
      <c r="F242" s="66" t="s">
        <v>26</v>
      </c>
      <c r="G242" s="67">
        <v>4</v>
      </c>
      <c r="H242" s="85">
        <v>0</v>
      </c>
      <c r="I242" s="69">
        <f t="shared" si="3"/>
        <v>0</v>
      </c>
      <c r="J242" s="41"/>
      <c r="K242" s="42"/>
      <c r="L242" s="41"/>
      <c r="M242" s="41"/>
      <c r="N242" s="41"/>
      <c r="O242" s="41"/>
      <c r="P242" s="41"/>
    </row>
    <row r="243" spans="2:16" ht="15.75" outlineLevel="1">
      <c r="B243" s="70">
        <v>230</v>
      </c>
      <c r="C243" s="51"/>
      <c r="D243" s="51"/>
      <c r="E243" s="59" t="s">
        <v>66</v>
      </c>
      <c r="F243" s="51"/>
      <c r="G243" s="53"/>
      <c r="H243" s="54"/>
      <c r="I243" s="62"/>
      <c r="J243" s="41"/>
      <c r="K243" s="42"/>
      <c r="L243" s="41"/>
      <c r="M243" s="41"/>
      <c r="N243" s="41"/>
      <c r="O243" s="41"/>
      <c r="P243" s="41"/>
    </row>
    <row r="244" spans="2:16" ht="45" outlineLevel="1">
      <c r="B244" s="63">
        <v>231</v>
      </c>
      <c r="C244" s="64" t="s">
        <v>352</v>
      </c>
      <c r="D244" s="64" t="s">
        <v>82</v>
      </c>
      <c r="E244" s="65" t="s">
        <v>204</v>
      </c>
      <c r="F244" s="66" t="s">
        <v>32</v>
      </c>
      <c r="G244" s="67">
        <v>1</v>
      </c>
      <c r="H244" s="85">
        <v>0</v>
      </c>
      <c r="I244" s="69">
        <f t="shared" si="3"/>
        <v>0</v>
      </c>
      <c r="J244" s="41"/>
      <c r="K244" s="42"/>
      <c r="L244" s="41"/>
      <c r="M244" s="41"/>
      <c r="N244" s="41"/>
      <c r="O244" s="41"/>
      <c r="P244" s="41"/>
    </row>
    <row r="245" spans="2:16" outlineLevel="1">
      <c r="B245" s="63">
        <v>232</v>
      </c>
      <c r="C245" s="64" t="s">
        <v>353</v>
      </c>
      <c r="D245" s="64" t="s">
        <v>82</v>
      </c>
      <c r="E245" s="65" t="s">
        <v>206</v>
      </c>
      <c r="F245" s="66" t="s">
        <v>35</v>
      </c>
      <c r="G245" s="67">
        <v>54</v>
      </c>
      <c r="H245" s="85">
        <v>0</v>
      </c>
      <c r="I245" s="69">
        <f t="shared" si="3"/>
        <v>0</v>
      </c>
      <c r="J245" s="41"/>
      <c r="K245" s="42"/>
      <c r="L245" s="41"/>
      <c r="M245" s="41"/>
      <c r="N245" s="41"/>
      <c r="O245" s="41"/>
      <c r="P245" s="41"/>
    </row>
    <row r="246" spans="2:16" ht="45" outlineLevel="1">
      <c r="B246" s="63">
        <v>233</v>
      </c>
      <c r="C246" s="64" t="s">
        <v>354</v>
      </c>
      <c r="D246" s="64" t="s">
        <v>82</v>
      </c>
      <c r="E246" s="65" t="s">
        <v>355</v>
      </c>
      <c r="F246" s="66" t="s">
        <v>26</v>
      </c>
      <c r="G246" s="67">
        <v>48</v>
      </c>
      <c r="H246" s="85">
        <v>0</v>
      </c>
      <c r="I246" s="69">
        <f t="shared" si="3"/>
        <v>0</v>
      </c>
      <c r="J246" s="41"/>
      <c r="K246" s="42"/>
      <c r="L246" s="41"/>
      <c r="M246" s="41"/>
      <c r="N246" s="41"/>
      <c r="O246" s="41"/>
      <c r="P246" s="41"/>
    </row>
    <row r="247" spans="2:16" ht="15.75" outlineLevel="1">
      <c r="B247" s="70">
        <v>234</v>
      </c>
      <c r="C247" s="51" t="s">
        <v>356</v>
      </c>
      <c r="D247" s="51"/>
      <c r="E247" s="59" t="s">
        <v>119</v>
      </c>
      <c r="F247" s="51"/>
      <c r="G247" s="53"/>
      <c r="H247" s="54"/>
      <c r="I247" s="62"/>
      <c r="J247" s="41"/>
      <c r="K247" s="42"/>
      <c r="L247" s="41"/>
      <c r="M247" s="41"/>
      <c r="N247" s="41"/>
      <c r="O247" s="41"/>
      <c r="P247" s="41"/>
    </row>
    <row r="248" spans="2:16" ht="15.75" outlineLevel="1">
      <c r="B248" s="70">
        <v>235</v>
      </c>
      <c r="C248" s="51"/>
      <c r="D248" s="51"/>
      <c r="E248" s="59" t="s">
        <v>357</v>
      </c>
      <c r="F248" s="51"/>
      <c r="G248" s="53"/>
      <c r="H248" s="54"/>
      <c r="I248" s="62"/>
      <c r="J248" s="41"/>
      <c r="K248" s="42"/>
      <c r="L248" s="41"/>
      <c r="M248" s="41"/>
      <c r="N248" s="41"/>
      <c r="O248" s="41"/>
      <c r="P248" s="41"/>
    </row>
    <row r="249" spans="2:16" ht="45" outlineLevel="1">
      <c r="B249" s="63">
        <v>236</v>
      </c>
      <c r="C249" s="64" t="s">
        <v>358</v>
      </c>
      <c r="D249" s="64" t="s">
        <v>20</v>
      </c>
      <c r="E249" s="65" t="s">
        <v>359</v>
      </c>
      <c r="F249" s="66" t="s">
        <v>35</v>
      </c>
      <c r="G249" s="67">
        <v>1</v>
      </c>
      <c r="H249" s="85">
        <v>0</v>
      </c>
      <c r="I249" s="69">
        <f t="shared" si="3"/>
        <v>0</v>
      </c>
      <c r="J249" s="41"/>
      <c r="K249" s="42"/>
      <c r="L249" s="41"/>
      <c r="M249" s="41"/>
      <c r="N249" s="41"/>
      <c r="O249" s="41"/>
      <c r="P249" s="41"/>
    </row>
    <row r="250" spans="2:16" ht="15.75" outlineLevel="1">
      <c r="B250" s="70">
        <v>237</v>
      </c>
      <c r="C250" s="51" t="s">
        <v>360</v>
      </c>
      <c r="D250" s="51"/>
      <c r="E250" s="59" t="s">
        <v>361</v>
      </c>
      <c r="F250" s="51"/>
      <c r="G250" s="53"/>
      <c r="H250" s="54"/>
      <c r="I250" s="62"/>
      <c r="J250" s="41"/>
      <c r="K250" s="42"/>
      <c r="L250" s="41"/>
      <c r="M250" s="41"/>
      <c r="N250" s="41"/>
      <c r="O250" s="41"/>
      <c r="P250" s="41"/>
    </row>
    <row r="251" spans="2:16" ht="15.75" outlineLevel="1">
      <c r="B251" s="70">
        <v>238</v>
      </c>
      <c r="C251" s="51"/>
      <c r="D251" s="51"/>
      <c r="E251" s="59" t="s">
        <v>362</v>
      </c>
      <c r="F251" s="51"/>
      <c r="G251" s="53"/>
      <c r="H251" s="54"/>
      <c r="I251" s="62"/>
      <c r="J251" s="41"/>
      <c r="K251" s="42"/>
      <c r="L251" s="41"/>
      <c r="M251" s="41"/>
      <c r="N251" s="41"/>
      <c r="O251" s="41"/>
      <c r="P251" s="41"/>
    </row>
    <row r="252" spans="2:16" ht="75" outlineLevel="1">
      <c r="B252" s="63">
        <v>239</v>
      </c>
      <c r="C252" s="64" t="s">
        <v>363</v>
      </c>
      <c r="D252" s="64" t="s">
        <v>20</v>
      </c>
      <c r="E252" s="65" t="s">
        <v>364</v>
      </c>
      <c r="F252" s="66" t="s">
        <v>22</v>
      </c>
      <c r="G252" s="67">
        <v>70</v>
      </c>
      <c r="H252" s="85">
        <v>0</v>
      </c>
      <c r="I252" s="69">
        <f t="shared" si="3"/>
        <v>0</v>
      </c>
      <c r="J252" s="41"/>
      <c r="K252" s="42"/>
      <c r="L252" s="41"/>
      <c r="M252" s="41"/>
      <c r="N252" s="41"/>
      <c r="O252" s="41"/>
      <c r="P252" s="41"/>
    </row>
    <row r="253" spans="2:16" ht="75" outlineLevel="1">
      <c r="B253" s="63">
        <v>240</v>
      </c>
      <c r="C253" s="64" t="s">
        <v>365</v>
      </c>
      <c r="D253" s="64" t="s">
        <v>20</v>
      </c>
      <c r="E253" s="65" t="s">
        <v>364</v>
      </c>
      <c r="F253" s="66" t="s">
        <v>26</v>
      </c>
      <c r="G253" s="67">
        <v>20</v>
      </c>
      <c r="H253" s="85">
        <v>0</v>
      </c>
      <c r="I253" s="69">
        <f t="shared" si="3"/>
        <v>0</v>
      </c>
      <c r="J253" s="41"/>
      <c r="K253" s="42"/>
      <c r="L253" s="41"/>
      <c r="M253" s="41"/>
      <c r="N253" s="41"/>
      <c r="O253" s="41"/>
      <c r="P253" s="41"/>
    </row>
    <row r="254" spans="2:16" ht="15.75" outlineLevel="1">
      <c r="B254" s="70">
        <v>241</v>
      </c>
      <c r="C254" s="51" t="s">
        <v>366</v>
      </c>
      <c r="D254" s="51"/>
      <c r="E254" s="59" t="s">
        <v>130</v>
      </c>
      <c r="F254" s="51"/>
      <c r="G254" s="53"/>
      <c r="H254" s="54"/>
      <c r="I254" s="62"/>
      <c r="J254" s="41"/>
      <c r="K254" s="42"/>
      <c r="L254" s="41"/>
      <c r="M254" s="41"/>
      <c r="N254" s="41"/>
      <c r="O254" s="41"/>
      <c r="P254" s="41"/>
    </row>
    <row r="255" spans="2:16" ht="15.75" outlineLevel="1">
      <c r="B255" s="70">
        <v>242</v>
      </c>
      <c r="C255" s="51"/>
      <c r="D255" s="51"/>
      <c r="E255" s="59" t="s">
        <v>367</v>
      </c>
      <c r="F255" s="51"/>
      <c r="G255" s="53"/>
      <c r="H255" s="54"/>
      <c r="I255" s="62"/>
      <c r="J255" s="41"/>
      <c r="K255" s="42"/>
      <c r="L255" s="41"/>
      <c r="M255" s="41"/>
      <c r="N255" s="41"/>
      <c r="O255" s="41"/>
      <c r="P255" s="41"/>
    </row>
    <row r="256" spans="2:16" ht="45" outlineLevel="1">
      <c r="B256" s="63">
        <v>243</v>
      </c>
      <c r="C256" s="64" t="s">
        <v>368</v>
      </c>
      <c r="D256" s="64" t="s">
        <v>20</v>
      </c>
      <c r="E256" s="65" t="s">
        <v>369</v>
      </c>
      <c r="F256" s="66" t="s">
        <v>22</v>
      </c>
      <c r="G256" s="67">
        <v>32</v>
      </c>
      <c r="H256" s="85">
        <v>0</v>
      </c>
      <c r="I256" s="69">
        <f t="shared" si="3"/>
        <v>0</v>
      </c>
      <c r="J256" s="41"/>
      <c r="K256" s="42"/>
      <c r="L256" s="41"/>
      <c r="M256" s="41"/>
      <c r="N256" s="41"/>
      <c r="O256" s="41"/>
      <c r="P256" s="41"/>
    </row>
    <row r="257" spans="2:16" ht="120" outlineLevel="1">
      <c r="B257" s="63">
        <v>244</v>
      </c>
      <c r="C257" s="64" t="s">
        <v>370</v>
      </c>
      <c r="D257" s="64" t="s">
        <v>82</v>
      </c>
      <c r="E257" s="65" t="s">
        <v>233</v>
      </c>
      <c r="F257" s="66" t="s">
        <v>234</v>
      </c>
      <c r="G257" s="67">
        <v>10</v>
      </c>
      <c r="H257" s="85">
        <v>0</v>
      </c>
      <c r="I257" s="69">
        <f t="shared" si="3"/>
        <v>0</v>
      </c>
      <c r="J257" s="41"/>
      <c r="K257" s="42"/>
      <c r="L257" s="41"/>
      <c r="M257" s="41"/>
      <c r="N257" s="41"/>
      <c r="O257" s="41"/>
      <c r="P257" s="41"/>
    </row>
    <row r="258" spans="2:16" ht="60" outlineLevel="1">
      <c r="B258" s="63">
        <v>245</v>
      </c>
      <c r="C258" s="64" t="s">
        <v>371</v>
      </c>
      <c r="D258" s="64" t="s">
        <v>82</v>
      </c>
      <c r="E258" s="65" t="s">
        <v>236</v>
      </c>
      <c r="F258" s="66" t="s">
        <v>22</v>
      </c>
      <c r="G258" s="67">
        <v>32</v>
      </c>
      <c r="H258" s="85">
        <v>0</v>
      </c>
      <c r="I258" s="69">
        <f t="shared" si="3"/>
        <v>0</v>
      </c>
      <c r="J258" s="41"/>
      <c r="K258" s="42"/>
      <c r="L258" s="41"/>
      <c r="M258" s="41"/>
      <c r="N258" s="41"/>
      <c r="O258" s="41"/>
      <c r="P258" s="41"/>
    </row>
    <row r="259" spans="2:16" ht="15.75" outlineLevel="1">
      <c r="B259" s="70">
        <v>246</v>
      </c>
      <c r="C259" s="51"/>
      <c r="D259" s="51"/>
      <c r="E259" s="59" t="s">
        <v>229</v>
      </c>
      <c r="F259" s="51"/>
      <c r="G259" s="53"/>
      <c r="H259" s="54"/>
      <c r="I259" s="62"/>
      <c r="J259" s="41"/>
      <c r="K259" s="42"/>
      <c r="L259" s="41"/>
      <c r="M259" s="41"/>
      <c r="N259" s="41"/>
      <c r="O259" s="41"/>
      <c r="P259" s="41"/>
    </row>
    <row r="260" spans="2:16" ht="60" outlineLevel="1">
      <c r="B260" s="63">
        <v>247</v>
      </c>
      <c r="C260" s="64" t="s">
        <v>370</v>
      </c>
      <c r="D260" s="64" t="s">
        <v>20</v>
      </c>
      <c r="E260" s="65" t="s">
        <v>231</v>
      </c>
      <c r="F260" s="66" t="s">
        <v>22</v>
      </c>
      <c r="G260" s="67">
        <v>111</v>
      </c>
      <c r="H260" s="85">
        <v>0</v>
      </c>
      <c r="I260" s="69">
        <f t="shared" si="3"/>
        <v>0</v>
      </c>
      <c r="J260" s="41"/>
      <c r="K260" s="42"/>
      <c r="L260" s="41"/>
      <c r="M260" s="41"/>
      <c r="N260" s="41"/>
      <c r="O260" s="41"/>
      <c r="P260" s="41"/>
    </row>
    <row r="261" spans="2:16" ht="15.75" outlineLevel="1">
      <c r="B261" s="70">
        <v>248</v>
      </c>
      <c r="C261" s="51"/>
      <c r="D261" s="51"/>
      <c r="E261" s="59" t="s">
        <v>237</v>
      </c>
      <c r="F261" s="51"/>
      <c r="G261" s="53"/>
      <c r="H261" s="54">
        <v>0</v>
      </c>
      <c r="I261" s="62"/>
      <c r="J261" s="41"/>
      <c r="K261" s="42"/>
      <c r="L261" s="41"/>
      <c r="M261" s="41"/>
      <c r="N261" s="41"/>
      <c r="O261" s="41"/>
      <c r="P261" s="41"/>
    </row>
    <row r="262" spans="2:16" ht="60" outlineLevel="1">
      <c r="B262" s="63">
        <v>249</v>
      </c>
      <c r="C262" s="64" t="s">
        <v>372</v>
      </c>
      <c r="D262" s="64" t="s">
        <v>20</v>
      </c>
      <c r="E262" s="65" t="s">
        <v>238</v>
      </c>
      <c r="F262" s="66" t="s">
        <v>26</v>
      </c>
      <c r="G262" s="67">
        <v>22</v>
      </c>
      <c r="H262" s="85">
        <v>0</v>
      </c>
      <c r="I262" s="69">
        <f t="shared" si="3"/>
        <v>0</v>
      </c>
      <c r="J262" s="41"/>
      <c r="K262" s="42"/>
      <c r="L262" s="41"/>
      <c r="M262" s="41"/>
      <c r="N262" s="41"/>
      <c r="O262" s="41"/>
      <c r="P262" s="41"/>
    </row>
    <row r="263" spans="2:16" ht="75" outlineLevel="1">
      <c r="B263" s="63">
        <v>250</v>
      </c>
      <c r="C263" s="64" t="s">
        <v>373</v>
      </c>
      <c r="D263" s="64" t="s">
        <v>20</v>
      </c>
      <c r="E263" s="65" t="s">
        <v>374</v>
      </c>
      <c r="F263" s="66" t="s">
        <v>26</v>
      </c>
      <c r="G263" s="67">
        <v>42</v>
      </c>
      <c r="H263" s="85">
        <v>0</v>
      </c>
      <c r="I263" s="69">
        <f t="shared" si="3"/>
        <v>0</v>
      </c>
      <c r="J263" s="41"/>
      <c r="K263" s="42"/>
      <c r="L263" s="41"/>
      <c r="M263" s="41"/>
      <c r="N263" s="41"/>
      <c r="O263" s="41"/>
      <c r="P263" s="41"/>
    </row>
    <row r="264" spans="2:16" ht="15.75" outlineLevel="1">
      <c r="B264" s="70">
        <v>251</v>
      </c>
      <c r="C264" s="51" t="s">
        <v>375</v>
      </c>
      <c r="D264" s="51"/>
      <c r="E264" s="59" t="s">
        <v>240</v>
      </c>
      <c r="F264" s="51"/>
      <c r="G264" s="53"/>
      <c r="H264" s="54"/>
      <c r="I264" s="62"/>
      <c r="J264" s="41"/>
      <c r="K264" s="42"/>
      <c r="L264" s="41"/>
      <c r="M264" s="41"/>
      <c r="N264" s="41"/>
      <c r="O264" s="41"/>
      <c r="P264" s="41"/>
    </row>
    <row r="265" spans="2:16" ht="15.75" outlineLevel="1">
      <c r="B265" s="70">
        <v>252</v>
      </c>
      <c r="C265" s="51"/>
      <c r="D265" s="51"/>
      <c r="E265" s="59" t="s">
        <v>241</v>
      </c>
      <c r="F265" s="51"/>
      <c r="G265" s="53"/>
      <c r="H265" s="54"/>
      <c r="I265" s="62"/>
      <c r="J265" s="41"/>
      <c r="K265" s="42"/>
      <c r="L265" s="41"/>
      <c r="M265" s="41"/>
      <c r="N265" s="41"/>
      <c r="O265" s="41"/>
      <c r="P265" s="41"/>
    </row>
    <row r="266" spans="2:16" ht="30" outlineLevel="1">
      <c r="B266" s="63">
        <v>253</v>
      </c>
      <c r="C266" s="64" t="s">
        <v>376</v>
      </c>
      <c r="D266" s="64" t="s">
        <v>20</v>
      </c>
      <c r="E266" s="65" t="s">
        <v>243</v>
      </c>
      <c r="F266" s="66" t="s">
        <v>22</v>
      </c>
      <c r="G266" s="67">
        <v>482</v>
      </c>
      <c r="H266" s="85">
        <v>0</v>
      </c>
      <c r="I266" s="69">
        <f t="shared" si="3"/>
        <v>0</v>
      </c>
      <c r="J266" s="41"/>
      <c r="K266" s="42"/>
      <c r="L266" s="41"/>
      <c r="M266" s="41"/>
      <c r="N266" s="41"/>
      <c r="O266" s="41"/>
      <c r="P266" s="41"/>
    </row>
    <row r="267" spans="2:16" ht="15.75" outlineLevel="1">
      <c r="B267" s="70">
        <v>254</v>
      </c>
      <c r="C267" s="51" t="s">
        <v>377</v>
      </c>
      <c r="D267" s="51"/>
      <c r="E267" s="59" t="s">
        <v>245</v>
      </c>
      <c r="F267" s="51"/>
      <c r="G267" s="53"/>
      <c r="H267" s="54"/>
      <c r="I267" s="62"/>
      <c r="J267" s="41"/>
      <c r="K267" s="42"/>
      <c r="L267" s="41"/>
      <c r="M267" s="41"/>
      <c r="N267" s="41"/>
      <c r="O267" s="41"/>
      <c r="P267" s="41"/>
    </row>
    <row r="268" spans="2:16" ht="15.75" outlineLevel="1">
      <c r="B268" s="70">
        <v>255</v>
      </c>
      <c r="C268" s="51"/>
      <c r="D268" s="51"/>
      <c r="E268" s="59" t="s">
        <v>246</v>
      </c>
      <c r="F268" s="51"/>
      <c r="G268" s="53"/>
      <c r="H268" s="54"/>
      <c r="I268" s="62"/>
      <c r="J268" s="41"/>
      <c r="K268" s="42"/>
      <c r="L268" s="41"/>
      <c r="M268" s="41"/>
      <c r="N268" s="41"/>
      <c r="O268" s="41"/>
      <c r="P268" s="41"/>
    </row>
    <row r="269" spans="2:16" ht="45" outlineLevel="1">
      <c r="B269" s="63">
        <v>256</v>
      </c>
      <c r="C269" s="64" t="s">
        <v>378</v>
      </c>
      <c r="D269" s="64" t="s">
        <v>20</v>
      </c>
      <c r="E269" s="65" t="s">
        <v>248</v>
      </c>
      <c r="F269" s="66" t="s">
        <v>22</v>
      </c>
      <c r="G269" s="67">
        <v>27</v>
      </c>
      <c r="H269" s="85">
        <v>0</v>
      </c>
      <c r="I269" s="69">
        <f t="shared" si="3"/>
        <v>0</v>
      </c>
      <c r="J269" s="41"/>
      <c r="K269" s="42"/>
      <c r="L269" s="41"/>
      <c r="M269" s="41"/>
      <c r="N269" s="41"/>
      <c r="O269" s="41"/>
      <c r="P269" s="41"/>
    </row>
    <row r="270" spans="2:16" ht="15.75" outlineLevel="1">
      <c r="B270" s="70">
        <v>257</v>
      </c>
      <c r="C270" s="51" t="s">
        <v>379</v>
      </c>
      <c r="D270" s="51"/>
      <c r="E270" s="59" t="s">
        <v>251</v>
      </c>
      <c r="F270" s="51"/>
      <c r="G270" s="53"/>
      <c r="H270" s="54"/>
      <c r="I270" s="62"/>
      <c r="J270" s="41"/>
      <c r="K270" s="42"/>
      <c r="L270" s="41"/>
      <c r="M270" s="41"/>
      <c r="N270" s="41"/>
      <c r="O270" s="41"/>
      <c r="P270" s="41"/>
    </row>
    <row r="271" spans="2:16" ht="15.75" outlineLevel="1">
      <c r="B271" s="70">
        <v>258</v>
      </c>
      <c r="C271" s="51"/>
      <c r="D271" s="51"/>
      <c r="E271" s="59" t="s">
        <v>252</v>
      </c>
      <c r="F271" s="51"/>
      <c r="G271" s="53"/>
      <c r="H271" s="54"/>
      <c r="I271" s="62"/>
      <c r="J271" s="41"/>
      <c r="K271" s="42"/>
      <c r="L271" s="41"/>
      <c r="M271" s="41"/>
      <c r="N271" s="41"/>
      <c r="O271" s="41"/>
      <c r="P271" s="41"/>
    </row>
    <row r="272" spans="2:16" ht="30" outlineLevel="1">
      <c r="B272" s="63">
        <v>259</v>
      </c>
      <c r="C272" s="64" t="s">
        <v>380</v>
      </c>
      <c r="D272" s="64" t="s">
        <v>20</v>
      </c>
      <c r="E272" s="65" t="s">
        <v>381</v>
      </c>
      <c r="F272" s="66" t="s">
        <v>35</v>
      </c>
      <c r="G272" s="67">
        <v>1</v>
      </c>
      <c r="H272" s="85">
        <v>0</v>
      </c>
      <c r="I272" s="69">
        <f t="shared" ref="I272:I332" si="4">ROUND(G272*H272,0)</f>
        <v>0</v>
      </c>
      <c r="J272" s="41"/>
      <c r="K272" s="42"/>
      <c r="L272" s="41"/>
      <c r="M272" s="41"/>
      <c r="N272" s="41"/>
      <c r="O272" s="41"/>
      <c r="P272" s="41"/>
    </row>
    <row r="273" spans="2:16" ht="15.75" outlineLevel="1">
      <c r="B273" s="70">
        <v>260</v>
      </c>
      <c r="C273" s="51"/>
      <c r="D273" s="51"/>
      <c r="E273" s="59" t="s">
        <v>259</v>
      </c>
      <c r="F273" s="51"/>
      <c r="G273" s="53"/>
      <c r="H273" s="54"/>
      <c r="I273" s="62"/>
      <c r="J273" s="41"/>
      <c r="K273" s="42"/>
      <c r="L273" s="41"/>
      <c r="M273" s="41"/>
      <c r="N273" s="41"/>
      <c r="O273" s="41"/>
      <c r="P273" s="41"/>
    </row>
    <row r="274" spans="2:16" ht="60" outlineLevel="1">
      <c r="B274" s="63">
        <v>261</v>
      </c>
      <c r="C274" s="64" t="s">
        <v>382</v>
      </c>
      <c r="D274" s="64" t="s">
        <v>20</v>
      </c>
      <c r="E274" s="65" t="s">
        <v>383</v>
      </c>
      <c r="F274" s="66" t="s">
        <v>35</v>
      </c>
      <c r="G274" s="67">
        <v>1</v>
      </c>
      <c r="H274" s="85">
        <v>0</v>
      </c>
      <c r="I274" s="69">
        <f t="shared" si="4"/>
        <v>0</v>
      </c>
      <c r="J274" s="41"/>
      <c r="K274" s="42"/>
      <c r="L274" s="41"/>
      <c r="M274" s="41"/>
      <c r="N274" s="41"/>
      <c r="O274" s="41"/>
      <c r="P274" s="41"/>
    </row>
    <row r="275" spans="2:16" ht="60" outlineLevel="1">
      <c r="B275" s="63">
        <v>262</v>
      </c>
      <c r="C275" s="64" t="s">
        <v>384</v>
      </c>
      <c r="D275" s="64" t="s">
        <v>20</v>
      </c>
      <c r="E275" s="65" t="s">
        <v>385</v>
      </c>
      <c r="F275" s="66" t="s">
        <v>35</v>
      </c>
      <c r="G275" s="67">
        <v>2</v>
      </c>
      <c r="H275" s="85">
        <v>0</v>
      </c>
      <c r="I275" s="69">
        <f t="shared" si="4"/>
        <v>0</v>
      </c>
      <c r="J275" s="41"/>
      <c r="K275" s="42"/>
      <c r="L275" s="41"/>
      <c r="M275" s="41"/>
      <c r="N275" s="41"/>
      <c r="O275" s="41"/>
      <c r="P275" s="41"/>
    </row>
    <row r="276" spans="2:16" ht="60" outlineLevel="1">
      <c r="B276" s="63">
        <v>263</v>
      </c>
      <c r="C276" s="64" t="s">
        <v>386</v>
      </c>
      <c r="D276" s="64" t="s">
        <v>20</v>
      </c>
      <c r="E276" s="65" t="s">
        <v>387</v>
      </c>
      <c r="F276" s="66" t="s">
        <v>35</v>
      </c>
      <c r="G276" s="67">
        <v>1</v>
      </c>
      <c r="H276" s="85">
        <v>0</v>
      </c>
      <c r="I276" s="69">
        <f t="shared" si="4"/>
        <v>0</v>
      </c>
      <c r="J276" s="41"/>
      <c r="K276" s="42"/>
      <c r="L276" s="41"/>
      <c r="M276" s="41"/>
      <c r="N276" s="41"/>
      <c r="O276" s="41"/>
      <c r="P276" s="41"/>
    </row>
    <row r="277" spans="2:16" ht="15.75" outlineLevel="1">
      <c r="B277" s="70">
        <v>264</v>
      </c>
      <c r="C277" s="51" t="s">
        <v>388</v>
      </c>
      <c r="D277" s="51"/>
      <c r="E277" s="59" t="s">
        <v>389</v>
      </c>
      <c r="F277" s="51"/>
      <c r="G277" s="53"/>
      <c r="H277" s="54"/>
      <c r="I277" s="62"/>
      <c r="J277" s="41"/>
      <c r="K277" s="42"/>
      <c r="L277" s="41"/>
      <c r="M277" s="41"/>
      <c r="N277" s="41"/>
      <c r="O277" s="41"/>
      <c r="P277" s="41"/>
    </row>
    <row r="278" spans="2:16" ht="15.75" outlineLevel="1">
      <c r="B278" s="70">
        <v>265</v>
      </c>
      <c r="C278" s="51"/>
      <c r="D278" s="51"/>
      <c r="E278" s="59" t="s">
        <v>390</v>
      </c>
      <c r="F278" s="51"/>
      <c r="G278" s="53"/>
      <c r="H278" s="54"/>
      <c r="I278" s="62"/>
      <c r="J278" s="41"/>
      <c r="K278" s="42"/>
      <c r="L278" s="41"/>
      <c r="M278" s="41"/>
      <c r="N278" s="41"/>
      <c r="O278" s="41"/>
      <c r="P278" s="41"/>
    </row>
    <row r="279" spans="2:16" ht="60" outlineLevel="1">
      <c r="B279" s="63">
        <v>266</v>
      </c>
      <c r="C279" s="64" t="s">
        <v>391</v>
      </c>
      <c r="D279" s="64" t="s">
        <v>20</v>
      </c>
      <c r="E279" s="65" t="s">
        <v>392</v>
      </c>
      <c r="F279" s="66" t="s">
        <v>26</v>
      </c>
      <c r="G279" s="67">
        <v>32</v>
      </c>
      <c r="H279" s="85">
        <v>0</v>
      </c>
      <c r="I279" s="69">
        <f t="shared" si="4"/>
        <v>0</v>
      </c>
      <c r="J279" s="41"/>
      <c r="K279" s="42"/>
      <c r="L279" s="41"/>
      <c r="M279" s="41"/>
      <c r="N279" s="41"/>
      <c r="O279" s="41"/>
      <c r="P279" s="41"/>
    </row>
    <row r="280" spans="2:16" ht="15.75" outlineLevel="1">
      <c r="B280" s="70">
        <v>267</v>
      </c>
      <c r="C280" s="51"/>
      <c r="D280" s="51"/>
      <c r="E280" s="59" t="s">
        <v>393</v>
      </c>
      <c r="F280" s="51"/>
      <c r="G280" s="53"/>
      <c r="H280" s="54"/>
      <c r="I280" s="62"/>
      <c r="J280" s="41"/>
      <c r="K280" s="42"/>
      <c r="L280" s="41"/>
      <c r="M280" s="41"/>
      <c r="N280" s="41"/>
      <c r="O280" s="41"/>
      <c r="P280" s="41"/>
    </row>
    <row r="281" spans="2:16" ht="105" outlineLevel="1">
      <c r="B281" s="63">
        <v>268</v>
      </c>
      <c r="C281" s="64" t="s">
        <v>394</v>
      </c>
      <c r="D281" s="64" t="s">
        <v>20</v>
      </c>
      <c r="E281" s="65" t="s">
        <v>395</v>
      </c>
      <c r="F281" s="66" t="s">
        <v>22</v>
      </c>
      <c r="G281" s="67">
        <v>22</v>
      </c>
      <c r="H281" s="85">
        <v>0</v>
      </c>
      <c r="I281" s="69">
        <f t="shared" si="4"/>
        <v>0</v>
      </c>
      <c r="J281" s="41"/>
      <c r="K281" s="42"/>
      <c r="L281" s="41"/>
      <c r="M281" s="41"/>
      <c r="N281" s="41"/>
      <c r="O281" s="41"/>
      <c r="P281" s="41"/>
    </row>
    <row r="282" spans="2:16" ht="90" outlineLevel="1">
      <c r="B282" s="63">
        <v>269</v>
      </c>
      <c r="C282" s="64" t="s">
        <v>396</v>
      </c>
      <c r="D282" s="64" t="s">
        <v>20</v>
      </c>
      <c r="E282" s="65" t="s">
        <v>397</v>
      </c>
      <c r="F282" s="66" t="s">
        <v>22</v>
      </c>
      <c r="G282" s="67">
        <v>7</v>
      </c>
      <c r="H282" s="85">
        <v>0</v>
      </c>
      <c r="I282" s="69">
        <f t="shared" si="4"/>
        <v>0</v>
      </c>
      <c r="J282" s="41"/>
      <c r="K282" s="42"/>
      <c r="L282" s="41"/>
      <c r="M282" s="41"/>
      <c r="N282" s="41"/>
      <c r="O282" s="41"/>
      <c r="P282" s="41"/>
    </row>
    <row r="283" spans="2:16" ht="90" outlineLevel="1">
      <c r="B283" s="63">
        <v>270</v>
      </c>
      <c r="C283" s="64" t="s">
        <v>398</v>
      </c>
      <c r="D283" s="64" t="s">
        <v>82</v>
      </c>
      <c r="E283" s="65" t="s">
        <v>399</v>
      </c>
      <c r="F283" s="66" t="s">
        <v>22</v>
      </c>
      <c r="G283" s="67">
        <v>1</v>
      </c>
      <c r="H283" s="85">
        <v>0</v>
      </c>
      <c r="I283" s="69">
        <f t="shared" si="4"/>
        <v>0</v>
      </c>
      <c r="J283" s="41"/>
      <c r="K283" s="42"/>
      <c r="L283" s="41"/>
      <c r="M283" s="41"/>
      <c r="N283" s="41"/>
      <c r="O283" s="41"/>
      <c r="P283" s="41"/>
    </row>
    <row r="284" spans="2:16" ht="105" outlineLevel="1">
      <c r="B284" s="63">
        <v>271</v>
      </c>
      <c r="C284" s="64" t="s">
        <v>400</v>
      </c>
      <c r="D284" s="64" t="s">
        <v>20</v>
      </c>
      <c r="E284" s="65" t="s">
        <v>401</v>
      </c>
      <c r="F284" s="66" t="s">
        <v>22</v>
      </c>
      <c r="G284" s="67">
        <v>12</v>
      </c>
      <c r="H284" s="85">
        <v>0</v>
      </c>
      <c r="I284" s="69">
        <f t="shared" si="4"/>
        <v>0</v>
      </c>
      <c r="J284" s="41"/>
      <c r="K284" s="42"/>
      <c r="L284" s="41"/>
      <c r="M284" s="41"/>
      <c r="N284" s="41"/>
      <c r="O284" s="41"/>
      <c r="P284" s="41"/>
    </row>
    <row r="285" spans="2:16" ht="15.75" outlineLevel="1">
      <c r="B285" s="70">
        <v>272</v>
      </c>
      <c r="C285" s="51" t="s">
        <v>402</v>
      </c>
      <c r="D285" s="51"/>
      <c r="E285" s="59" t="s">
        <v>403</v>
      </c>
      <c r="F285" s="51"/>
      <c r="G285" s="53"/>
      <c r="H285" s="54"/>
      <c r="I285" s="62"/>
      <c r="J285" s="41"/>
      <c r="K285" s="42"/>
      <c r="L285" s="41"/>
      <c r="M285" s="41"/>
      <c r="N285" s="41"/>
      <c r="O285" s="41"/>
      <c r="P285" s="41"/>
    </row>
    <row r="286" spans="2:16" ht="15.75" outlineLevel="1">
      <c r="B286" s="70">
        <v>273</v>
      </c>
      <c r="C286" s="51"/>
      <c r="D286" s="51"/>
      <c r="E286" s="59" t="s">
        <v>404</v>
      </c>
      <c r="F286" s="51"/>
      <c r="G286" s="53"/>
      <c r="H286" s="54"/>
      <c r="I286" s="62"/>
      <c r="J286" s="41"/>
      <c r="K286" s="42"/>
      <c r="L286" s="41"/>
      <c r="M286" s="41"/>
      <c r="N286" s="41"/>
      <c r="O286" s="41"/>
      <c r="P286" s="41"/>
    </row>
    <row r="287" spans="2:16" ht="60" outlineLevel="1">
      <c r="B287" s="63">
        <v>274</v>
      </c>
      <c r="C287" s="64" t="s">
        <v>405</v>
      </c>
      <c r="D287" s="64" t="s">
        <v>20</v>
      </c>
      <c r="E287" s="65" t="s">
        <v>406</v>
      </c>
      <c r="F287" s="66" t="s">
        <v>35</v>
      </c>
      <c r="G287" s="67">
        <v>2</v>
      </c>
      <c r="H287" s="85">
        <v>0</v>
      </c>
      <c r="I287" s="69">
        <f t="shared" si="4"/>
        <v>0</v>
      </c>
      <c r="J287" s="41"/>
      <c r="K287" s="42"/>
      <c r="L287" s="41"/>
      <c r="M287" s="41"/>
      <c r="N287" s="41"/>
      <c r="O287" s="41"/>
      <c r="P287" s="41"/>
    </row>
    <row r="288" spans="2:16" ht="15.75" outlineLevel="1">
      <c r="B288" s="70">
        <v>275</v>
      </c>
      <c r="C288" s="51"/>
      <c r="D288" s="51"/>
      <c r="E288" s="59" t="s">
        <v>407</v>
      </c>
      <c r="F288" s="51"/>
      <c r="G288" s="53"/>
      <c r="H288" s="54"/>
      <c r="I288" s="62"/>
      <c r="J288" s="41"/>
      <c r="K288" s="42"/>
      <c r="L288" s="41"/>
      <c r="M288" s="41"/>
      <c r="N288" s="41"/>
      <c r="O288" s="41"/>
      <c r="P288" s="41"/>
    </row>
    <row r="289" spans="2:16" ht="45" outlineLevel="1">
      <c r="B289" s="63">
        <v>276</v>
      </c>
      <c r="C289" s="64" t="s">
        <v>408</v>
      </c>
      <c r="D289" s="64" t="s">
        <v>82</v>
      </c>
      <c r="E289" s="65" t="s">
        <v>409</v>
      </c>
      <c r="F289" s="66" t="s">
        <v>35</v>
      </c>
      <c r="G289" s="67">
        <v>1</v>
      </c>
      <c r="H289" s="85">
        <v>0</v>
      </c>
      <c r="I289" s="69">
        <f t="shared" si="4"/>
        <v>0</v>
      </c>
      <c r="J289" s="41"/>
      <c r="K289" s="42"/>
      <c r="L289" s="41"/>
      <c r="M289" s="41"/>
      <c r="N289" s="41"/>
      <c r="O289" s="41"/>
      <c r="P289" s="41"/>
    </row>
    <row r="290" spans="2:16" ht="15.75" outlineLevel="1">
      <c r="B290" s="70">
        <v>277</v>
      </c>
      <c r="C290" s="51" t="s">
        <v>410</v>
      </c>
      <c r="D290" s="51"/>
      <c r="E290" s="59" t="s">
        <v>411</v>
      </c>
      <c r="F290" s="51"/>
      <c r="G290" s="53"/>
      <c r="H290" s="54"/>
      <c r="I290" s="62"/>
      <c r="J290" s="41"/>
      <c r="K290" s="42"/>
      <c r="L290" s="41"/>
      <c r="M290" s="41"/>
      <c r="N290" s="41"/>
      <c r="O290" s="41"/>
      <c r="P290" s="41"/>
    </row>
    <row r="291" spans="2:16" ht="15.75" outlineLevel="1">
      <c r="B291" s="70">
        <v>278</v>
      </c>
      <c r="C291" s="51"/>
      <c r="D291" s="51"/>
      <c r="E291" s="59" t="s">
        <v>412</v>
      </c>
      <c r="F291" s="51"/>
      <c r="G291" s="53"/>
      <c r="H291" s="54"/>
      <c r="I291" s="62"/>
      <c r="J291" s="41"/>
      <c r="K291" s="42"/>
      <c r="L291" s="41"/>
      <c r="M291" s="41"/>
      <c r="N291" s="41"/>
      <c r="O291" s="41"/>
      <c r="P291" s="41"/>
    </row>
    <row r="292" spans="2:16" outlineLevel="1">
      <c r="B292" s="63">
        <v>279</v>
      </c>
      <c r="C292" s="64" t="s">
        <v>413</v>
      </c>
      <c r="D292" s="64" t="s">
        <v>20</v>
      </c>
      <c r="E292" s="65" t="s">
        <v>414</v>
      </c>
      <c r="F292" s="66" t="s">
        <v>35</v>
      </c>
      <c r="G292" s="67">
        <v>2</v>
      </c>
      <c r="H292" s="85">
        <v>0</v>
      </c>
      <c r="I292" s="69">
        <f t="shared" si="4"/>
        <v>0</v>
      </c>
      <c r="J292" s="41"/>
      <c r="K292" s="42"/>
      <c r="L292" s="41"/>
      <c r="M292" s="41"/>
      <c r="N292" s="41"/>
      <c r="O292" s="41"/>
      <c r="P292" s="41"/>
    </row>
    <row r="293" spans="2:16" ht="15.75" outlineLevel="1">
      <c r="B293" s="70">
        <v>280</v>
      </c>
      <c r="C293" s="51" t="s">
        <v>415</v>
      </c>
      <c r="D293" s="51"/>
      <c r="E293" s="59" t="s">
        <v>135</v>
      </c>
      <c r="F293" s="51"/>
      <c r="G293" s="53"/>
      <c r="H293" s="54"/>
      <c r="I293" s="62"/>
      <c r="J293" s="41"/>
      <c r="K293" s="42"/>
      <c r="L293" s="41"/>
      <c r="M293" s="41"/>
      <c r="N293" s="41"/>
      <c r="O293" s="41"/>
      <c r="P293" s="41"/>
    </row>
    <row r="294" spans="2:16" ht="15.75" outlineLevel="1">
      <c r="B294" s="70">
        <v>281</v>
      </c>
      <c r="C294" s="51"/>
      <c r="D294" s="51"/>
      <c r="E294" s="59" t="s">
        <v>263</v>
      </c>
      <c r="F294" s="51"/>
      <c r="G294" s="53"/>
      <c r="H294" s="54"/>
      <c r="I294" s="62"/>
      <c r="J294" s="41"/>
      <c r="K294" s="42"/>
      <c r="L294" s="41"/>
      <c r="M294" s="41"/>
      <c r="N294" s="41"/>
      <c r="O294" s="41"/>
      <c r="P294" s="41"/>
    </row>
    <row r="295" spans="2:16" ht="75" outlineLevel="1">
      <c r="B295" s="63">
        <v>282</v>
      </c>
      <c r="C295" s="64" t="s">
        <v>416</v>
      </c>
      <c r="D295" s="64" t="s">
        <v>20</v>
      </c>
      <c r="E295" s="65" t="s">
        <v>138</v>
      </c>
      <c r="F295" s="66" t="s">
        <v>26</v>
      </c>
      <c r="G295" s="67">
        <v>47</v>
      </c>
      <c r="H295" s="85">
        <v>0</v>
      </c>
      <c r="I295" s="69">
        <f t="shared" si="4"/>
        <v>0</v>
      </c>
      <c r="J295" s="41"/>
      <c r="K295" s="42"/>
      <c r="L295" s="41"/>
      <c r="M295" s="41"/>
      <c r="N295" s="41"/>
      <c r="O295" s="41"/>
      <c r="P295" s="41"/>
    </row>
    <row r="296" spans="2:16" ht="15.75" outlineLevel="1">
      <c r="B296" s="70">
        <v>283</v>
      </c>
      <c r="C296" s="51" t="s">
        <v>417</v>
      </c>
      <c r="D296" s="51"/>
      <c r="E296" s="59" t="s">
        <v>418</v>
      </c>
      <c r="F296" s="51"/>
      <c r="G296" s="53"/>
      <c r="H296" s="54"/>
      <c r="I296" s="62"/>
      <c r="J296" s="41"/>
      <c r="K296" s="42"/>
      <c r="L296" s="41"/>
      <c r="M296" s="41"/>
      <c r="N296" s="41"/>
      <c r="O296" s="41"/>
      <c r="P296" s="41"/>
    </row>
    <row r="297" spans="2:16" ht="15.75" outlineLevel="1">
      <c r="B297" s="70">
        <v>284</v>
      </c>
      <c r="C297" s="51"/>
      <c r="D297" s="51"/>
      <c r="E297" s="59" t="s">
        <v>419</v>
      </c>
      <c r="F297" s="51"/>
      <c r="G297" s="53"/>
      <c r="H297" s="54"/>
      <c r="I297" s="62"/>
      <c r="J297" s="41"/>
      <c r="K297" s="42"/>
      <c r="L297" s="41"/>
      <c r="M297" s="41"/>
      <c r="N297" s="41"/>
      <c r="O297" s="41"/>
      <c r="P297" s="41"/>
    </row>
    <row r="298" spans="2:16" outlineLevel="1">
      <c r="B298" s="63">
        <v>285</v>
      </c>
      <c r="C298" s="64" t="s">
        <v>420</v>
      </c>
      <c r="D298" s="64" t="s">
        <v>20</v>
      </c>
      <c r="E298" s="65" t="s">
        <v>421</v>
      </c>
      <c r="F298" s="66" t="s">
        <v>22</v>
      </c>
      <c r="G298" s="67">
        <v>27</v>
      </c>
      <c r="H298" s="85">
        <v>0</v>
      </c>
      <c r="I298" s="69">
        <f t="shared" si="4"/>
        <v>0</v>
      </c>
      <c r="J298" s="41"/>
      <c r="K298" s="42"/>
      <c r="L298" s="41"/>
      <c r="M298" s="41"/>
      <c r="N298" s="41"/>
      <c r="O298" s="41"/>
      <c r="P298" s="41"/>
    </row>
    <row r="299" spans="2:16" ht="15.75" outlineLevel="1">
      <c r="B299" s="70">
        <v>286</v>
      </c>
      <c r="C299" s="51" t="s">
        <v>422</v>
      </c>
      <c r="D299" s="51"/>
      <c r="E299" s="59" t="s">
        <v>423</v>
      </c>
      <c r="F299" s="51"/>
      <c r="G299" s="53"/>
      <c r="H299" s="54"/>
      <c r="I299" s="62"/>
      <c r="J299" s="41"/>
      <c r="K299" s="42"/>
      <c r="L299" s="41"/>
      <c r="M299" s="41"/>
      <c r="N299" s="41"/>
      <c r="O299" s="41"/>
      <c r="P299" s="41"/>
    </row>
    <row r="300" spans="2:16" ht="15.75" outlineLevel="1">
      <c r="B300" s="70">
        <v>287</v>
      </c>
      <c r="C300" s="51"/>
      <c r="D300" s="51"/>
      <c r="E300" s="59" t="s">
        <v>424</v>
      </c>
      <c r="F300" s="51"/>
      <c r="G300" s="53"/>
      <c r="H300" s="54"/>
      <c r="I300" s="62"/>
      <c r="J300" s="41"/>
      <c r="K300" s="42"/>
      <c r="L300" s="41"/>
      <c r="M300" s="41"/>
      <c r="N300" s="41"/>
      <c r="O300" s="41"/>
      <c r="P300" s="41"/>
    </row>
    <row r="301" spans="2:16" ht="45" outlineLevel="1">
      <c r="B301" s="63">
        <v>288</v>
      </c>
      <c r="C301" s="64" t="s">
        <v>425</v>
      </c>
      <c r="D301" s="64" t="s">
        <v>82</v>
      </c>
      <c r="E301" s="65" t="s">
        <v>426</v>
      </c>
      <c r="F301" s="66" t="s">
        <v>35</v>
      </c>
      <c r="G301" s="67">
        <v>2</v>
      </c>
      <c r="H301" s="85">
        <v>0</v>
      </c>
      <c r="I301" s="69">
        <f t="shared" si="4"/>
        <v>0</v>
      </c>
      <c r="J301" s="41"/>
      <c r="K301" s="42"/>
      <c r="L301" s="41"/>
      <c r="M301" s="41"/>
      <c r="N301" s="41"/>
      <c r="O301" s="41"/>
      <c r="P301" s="41"/>
    </row>
    <row r="302" spans="2:16" ht="15.75" outlineLevel="1">
      <c r="B302" s="70">
        <v>289</v>
      </c>
      <c r="C302" s="51" t="s">
        <v>427</v>
      </c>
      <c r="D302" s="51"/>
      <c r="E302" s="59" t="s">
        <v>143</v>
      </c>
      <c r="F302" s="51"/>
      <c r="G302" s="53"/>
      <c r="H302" s="54"/>
      <c r="I302" s="62"/>
      <c r="J302" s="41"/>
      <c r="K302" s="42"/>
      <c r="L302" s="41"/>
      <c r="M302" s="41"/>
      <c r="N302" s="41"/>
      <c r="O302" s="41"/>
      <c r="P302" s="41"/>
    </row>
    <row r="303" spans="2:16" ht="15.75" outlineLevel="1">
      <c r="B303" s="70">
        <v>290</v>
      </c>
      <c r="C303" s="51"/>
      <c r="D303" s="51"/>
      <c r="E303" s="59" t="s">
        <v>266</v>
      </c>
      <c r="F303" s="51"/>
      <c r="G303" s="53"/>
      <c r="H303" s="54"/>
      <c r="I303" s="62"/>
      <c r="J303" s="41"/>
      <c r="K303" s="42"/>
      <c r="L303" s="41"/>
      <c r="M303" s="41"/>
      <c r="N303" s="41"/>
      <c r="O303" s="41"/>
      <c r="P303" s="41"/>
    </row>
    <row r="304" spans="2:16" ht="75" outlineLevel="1">
      <c r="B304" s="63">
        <v>291</v>
      </c>
      <c r="C304" s="64" t="s">
        <v>428</v>
      </c>
      <c r="D304" s="64" t="s">
        <v>82</v>
      </c>
      <c r="E304" s="65" t="s">
        <v>268</v>
      </c>
      <c r="F304" s="66" t="s">
        <v>22</v>
      </c>
      <c r="G304" s="67">
        <v>27</v>
      </c>
      <c r="H304" s="85">
        <v>0</v>
      </c>
      <c r="I304" s="69">
        <f t="shared" si="4"/>
        <v>0</v>
      </c>
      <c r="J304" s="41"/>
      <c r="K304" s="42"/>
      <c r="L304" s="41"/>
      <c r="M304" s="41"/>
      <c r="N304" s="41"/>
      <c r="O304" s="41"/>
      <c r="P304" s="41"/>
    </row>
    <row r="305" spans="2:16" ht="15.75" outlineLevel="1">
      <c r="B305" s="70">
        <v>292</v>
      </c>
      <c r="C305" s="51" t="s">
        <v>429</v>
      </c>
      <c r="D305" s="51"/>
      <c r="E305" s="59" t="s">
        <v>430</v>
      </c>
      <c r="F305" s="51"/>
      <c r="G305" s="53"/>
      <c r="H305" s="54"/>
      <c r="I305" s="62"/>
      <c r="J305" s="41"/>
      <c r="K305" s="42"/>
      <c r="L305" s="41"/>
      <c r="M305" s="41"/>
      <c r="N305" s="41"/>
      <c r="O305" s="41"/>
      <c r="P305" s="41"/>
    </row>
    <row r="306" spans="2:16" ht="15.75" outlineLevel="1">
      <c r="B306" s="70">
        <v>293</v>
      </c>
      <c r="C306" s="51"/>
      <c r="D306" s="51"/>
      <c r="E306" s="59" t="s">
        <v>431</v>
      </c>
      <c r="F306" s="51"/>
      <c r="G306" s="53"/>
      <c r="H306" s="54"/>
      <c r="I306" s="62"/>
      <c r="J306" s="41"/>
      <c r="K306" s="42"/>
      <c r="L306" s="41"/>
      <c r="M306" s="41"/>
      <c r="N306" s="41"/>
      <c r="O306" s="41"/>
      <c r="P306" s="41"/>
    </row>
    <row r="307" spans="2:16" ht="45" outlineLevel="1">
      <c r="B307" s="63">
        <v>294</v>
      </c>
      <c r="C307" s="64" t="s">
        <v>432</v>
      </c>
      <c r="D307" s="64" t="s">
        <v>20</v>
      </c>
      <c r="E307" s="65" t="s">
        <v>433</v>
      </c>
      <c r="F307" s="66" t="s">
        <v>22</v>
      </c>
      <c r="G307" s="67">
        <v>70</v>
      </c>
      <c r="H307" s="85">
        <v>0</v>
      </c>
      <c r="I307" s="69">
        <f t="shared" si="4"/>
        <v>0</v>
      </c>
      <c r="J307" s="41"/>
      <c r="K307" s="42"/>
      <c r="L307" s="41"/>
      <c r="M307" s="41"/>
      <c r="N307" s="41"/>
      <c r="O307" s="41"/>
      <c r="P307" s="41"/>
    </row>
    <row r="308" spans="2:16" ht="45" outlineLevel="1">
      <c r="B308" s="63">
        <v>295</v>
      </c>
      <c r="C308" s="64" t="s">
        <v>434</v>
      </c>
      <c r="D308" s="64" t="s">
        <v>82</v>
      </c>
      <c r="E308" s="65" t="s">
        <v>435</v>
      </c>
      <c r="F308" s="66" t="s">
        <v>26</v>
      </c>
      <c r="G308" s="67">
        <v>20</v>
      </c>
      <c r="H308" s="85">
        <v>0</v>
      </c>
      <c r="I308" s="69">
        <f t="shared" si="4"/>
        <v>0</v>
      </c>
      <c r="J308" s="41"/>
      <c r="K308" s="42"/>
      <c r="L308" s="41"/>
      <c r="M308" s="41"/>
      <c r="N308" s="41"/>
      <c r="O308" s="41"/>
      <c r="P308" s="41"/>
    </row>
    <row r="309" spans="2:16" ht="18.75" customHeight="1">
      <c r="B309" s="70">
        <v>296</v>
      </c>
      <c r="C309" s="51" t="s">
        <v>436</v>
      </c>
      <c r="D309" s="51"/>
      <c r="E309" s="52" t="s">
        <v>437</v>
      </c>
      <c r="F309" s="51"/>
      <c r="G309" s="53"/>
      <c r="H309" s="54"/>
      <c r="I309" s="62"/>
      <c r="J309" s="40"/>
      <c r="K309" s="42"/>
      <c r="L309" s="40"/>
      <c r="M309" s="40"/>
      <c r="N309" s="40"/>
      <c r="O309" s="40"/>
      <c r="P309" s="40"/>
    </row>
    <row r="310" spans="2:16" ht="15.75" outlineLevel="1">
      <c r="B310" s="70">
        <v>297</v>
      </c>
      <c r="C310" s="51" t="s">
        <v>438</v>
      </c>
      <c r="D310" s="51"/>
      <c r="E310" s="59" t="s">
        <v>439</v>
      </c>
      <c r="F310" s="51"/>
      <c r="G310" s="53"/>
      <c r="H310" s="54"/>
      <c r="I310" s="62"/>
      <c r="J310" s="41"/>
      <c r="K310" s="42"/>
      <c r="L310" s="41"/>
      <c r="M310" s="41"/>
      <c r="N310" s="41"/>
      <c r="O310" s="41"/>
      <c r="P310" s="41"/>
    </row>
    <row r="311" spans="2:16" ht="72.75" customHeight="1" outlineLevel="1">
      <c r="B311" s="70">
        <v>298</v>
      </c>
      <c r="C311" s="51"/>
      <c r="D311" s="51"/>
      <c r="E311" s="59" t="s">
        <v>440</v>
      </c>
      <c r="F311" s="51"/>
      <c r="G311" s="53"/>
      <c r="H311" s="54"/>
      <c r="I311" s="62"/>
      <c r="J311" s="41"/>
      <c r="K311" s="42"/>
      <c r="L311" s="41"/>
      <c r="M311" s="41"/>
      <c r="N311" s="41"/>
      <c r="O311" s="41"/>
      <c r="P311" s="41"/>
    </row>
    <row r="312" spans="2:16" ht="150" outlineLevel="1">
      <c r="B312" s="63">
        <v>299</v>
      </c>
      <c r="C312" s="64" t="s">
        <v>441</v>
      </c>
      <c r="D312" s="64" t="s">
        <v>82</v>
      </c>
      <c r="E312" s="65" t="s">
        <v>442</v>
      </c>
      <c r="F312" s="66" t="s">
        <v>443</v>
      </c>
      <c r="G312" s="67">
        <v>1</v>
      </c>
      <c r="H312" s="85">
        <v>0</v>
      </c>
      <c r="I312" s="69">
        <f t="shared" si="4"/>
        <v>0</v>
      </c>
      <c r="J312" s="41"/>
      <c r="K312" s="42"/>
      <c r="L312" s="41"/>
      <c r="M312" s="41"/>
      <c r="N312" s="41"/>
      <c r="O312" s="41"/>
      <c r="P312" s="41"/>
    </row>
    <row r="313" spans="2:16" ht="150" outlineLevel="1">
      <c r="B313" s="63">
        <v>300</v>
      </c>
      <c r="C313" s="64" t="s">
        <v>444</v>
      </c>
      <c r="D313" s="64" t="s">
        <v>82</v>
      </c>
      <c r="E313" s="65" t="s">
        <v>445</v>
      </c>
      <c r="F313" s="66" t="s">
        <v>443</v>
      </c>
      <c r="G313" s="67">
        <v>1</v>
      </c>
      <c r="H313" s="85">
        <v>0</v>
      </c>
      <c r="I313" s="69">
        <f t="shared" si="4"/>
        <v>0</v>
      </c>
      <c r="J313" s="41"/>
      <c r="K313" s="42"/>
      <c r="L313" s="41"/>
      <c r="M313" s="41"/>
      <c r="N313" s="41"/>
      <c r="O313" s="41"/>
      <c r="P313" s="41"/>
    </row>
    <row r="314" spans="2:16" ht="30" outlineLevel="1">
      <c r="B314" s="63">
        <v>301</v>
      </c>
      <c r="C314" s="64" t="s">
        <v>446</v>
      </c>
      <c r="D314" s="64" t="s">
        <v>82</v>
      </c>
      <c r="E314" s="65" t="s">
        <v>447</v>
      </c>
      <c r="F314" s="66" t="s">
        <v>443</v>
      </c>
      <c r="G314" s="67">
        <v>22</v>
      </c>
      <c r="H314" s="85">
        <v>0</v>
      </c>
      <c r="I314" s="69">
        <f t="shared" si="4"/>
        <v>0</v>
      </c>
      <c r="J314" s="41"/>
      <c r="K314" s="42"/>
      <c r="L314" s="41"/>
      <c r="M314" s="41"/>
      <c r="N314" s="41"/>
      <c r="O314" s="41"/>
      <c r="P314" s="41"/>
    </row>
    <row r="315" spans="2:16" ht="30" outlineLevel="1">
      <c r="B315" s="63">
        <v>302</v>
      </c>
      <c r="C315" s="64" t="s">
        <v>448</v>
      </c>
      <c r="D315" s="64" t="s">
        <v>82</v>
      </c>
      <c r="E315" s="65" t="s">
        <v>449</v>
      </c>
      <c r="F315" s="66" t="s">
        <v>443</v>
      </c>
      <c r="G315" s="67">
        <v>1</v>
      </c>
      <c r="H315" s="85">
        <v>0</v>
      </c>
      <c r="I315" s="69">
        <f t="shared" si="4"/>
        <v>0</v>
      </c>
      <c r="J315" s="41"/>
      <c r="K315" s="42"/>
      <c r="L315" s="41"/>
      <c r="M315" s="41"/>
      <c r="N315" s="41"/>
      <c r="O315" s="41"/>
      <c r="P315" s="41"/>
    </row>
    <row r="316" spans="2:16" ht="105" outlineLevel="1">
      <c r="B316" s="63">
        <v>303</v>
      </c>
      <c r="C316" s="64" t="s">
        <v>450</v>
      </c>
      <c r="D316" s="64" t="s">
        <v>20</v>
      </c>
      <c r="E316" s="65" t="s">
        <v>451</v>
      </c>
      <c r="F316" s="66" t="s">
        <v>443</v>
      </c>
      <c r="G316" s="67">
        <v>1</v>
      </c>
      <c r="H316" s="85">
        <v>0</v>
      </c>
      <c r="I316" s="69">
        <f t="shared" si="4"/>
        <v>0</v>
      </c>
      <c r="J316" s="41"/>
      <c r="K316" s="42"/>
      <c r="L316" s="41"/>
      <c r="M316" s="41"/>
      <c r="N316" s="41"/>
      <c r="O316" s="41"/>
      <c r="P316" s="41"/>
    </row>
    <row r="317" spans="2:16" ht="150" outlineLevel="1">
      <c r="B317" s="63">
        <v>304</v>
      </c>
      <c r="C317" s="64" t="s">
        <v>452</v>
      </c>
      <c r="D317" s="64" t="s">
        <v>82</v>
      </c>
      <c r="E317" s="65" t="s">
        <v>453</v>
      </c>
      <c r="F317" s="66" t="s">
        <v>443</v>
      </c>
      <c r="G317" s="67">
        <v>1</v>
      </c>
      <c r="H317" s="85">
        <v>0</v>
      </c>
      <c r="I317" s="69">
        <f t="shared" si="4"/>
        <v>0</v>
      </c>
      <c r="J317" s="41"/>
      <c r="K317" s="42"/>
      <c r="L317" s="41"/>
      <c r="M317" s="41"/>
      <c r="N317" s="41"/>
      <c r="O317" s="41"/>
      <c r="P317" s="41"/>
    </row>
    <row r="318" spans="2:16" ht="150" outlineLevel="1">
      <c r="B318" s="63">
        <v>305</v>
      </c>
      <c r="C318" s="64" t="s">
        <v>454</v>
      </c>
      <c r="D318" s="64" t="s">
        <v>82</v>
      </c>
      <c r="E318" s="65" t="s">
        <v>455</v>
      </c>
      <c r="F318" s="66" t="s">
        <v>443</v>
      </c>
      <c r="G318" s="67">
        <v>1</v>
      </c>
      <c r="H318" s="85">
        <v>0</v>
      </c>
      <c r="I318" s="69">
        <f t="shared" si="4"/>
        <v>0</v>
      </c>
      <c r="J318" s="41"/>
      <c r="K318" s="42"/>
      <c r="L318" s="41"/>
      <c r="M318" s="41"/>
      <c r="N318" s="41"/>
      <c r="O318" s="41"/>
      <c r="P318" s="41"/>
    </row>
    <row r="319" spans="2:16" ht="90" outlineLevel="1">
      <c r="B319" s="63">
        <v>306</v>
      </c>
      <c r="C319" s="64" t="s">
        <v>456</v>
      </c>
      <c r="D319" s="64" t="s">
        <v>82</v>
      </c>
      <c r="E319" s="65" t="s">
        <v>457</v>
      </c>
      <c r="F319" s="66" t="s">
        <v>443</v>
      </c>
      <c r="G319" s="67">
        <v>1</v>
      </c>
      <c r="H319" s="85">
        <v>0</v>
      </c>
      <c r="I319" s="69">
        <f t="shared" si="4"/>
        <v>0</v>
      </c>
      <c r="J319" s="41"/>
      <c r="K319" s="42"/>
      <c r="L319" s="41"/>
      <c r="M319" s="41"/>
      <c r="N319" s="41"/>
      <c r="O319" s="41"/>
      <c r="P319" s="41"/>
    </row>
    <row r="320" spans="2:16" ht="30" outlineLevel="1">
      <c r="B320" s="63">
        <v>307</v>
      </c>
      <c r="C320" s="64" t="s">
        <v>458</v>
      </c>
      <c r="D320" s="64" t="s">
        <v>82</v>
      </c>
      <c r="E320" s="65" t="s">
        <v>459</v>
      </c>
      <c r="F320" s="66" t="s">
        <v>443</v>
      </c>
      <c r="G320" s="67">
        <v>2</v>
      </c>
      <c r="H320" s="85">
        <v>0</v>
      </c>
      <c r="I320" s="69">
        <f t="shared" si="4"/>
        <v>0</v>
      </c>
      <c r="J320" s="41"/>
      <c r="K320" s="42"/>
      <c r="L320" s="41"/>
      <c r="M320" s="41"/>
      <c r="N320" s="41"/>
      <c r="O320" s="41"/>
      <c r="P320" s="41"/>
    </row>
    <row r="321" spans="2:16" ht="30" outlineLevel="1">
      <c r="B321" s="63">
        <v>308</v>
      </c>
      <c r="C321" s="64" t="s">
        <v>460</v>
      </c>
      <c r="D321" s="64" t="s">
        <v>82</v>
      </c>
      <c r="E321" s="65" t="s">
        <v>461</v>
      </c>
      <c r="F321" s="66" t="s">
        <v>443</v>
      </c>
      <c r="G321" s="67">
        <v>1</v>
      </c>
      <c r="H321" s="85">
        <v>0</v>
      </c>
      <c r="I321" s="69">
        <f t="shared" si="4"/>
        <v>0</v>
      </c>
      <c r="J321" s="41"/>
      <c r="K321" s="42"/>
      <c r="L321" s="41"/>
      <c r="M321" s="41"/>
      <c r="N321" s="41"/>
      <c r="O321" s="41"/>
      <c r="P321" s="41"/>
    </row>
    <row r="322" spans="2:16" ht="15.75" outlineLevel="1">
      <c r="B322" s="70">
        <v>309</v>
      </c>
      <c r="C322" s="51" t="s">
        <v>462</v>
      </c>
      <c r="D322" s="51"/>
      <c r="E322" s="59" t="s">
        <v>463</v>
      </c>
      <c r="F322" s="51"/>
      <c r="G322" s="53"/>
      <c r="H322" s="54"/>
      <c r="I322" s="62"/>
      <c r="J322" s="41"/>
      <c r="K322" s="42"/>
      <c r="L322" s="41"/>
      <c r="M322" s="41"/>
      <c r="N322" s="41"/>
      <c r="O322" s="41"/>
      <c r="P322" s="41"/>
    </row>
    <row r="323" spans="2:16" ht="47.25" outlineLevel="1">
      <c r="B323" s="70">
        <v>310</v>
      </c>
      <c r="C323" s="51"/>
      <c r="D323" s="51"/>
      <c r="E323" s="59" t="s">
        <v>464</v>
      </c>
      <c r="F323" s="51"/>
      <c r="G323" s="53"/>
      <c r="H323" s="54"/>
      <c r="I323" s="62"/>
      <c r="J323" s="41"/>
      <c r="K323" s="42"/>
      <c r="L323" s="41"/>
      <c r="M323" s="41"/>
      <c r="N323" s="41"/>
      <c r="O323" s="41"/>
      <c r="P323" s="41"/>
    </row>
    <row r="324" spans="2:16" ht="60" outlineLevel="1">
      <c r="B324" s="63">
        <v>311</v>
      </c>
      <c r="C324" s="64" t="s">
        <v>465</v>
      </c>
      <c r="D324" s="64" t="s">
        <v>20</v>
      </c>
      <c r="E324" s="65" t="s">
        <v>466</v>
      </c>
      <c r="F324" s="66" t="s">
        <v>467</v>
      </c>
      <c r="G324" s="67">
        <v>100</v>
      </c>
      <c r="H324" s="85">
        <v>0</v>
      </c>
      <c r="I324" s="69">
        <f t="shared" si="4"/>
        <v>0</v>
      </c>
      <c r="J324" s="41"/>
      <c r="K324" s="42"/>
      <c r="L324" s="41"/>
      <c r="M324" s="41"/>
      <c r="N324" s="41"/>
      <c r="O324" s="41"/>
      <c r="P324" s="41"/>
    </row>
    <row r="325" spans="2:16" ht="60" outlineLevel="1">
      <c r="B325" s="63">
        <v>312</v>
      </c>
      <c r="C325" s="64" t="s">
        <v>468</v>
      </c>
      <c r="D325" s="64" t="s">
        <v>20</v>
      </c>
      <c r="E325" s="65" t="s">
        <v>469</v>
      </c>
      <c r="F325" s="66" t="s">
        <v>467</v>
      </c>
      <c r="G325" s="67">
        <v>80</v>
      </c>
      <c r="H325" s="85">
        <v>0</v>
      </c>
      <c r="I325" s="69">
        <f t="shared" si="4"/>
        <v>0</v>
      </c>
      <c r="J325" s="41"/>
      <c r="K325" s="42"/>
      <c r="L325" s="41"/>
      <c r="M325" s="41"/>
      <c r="N325" s="41"/>
      <c r="O325" s="41"/>
      <c r="P325" s="41"/>
    </row>
    <row r="326" spans="2:16" ht="60" outlineLevel="1">
      <c r="B326" s="63">
        <v>313</v>
      </c>
      <c r="C326" s="64" t="s">
        <v>470</v>
      </c>
      <c r="D326" s="64" t="s">
        <v>20</v>
      </c>
      <c r="E326" s="65" t="s">
        <v>471</v>
      </c>
      <c r="F326" s="66" t="s">
        <v>467</v>
      </c>
      <c r="G326" s="67">
        <v>30</v>
      </c>
      <c r="H326" s="85">
        <v>0</v>
      </c>
      <c r="I326" s="69">
        <f t="shared" si="4"/>
        <v>0</v>
      </c>
      <c r="J326" s="41"/>
      <c r="K326" s="42"/>
      <c r="L326" s="41"/>
      <c r="M326" s="41"/>
      <c r="N326" s="41"/>
      <c r="O326" s="41"/>
      <c r="P326" s="41"/>
    </row>
    <row r="327" spans="2:16" ht="60" outlineLevel="1">
      <c r="B327" s="63">
        <v>314</v>
      </c>
      <c r="C327" s="64" t="s">
        <v>472</v>
      </c>
      <c r="D327" s="64" t="s">
        <v>20</v>
      </c>
      <c r="E327" s="65" t="s">
        <v>473</v>
      </c>
      <c r="F327" s="66" t="s">
        <v>467</v>
      </c>
      <c r="G327" s="67">
        <v>160</v>
      </c>
      <c r="H327" s="85">
        <v>0</v>
      </c>
      <c r="I327" s="69">
        <f t="shared" si="4"/>
        <v>0</v>
      </c>
      <c r="J327" s="41"/>
      <c r="K327" s="42"/>
      <c r="L327" s="41"/>
      <c r="M327" s="41"/>
      <c r="N327" s="41"/>
      <c r="O327" s="41"/>
      <c r="P327" s="41"/>
    </row>
    <row r="328" spans="2:16" ht="60" outlineLevel="1">
      <c r="B328" s="63">
        <v>315</v>
      </c>
      <c r="C328" s="64" t="s">
        <v>474</v>
      </c>
      <c r="D328" s="64" t="s">
        <v>20</v>
      </c>
      <c r="E328" s="65" t="s">
        <v>475</v>
      </c>
      <c r="F328" s="66" t="s">
        <v>467</v>
      </c>
      <c r="G328" s="67">
        <v>80</v>
      </c>
      <c r="H328" s="85">
        <v>0</v>
      </c>
      <c r="I328" s="69">
        <f t="shared" si="4"/>
        <v>0</v>
      </c>
      <c r="J328" s="41"/>
      <c r="K328" s="42"/>
      <c r="L328" s="41"/>
      <c r="M328" s="41"/>
      <c r="N328" s="41"/>
      <c r="O328" s="41"/>
      <c r="P328" s="41"/>
    </row>
    <row r="329" spans="2:16" ht="45" outlineLevel="1">
      <c r="B329" s="63">
        <v>316</v>
      </c>
      <c r="C329" s="64" t="s">
        <v>476</v>
      </c>
      <c r="D329" s="64" t="s">
        <v>20</v>
      </c>
      <c r="E329" s="65" t="s">
        <v>477</v>
      </c>
      <c r="F329" s="66" t="s">
        <v>467</v>
      </c>
      <c r="G329" s="67">
        <v>2000</v>
      </c>
      <c r="H329" s="85">
        <v>0</v>
      </c>
      <c r="I329" s="69">
        <f t="shared" si="4"/>
        <v>0</v>
      </c>
      <c r="J329" s="41"/>
      <c r="K329" s="42"/>
      <c r="L329" s="41"/>
      <c r="M329" s="41"/>
      <c r="N329" s="41"/>
      <c r="O329" s="41"/>
      <c r="P329" s="41"/>
    </row>
    <row r="330" spans="2:16" ht="45" outlineLevel="1">
      <c r="B330" s="63">
        <v>317</v>
      </c>
      <c r="C330" s="64" t="s">
        <v>478</v>
      </c>
      <c r="D330" s="64" t="s">
        <v>82</v>
      </c>
      <c r="E330" s="65" t="s">
        <v>479</v>
      </c>
      <c r="F330" s="66" t="s">
        <v>467</v>
      </c>
      <c r="G330" s="67">
        <v>50</v>
      </c>
      <c r="H330" s="85">
        <v>0</v>
      </c>
      <c r="I330" s="69">
        <f t="shared" si="4"/>
        <v>0</v>
      </c>
      <c r="J330" s="41"/>
      <c r="K330" s="42"/>
      <c r="L330" s="41"/>
      <c r="M330" s="41"/>
      <c r="N330" s="41"/>
      <c r="O330" s="41"/>
      <c r="P330" s="41"/>
    </row>
    <row r="331" spans="2:16" ht="45" outlineLevel="1">
      <c r="B331" s="63">
        <v>318</v>
      </c>
      <c r="C331" s="64" t="s">
        <v>480</v>
      </c>
      <c r="D331" s="64" t="s">
        <v>20</v>
      </c>
      <c r="E331" s="65" t="s">
        <v>481</v>
      </c>
      <c r="F331" s="66" t="s">
        <v>467</v>
      </c>
      <c r="G331" s="67">
        <v>400</v>
      </c>
      <c r="H331" s="85">
        <v>0</v>
      </c>
      <c r="I331" s="69">
        <f t="shared" si="4"/>
        <v>0</v>
      </c>
      <c r="J331" s="41"/>
      <c r="K331" s="42"/>
      <c r="L331" s="41"/>
      <c r="M331" s="41"/>
      <c r="N331" s="41"/>
      <c r="O331" s="41"/>
      <c r="P331" s="41"/>
    </row>
    <row r="332" spans="2:16" ht="45" outlineLevel="1">
      <c r="B332" s="63">
        <v>319</v>
      </c>
      <c r="C332" s="64" t="s">
        <v>482</v>
      </c>
      <c r="D332" s="64" t="s">
        <v>82</v>
      </c>
      <c r="E332" s="65" t="s">
        <v>483</v>
      </c>
      <c r="F332" s="66" t="s">
        <v>467</v>
      </c>
      <c r="G332" s="67">
        <v>100</v>
      </c>
      <c r="H332" s="85">
        <v>0</v>
      </c>
      <c r="I332" s="69">
        <f t="shared" si="4"/>
        <v>0</v>
      </c>
      <c r="J332" s="41"/>
      <c r="K332" s="42"/>
      <c r="L332" s="41"/>
      <c r="M332" s="41"/>
      <c r="N332" s="41"/>
      <c r="O332" s="41"/>
      <c r="P332" s="41"/>
    </row>
    <row r="333" spans="2:16" ht="15.75" outlineLevel="1">
      <c r="B333" s="70">
        <v>320</v>
      </c>
      <c r="C333" s="51" t="s">
        <v>484</v>
      </c>
      <c r="D333" s="51"/>
      <c r="E333" s="59" t="s">
        <v>485</v>
      </c>
      <c r="F333" s="51"/>
      <c r="G333" s="53"/>
      <c r="H333" s="54"/>
      <c r="I333" s="62"/>
      <c r="J333" s="41"/>
      <c r="K333" s="42"/>
      <c r="L333" s="41"/>
      <c r="M333" s="41"/>
      <c r="N333" s="41"/>
      <c r="O333" s="41"/>
      <c r="P333" s="41"/>
    </row>
    <row r="334" spans="2:16" ht="31.5" outlineLevel="1">
      <c r="B334" s="70">
        <v>321</v>
      </c>
      <c r="C334" s="51"/>
      <c r="D334" s="51"/>
      <c r="E334" s="59" t="s">
        <v>486</v>
      </c>
      <c r="F334" s="51"/>
      <c r="G334" s="53"/>
      <c r="H334" s="54"/>
      <c r="I334" s="62"/>
      <c r="J334" s="41"/>
      <c r="K334" s="42"/>
      <c r="L334" s="41"/>
      <c r="M334" s="41"/>
      <c r="N334" s="41"/>
      <c r="O334" s="41"/>
      <c r="P334" s="41"/>
    </row>
    <row r="335" spans="2:16" ht="135" outlineLevel="1">
      <c r="B335" s="63">
        <v>322</v>
      </c>
      <c r="C335" s="64" t="s">
        <v>487</v>
      </c>
      <c r="D335" s="64" t="s">
        <v>20</v>
      </c>
      <c r="E335" s="65" t="s">
        <v>488</v>
      </c>
      <c r="F335" s="66" t="s">
        <v>467</v>
      </c>
      <c r="G335" s="67">
        <v>110</v>
      </c>
      <c r="H335" s="85">
        <v>0</v>
      </c>
      <c r="I335" s="69">
        <f t="shared" ref="I335:I397" si="5">ROUND(G335*H335,0)</f>
        <v>0</v>
      </c>
      <c r="J335" s="41"/>
      <c r="K335" s="42"/>
      <c r="L335" s="41"/>
      <c r="M335" s="41"/>
      <c r="N335" s="41"/>
      <c r="O335" s="41"/>
      <c r="P335" s="41"/>
    </row>
    <row r="336" spans="2:16" ht="90" outlineLevel="1">
      <c r="B336" s="63">
        <v>323</v>
      </c>
      <c r="C336" s="64" t="s">
        <v>489</v>
      </c>
      <c r="D336" s="64" t="s">
        <v>20</v>
      </c>
      <c r="E336" s="65" t="s">
        <v>490</v>
      </c>
      <c r="F336" s="66" t="s">
        <v>467</v>
      </c>
      <c r="G336" s="67">
        <v>110</v>
      </c>
      <c r="H336" s="85">
        <v>0</v>
      </c>
      <c r="I336" s="69">
        <f t="shared" si="5"/>
        <v>0</v>
      </c>
      <c r="J336" s="41"/>
      <c r="K336" s="42"/>
      <c r="L336" s="41"/>
      <c r="M336" s="41"/>
      <c r="N336" s="41"/>
      <c r="O336" s="41"/>
      <c r="P336" s="41"/>
    </row>
    <row r="337" spans="2:16" ht="30" outlineLevel="1">
      <c r="B337" s="63">
        <v>324</v>
      </c>
      <c r="C337" s="64" t="s">
        <v>491</v>
      </c>
      <c r="D337" s="64" t="s">
        <v>20</v>
      </c>
      <c r="E337" s="65" t="s">
        <v>492</v>
      </c>
      <c r="F337" s="66" t="s">
        <v>467</v>
      </c>
      <c r="G337" s="67">
        <v>210</v>
      </c>
      <c r="H337" s="85">
        <v>0</v>
      </c>
      <c r="I337" s="69">
        <f t="shared" si="5"/>
        <v>0</v>
      </c>
      <c r="J337" s="41"/>
      <c r="K337" s="42"/>
      <c r="L337" s="41"/>
      <c r="M337" s="41"/>
      <c r="N337" s="41"/>
      <c r="O337" s="41"/>
      <c r="P337" s="41"/>
    </row>
    <row r="338" spans="2:16" ht="45" outlineLevel="1">
      <c r="B338" s="63">
        <v>325</v>
      </c>
      <c r="C338" s="64" t="s">
        <v>493</v>
      </c>
      <c r="D338" s="64" t="s">
        <v>82</v>
      </c>
      <c r="E338" s="65" t="s">
        <v>494</v>
      </c>
      <c r="F338" s="66" t="s">
        <v>467</v>
      </c>
      <c r="G338" s="67">
        <v>20</v>
      </c>
      <c r="H338" s="85">
        <v>0</v>
      </c>
      <c r="I338" s="69">
        <f t="shared" si="5"/>
        <v>0</v>
      </c>
      <c r="J338" s="41"/>
      <c r="K338" s="42"/>
      <c r="L338" s="41"/>
      <c r="M338" s="41"/>
      <c r="N338" s="41"/>
      <c r="O338" s="41"/>
      <c r="P338" s="41"/>
    </row>
    <row r="339" spans="2:16" ht="30" outlineLevel="1">
      <c r="B339" s="63">
        <v>326</v>
      </c>
      <c r="C339" s="64" t="s">
        <v>495</v>
      </c>
      <c r="D339" s="64" t="s">
        <v>82</v>
      </c>
      <c r="E339" s="65" t="s">
        <v>496</v>
      </c>
      <c r="F339" s="66" t="s">
        <v>467</v>
      </c>
      <c r="G339" s="67">
        <v>10</v>
      </c>
      <c r="H339" s="85">
        <v>0</v>
      </c>
      <c r="I339" s="69">
        <f t="shared" si="5"/>
        <v>0</v>
      </c>
      <c r="J339" s="41"/>
      <c r="K339" s="42"/>
      <c r="L339" s="41"/>
      <c r="M339" s="41"/>
      <c r="N339" s="41"/>
      <c r="O339" s="41"/>
      <c r="P339" s="41"/>
    </row>
    <row r="340" spans="2:16" ht="30" outlineLevel="1">
      <c r="B340" s="63">
        <v>327</v>
      </c>
      <c r="C340" s="64" t="s">
        <v>497</v>
      </c>
      <c r="D340" s="64" t="s">
        <v>82</v>
      </c>
      <c r="E340" s="65" t="s">
        <v>498</v>
      </c>
      <c r="F340" s="66" t="s">
        <v>443</v>
      </c>
      <c r="G340" s="67">
        <v>15</v>
      </c>
      <c r="H340" s="85">
        <v>0</v>
      </c>
      <c r="I340" s="69">
        <f t="shared" si="5"/>
        <v>0</v>
      </c>
      <c r="J340" s="41"/>
      <c r="K340" s="42"/>
      <c r="L340" s="41"/>
      <c r="M340" s="41"/>
      <c r="N340" s="41"/>
      <c r="O340" s="41"/>
      <c r="P340" s="41"/>
    </row>
    <row r="341" spans="2:16" ht="45" outlineLevel="1">
      <c r="B341" s="63">
        <v>328</v>
      </c>
      <c r="C341" s="64" t="s">
        <v>499</v>
      </c>
      <c r="D341" s="64" t="s">
        <v>82</v>
      </c>
      <c r="E341" s="65" t="s">
        <v>500</v>
      </c>
      <c r="F341" s="66" t="s">
        <v>467</v>
      </c>
      <c r="G341" s="67">
        <v>15</v>
      </c>
      <c r="H341" s="85">
        <v>0</v>
      </c>
      <c r="I341" s="69">
        <f t="shared" si="5"/>
        <v>0</v>
      </c>
      <c r="J341" s="41"/>
      <c r="K341" s="42"/>
      <c r="L341" s="41"/>
      <c r="M341" s="41"/>
      <c r="N341" s="41"/>
      <c r="O341" s="41"/>
      <c r="P341" s="41"/>
    </row>
    <row r="342" spans="2:16" ht="30" outlineLevel="1">
      <c r="B342" s="63">
        <v>329</v>
      </c>
      <c r="C342" s="64" t="s">
        <v>501</v>
      </c>
      <c r="D342" s="64" t="s">
        <v>82</v>
      </c>
      <c r="E342" s="65" t="s">
        <v>502</v>
      </c>
      <c r="F342" s="66" t="s">
        <v>443</v>
      </c>
      <c r="G342" s="67">
        <v>5</v>
      </c>
      <c r="H342" s="85">
        <v>0</v>
      </c>
      <c r="I342" s="69">
        <f t="shared" si="5"/>
        <v>0</v>
      </c>
      <c r="J342" s="41"/>
      <c r="K342" s="42"/>
      <c r="L342" s="41"/>
      <c r="M342" s="41"/>
      <c r="N342" s="41"/>
      <c r="O342" s="41"/>
      <c r="P342" s="41"/>
    </row>
    <row r="343" spans="2:16" ht="30" outlineLevel="1">
      <c r="B343" s="63">
        <v>330</v>
      </c>
      <c r="C343" s="64" t="s">
        <v>503</v>
      </c>
      <c r="D343" s="64" t="s">
        <v>82</v>
      </c>
      <c r="E343" s="65" t="s">
        <v>504</v>
      </c>
      <c r="F343" s="66" t="s">
        <v>467</v>
      </c>
      <c r="G343" s="67">
        <v>10</v>
      </c>
      <c r="H343" s="85">
        <v>0</v>
      </c>
      <c r="I343" s="69">
        <f t="shared" si="5"/>
        <v>0</v>
      </c>
      <c r="J343" s="41"/>
      <c r="K343" s="42"/>
      <c r="L343" s="41"/>
      <c r="M343" s="41"/>
      <c r="N343" s="41"/>
      <c r="O343" s="41"/>
      <c r="P343" s="41"/>
    </row>
    <row r="344" spans="2:16" ht="30" outlineLevel="1">
      <c r="B344" s="63">
        <v>331</v>
      </c>
      <c r="C344" s="64" t="s">
        <v>505</v>
      </c>
      <c r="D344" s="64" t="s">
        <v>82</v>
      </c>
      <c r="E344" s="65" t="s">
        <v>506</v>
      </c>
      <c r="F344" s="66" t="s">
        <v>467</v>
      </c>
      <c r="G344" s="67">
        <v>5</v>
      </c>
      <c r="H344" s="85">
        <v>0</v>
      </c>
      <c r="I344" s="69">
        <f t="shared" si="5"/>
        <v>0</v>
      </c>
      <c r="J344" s="41"/>
      <c r="K344" s="42"/>
      <c r="L344" s="41"/>
      <c r="M344" s="41"/>
      <c r="N344" s="41"/>
      <c r="O344" s="41"/>
      <c r="P344" s="41"/>
    </row>
    <row r="345" spans="2:16" ht="30" outlineLevel="1">
      <c r="B345" s="63">
        <v>332</v>
      </c>
      <c r="C345" s="64" t="s">
        <v>507</v>
      </c>
      <c r="D345" s="64" t="s">
        <v>82</v>
      </c>
      <c r="E345" s="65" t="s">
        <v>508</v>
      </c>
      <c r="F345" s="66" t="s">
        <v>467</v>
      </c>
      <c r="G345" s="67">
        <v>5</v>
      </c>
      <c r="H345" s="85">
        <v>0</v>
      </c>
      <c r="I345" s="69">
        <f t="shared" si="5"/>
        <v>0</v>
      </c>
      <c r="J345" s="41"/>
      <c r="K345" s="42"/>
      <c r="L345" s="41"/>
      <c r="M345" s="41"/>
      <c r="N345" s="41"/>
      <c r="O345" s="41"/>
      <c r="P345" s="41"/>
    </row>
    <row r="346" spans="2:16" ht="30" outlineLevel="1">
      <c r="B346" s="63">
        <v>333</v>
      </c>
      <c r="C346" s="64" t="s">
        <v>509</v>
      </c>
      <c r="D346" s="64" t="s">
        <v>82</v>
      </c>
      <c r="E346" s="65" t="s">
        <v>510</v>
      </c>
      <c r="F346" s="66" t="s">
        <v>443</v>
      </c>
      <c r="G346" s="67">
        <v>5</v>
      </c>
      <c r="H346" s="85">
        <v>0</v>
      </c>
      <c r="I346" s="69">
        <f t="shared" si="5"/>
        <v>0</v>
      </c>
      <c r="J346" s="41"/>
      <c r="K346" s="42"/>
      <c r="L346" s="41"/>
      <c r="M346" s="41"/>
      <c r="N346" s="41"/>
      <c r="O346" s="41"/>
      <c r="P346" s="41"/>
    </row>
    <row r="347" spans="2:16" ht="30" outlineLevel="1">
      <c r="B347" s="63">
        <v>334</v>
      </c>
      <c r="C347" s="64" t="s">
        <v>511</v>
      </c>
      <c r="D347" s="64" t="s">
        <v>82</v>
      </c>
      <c r="E347" s="65" t="s">
        <v>512</v>
      </c>
      <c r="F347" s="66" t="s">
        <v>443</v>
      </c>
      <c r="G347" s="67">
        <v>15</v>
      </c>
      <c r="H347" s="85">
        <v>0</v>
      </c>
      <c r="I347" s="69">
        <f t="shared" si="5"/>
        <v>0</v>
      </c>
      <c r="J347" s="41"/>
      <c r="K347" s="42"/>
      <c r="L347" s="41"/>
      <c r="M347" s="41"/>
      <c r="N347" s="41"/>
      <c r="O347" s="41"/>
      <c r="P347" s="41"/>
    </row>
    <row r="348" spans="2:16" ht="60" outlineLevel="1">
      <c r="B348" s="63">
        <v>335</v>
      </c>
      <c r="C348" s="64" t="s">
        <v>513</v>
      </c>
      <c r="D348" s="64" t="s">
        <v>20</v>
      </c>
      <c r="E348" s="65" t="s">
        <v>514</v>
      </c>
      <c r="F348" s="66" t="s">
        <v>467</v>
      </c>
      <c r="G348" s="67">
        <v>120</v>
      </c>
      <c r="H348" s="85">
        <v>0</v>
      </c>
      <c r="I348" s="69">
        <f t="shared" si="5"/>
        <v>0</v>
      </c>
      <c r="J348" s="41"/>
      <c r="K348" s="42"/>
      <c r="L348" s="41"/>
      <c r="M348" s="41"/>
      <c r="N348" s="41"/>
      <c r="O348" s="41"/>
      <c r="P348" s="41"/>
    </row>
    <row r="349" spans="2:16" ht="60" outlineLevel="1">
      <c r="B349" s="63">
        <v>336</v>
      </c>
      <c r="C349" s="64" t="s">
        <v>515</v>
      </c>
      <c r="D349" s="64" t="s">
        <v>20</v>
      </c>
      <c r="E349" s="65" t="s">
        <v>516</v>
      </c>
      <c r="F349" s="66" t="s">
        <v>467</v>
      </c>
      <c r="G349" s="67">
        <v>50</v>
      </c>
      <c r="H349" s="85">
        <v>0</v>
      </c>
      <c r="I349" s="69">
        <f t="shared" si="5"/>
        <v>0</v>
      </c>
      <c r="J349" s="41"/>
      <c r="K349" s="42"/>
      <c r="L349" s="41"/>
      <c r="M349" s="41"/>
      <c r="N349" s="41"/>
      <c r="O349" s="41"/>
      <c r="P349" s="41"/>
    </row>
    <row r="350" spans="2:16" ht="15.75" outlineLevel="1">
      <c r="B350" s="70">
        <v>337</v>
      </c>
      <c r="C350" s="51" t="s">
        <v>517</v>
      </c>
      <c r="D350" s="51"/>
      <c r="E350" s="59" t="s">
        <v>518</v>
      </c>
      <c r="F350" s="51"/>
      <c r="G350" s="53"/>
      <c r="H350" s="54"/>
      <c r="I350" s="62"/>
      <c r="J350" s="41"/>
      <c r="K350" s="42"/>
      <c r="L350" s="41"/>
      <c r="M350" s="41"/>
      <c r="N350" s="41"/>
      <c r="O350" s="41"/>
      <c r="P350" s="41"/>
    </row>
    <row r="351" spans="2:16" ht="47.25" outlineLevel="1">
      <c r="B351" s="70">
        <v>338</v>
      </c>
      <c r="C351" s="51"/>
      <c r="D351" s="51"/>
      <c r="E351" s="59" t="s">
        <v>519</v>
      </c>
      <c r="F351" s="51"/>
      <c r="G351" s="53"/>
      <c r="H351" s="54"/>
      <c r="I351" s="62"/>
      <c r="J351" s="41"/>
      <c r="K351" s="42"/>
      <c r="L351" s="41"/>
      <c r="M351" s="41"/>
      <c r="N351" s="41"/>
      <c r="O351" s="41"/>
      <c r="P351" s="41"/>
    </row>
    <row r="352" spans="2:16" ht="90" outlineLevel="1">
      <c r="B352" s="63">
        <v>339</v>
      </c>
      <c r="C352" s="64" t="s">
        <v>520</v>
      </c>
      <c r="D352" s="64" t="s">
        <v>20</v>
      </c>
      <c r="E352" s="65" t="s">
        <v>521</v>
      </c>
      <c r="F352" s="66" t="s">
        <v>443</v>
      </c>
      <c r="G352" s="67">
        <v>80</v>
      </c>
      <c r="H352" s="85">
        <v>0</v>
      </c>
      <c r="I352" s="69">
        <f t="shared" si="5"/>
        <v>0</v>
      </c>
      <c r="J352" s="41"/>
      <c r="K352" s="42"/>
      <c r="L352" s="41"/>
      <c r="M352" s="41"/>
      <c r="N352" s="41"/>
      <c r="O352" s="41"/>
      <c r="P352" s="41"/>
    </row>
    <row r="353" spans="2:16" ht="90" outlineLevel="1">
      <c r="B353" s="63">
        <v>340</v>
      </c>
      <c r="C353" s="64" t="s">
        <v>522</v>
      </c>
      <c r="D353" s="64" t="s">
        <v>20</v>
      </c>
      <c r="E353" s="65" t="s">
        <v>523</v>
      </c>
      <c r="F353" s="66" t="s">
        <v>443</v>
      </c>
      <c r="G353" s="67">
        <v>40</v>
      </c>
      <c r="H353" s="85">
        <v>0</v>
      </c>
      <c r="I353" s="69">
        <f t="shared" si="5"/>
        <v>0</v>
      </c>
      <c r="J353" s="41"/>
      <c r="K353" s="42"/>
      <c r="L353" s="41"/>
      <c r="M353" s="41"/>
      <c r="N353" s="41"/>
      <c r="O353" s="41"/>
      <c r="P353" s="41"/>
    </row>
    <row r="354" spans="2:16" ht="90" outlineLevel="1">
      <c r="B354" s="63">
        <v>341</v>
      </c>
      <c r="C354" s="64" t="s">
        <v>524</v>
      </c>
      <c r="D354" s="64" t="s">
        <v>20</v>
      </c>
      <c r="E354" s="65" t="s">
        <v>525</v>
      </c>
      <c r="F354" s="66" t="s">
        <v>443</v>
      </c>
      <c r="G354" s="67">
        <v>18</v>
      </c>
      <c r="H354" s="85">
        <v>0</v>
      </c>
      <c r="I354" s="69">
        <f t="shared" si="5"/>
        <v>0</v>
      </c>
      <c r="J354" s="41"/>
      <c r="K354" s="42"/>
      <c r="L354" s="41"/>
      <c r="M354" s="41"/>
      <c r="N354" s="41"/>
      <c r="O354" s="41"/>
      <c r="P354" s="41"/>
    </row>
    <row r="355" spans="2:16" ht="60" outlineLevel="1">
      <c r="B355" s="63">
        <v>342</v>
      </c>
      <c r="C355" s="64" t="s">
        <v>526</v>
      </c>
      <c r="D355" s="64" t="s">
        <v>82</v>
      </c>
      <c r="E355" s="65" t="s">
        <v>527</v>
      </c>
      <c r="F355" s="66" t="s">
        <v>443</v>
      </c>
      <c r="G355" s="67">
        <v>4</v>
      </c>
      <c r="H355" s="85">
        <v>0</v>
      </c>
      <c r="I355" s="69">
        <f t="shared" si="5"/>
        <v>0</v>
      </c>
      <c r="J355" s="41"/>
      <c r="K355" s="42"/>
      <c r="L355" s="41"/>
      <c r="M355" s="41"/>
      <c r="N355" s="41"/>
      <c r="O355" s="41"/>
      <c r="P355" s="41"/>
    </row>
    <row r="356" spans="2:16" ht="90" outlineLevel="1">
      <c r="B356" s="63">
        <v>343</v>
      </c>
      <c r="C356" s="64" t="s">
        <v>528</v>
      </c>
      <c r="D356" s="64" t="s">
        <v>82</v>
      </c>
      <c r="E356" s="65" t="s">
        <v>529</v>
      </c>
      <c r="F356" s="66" t="s">
        <v>443</v>
      </c>
      <c r="G356" s="67">
        <v>1</v>
      </c>
      <c r="H356" s="85">
        <v>0</v>
      </c>
      <c r="I356" s="69">
        <f t="shared" si="5"/>
        <v>0</v>
      </c>
      <c r="J356" s="41"/>
      <c r="K356" s="42"/>
      <c r="L356" s="41"/>
      <c r="M356" s="41"/>
      <c r="N356" s="41"/>
      <c r="O356" s="41"/>
      <c r="P356" s="41"/>
    </row>
    <row r="357" spans="2:16" ht="75" outlineLevel="1">
      <c r="B357" s="63">
        <v>344</v>
      </c>
      <c r="C357" s="64" t="s">
        <v>530</v>
      </c>
      <c r="D357" s="64" t="s">
        <v>82</v>
      </c>
      <c r="E357" s="65" t="s">
        <v>531</v>
      </c>
      <c r="F357" s="66" t="s">
        <v>443</v>
      </c>
      <c r="G357" s="67">
        <v>2</v>
      </c>
      <c r="H357" s="85">
        <v>0</v>
      </c>
      <c r="I357" s="69">
        <f t="shared" si="5"/>
        <v>0</v>
      </c>
      <c r="J357" s="41"/>
      <c r="K357" s="42"/>
      <c r="L357" s="41"/>
      <c r="M357" s="41"/>
      <c r="N357" s="41"/>
      <c r="O357" s="41"/>
      <c r="P357" s="41"/>
    </row>
    <row r="358" spans="2:16" ht="75" outlineLevel="1">
      <c r="B358" s="63">
        <v>345</v>
      </c>
      <c r="C358" s="64" t="s">
        <v>532</v>
      </c>
      <c r="D358" s="64" t="s">
        <v>82</v>
      </c>
      <c r="E358" s="65" t="s">
        <v>533</v>
      </c>
      <c r="F358" s="66" t="s">
        <v>443</v>
      </c>
      <c r="G358" s="67">
        <v>7</v>
      </c>
      <c r="H358" s="85">
        <v>0</v>
      </c>
      <c r="I358" s="69">
        <f t="shared" si="5"/>
        <v>0</v>
      </c>
      <c r="J358" s="41"/>
      <c r="K358" s="42"/>
      <c r="L358" s="41"/>
      <c r="M358" s="41"/>
      <c r="N358" s="41"/>
      <c r="O358" s="41"/>
      <c r="P358" s="41"/>
    </row>
    <row r="359" spans="2:16" ht="90" outlineLevel="1">
      <c r="B359" s="63">
        <v>346</v>
      </c>
      <c r="C359" s="64" t="s">
        <v>534</v>
      </c>
      <c r="D359" s="64" t="s">
        <v>20</v>
      </c>
      <c r="E359" s="65" t="s">
        <v>535</v>
      </c>
      <c r="F359" s="66" t="s">
        <v>443</v>
      </c>
      <c r="G359" s="67">
        <v>52</v>
      </c>
      <c r="H359" s="85">
        <v>0</v>
      </c>
      <c r="I359" s="69">
        <f t="shared" si="5"/>
        <v>0</v>
      </c>
      <c r="J359" s="41"/>
      <c r="K359" s="42"/>
      <c r="L359" s="41"/>
      <c r="M359" s="41"/>
      <c r="N359" s="41"/>
      <c r="O359" s="41"/>
      <c r="P359" s="41"/>
    </row>
    <row r="360" spans="2:16" ht="75" outlineLevel="1">
      <c r="B360" s="63">
        <v>347</v>
      </c>
      <c r="C360" s="64" t="s">
        <v>536</v>
      </c>
      <c r="D360" s="64" t="s">
        <v>82</v>
      </c>
      <c r="E360" s="65" t="s">
        <v>537</v>
      </c>
      <c r="F360" s="66" t="s">
        <v>443</v>
      </c>
      <c r="G360" s="67">
        <v>9</v>
      </c>
      <c r="H360" s="85">
        <v>0</v>
      </c>
      <c r="I360" s="69">
        <f t="shared" si="5"/>
        <v>0</v>
      </c>
      <c r="J360" s="41"/>
      <c r="K360" s="42"/>
      <c r="L360" s="41"/>
      <c r="M360" s="41"/>
      <c r="N360" s="41"/>
      <c r="O360" s="41"/>
      <c r="P360" s="41"/>
    </row>
    <row r="361" spans="2:16" ht="75" outlineLevel="1">
      <c r="B361" s="63">
        <v>348</v>
      </c>
      <c r="C361" s="64" t="s">
        <v>538</v>
      </c>
      <c r="D361" s="64" t="s">
        <v>82</v>
      </c>
      <c r="E361" s="65" t="s">
        <v>539</v>
      </c>
      <c r="F361" s="66" t="s">
        <v>443</v>
      </c>
      <c r="G361" s="67">
        <v>5</v>
      </c>
      <c r="H361" s="85">
        <v>0</v>
      </c>
      <c r="I361" s="69">
        <f t="shared" si="5"/>
        <v>0</v>
      </c>
      <c r="J361" s="41"/>
      <c r="K361" s="42"/>
      <c r="L361" s="41"/>
      <c r="M361" s="41"/>
      <c r="N361" s="41"/>
      <c r="O361" s="41"/>
      <c r="P361" s="41"/>
    </row>
    <row r="362" spans="2:16" ht="15.75" outlineLevel="1">
      <c r="B362" s="70">
        <v>349</v>
      </c>
      <c r="C362" s="51" t="s">
        <v>540</v>
      </c>
      <c r="D362" s="51"/>
      <c r="E362" s="59" t="s">
        <v>541</v>
      </c>
      <c r="F362" s="51"/>
      <c r="G362" s="53"/>
      <c r="H362" s="54"/>
      <c r="I362" s="62"/>
      <c r="J362" s="41"/>
      <c r="K362" s="42"/>
      <c r="L362" s="41"/>
      <c r="M362" s="41"/>
      <c r="N362" s="41"/>
      <c r="O362" s="41"/>
      <c r="P362" s="41"/>
    </row>
    <row r="363" spans="2:16" ht="47.25" outlineLevel="1">
      <c r="B363" s="70">
        <v>350</v>
      </c>
      <c r="C363" s="51"/>
      <c r="D363" s="51"/>
      <c r="E363" s="59" t="s">
        <v>542</v>
      </c>
      <c r="F363" s="51"/>
      <c r="G363" s="53"/>
      <c r="H363" s="54"/>
      <c r="I363" s="62"/>
      <c r="J363" s="41"/>
      <c r="K363" s="42"/>
      <c r="L363" s="41"/>
      <c r="M363" s="41"/>
      <c r="N363" s="41"/>
      <c r="O363" s="41"/>
      <c r="P363" s="41"/>
    </row>
    <row r="364" spans="2:16" ht="165" outlineLevel="1">
      <c r="B364" s="63">
        <v>351</v>
      </c>
      <c r="C364" s="64" t="s">
        <v>543</v>
      </c>
      <c r="D364" s="64" t="s">
        <v>82</v>
      </c>
      <c r="E364" s="65" t="s">
        <v>544</v>
      </c>
      <c r="F364" s="66" t="s">
        <v>443</v>
      </c>
      <c r="G364" s="67">
        <v>1</v>
      </c>
      <c r="H364" s="85">
        <v>0</v>
      </c>
      <c r="I364" s="69">
        <f t="shared" si="5"/>
        <v>0</v>
      </c>
      <c r="J364" s="41"/>
      <c r="K364" s="42"/>
      <c r="L364" s="41"/>
      <c r="M364" s="41"/>
      <c r="N364" s="41"/>
      <c r="O364" s="41"/>
      <c r="P364" s="41"/>
    </row>
    <row r="365" spans="2:16" ht="60" outlineLevel="1">
      <c r="B365" s="63">
        <v>352</v>
      </c>
      <c r="C365" s="64" t="s">
        <v>545</v>
      </c>
      <c r="D365" s="64" t="s">
        <v>20</v>
      </c>
      <c r="E365" s="65" t="s">
        <v>546</v>
      </c>
      <c r="F365" s="66" t="s">
        <v>443</v>
      </c>
      <c r="G365" s="67">
        <v>23</v>
      </c>
      <c r="H365" s="85">
        <v>0</v>
      </c>
      <c r="I365" s="69">
        <f t="shared" si="5"/>
        <v>0</v>
      </c>
      <c r="J365" s="41"/>
      <c r="K365" s="42"/>
      <c r="L365" s="41"/>
      <c r="M365" s="41"/>
      <c r="N365" s="41"/>
      <c r="O365" s="41"/>
      <c r="P365" s="41"/>
    </row>
    <row r="366" spans="2:16" ht="60" outlineLevel="1">
      <c r="B366" s="63">
        <v>353</v>
      </c>
      <c r="C366" s="64" t="s">
        <v>547</v>
      </c>
      <c r="D366" s="64" t="s">
        <v>20</v>
      </c>
      <c r="E366" s="65" t="s">
        <v>548</v>
      </c>
      <c r="F366" s="66" t="s">
        <v>443</v>
      </c>
      <c r="G366" s="67">
        <v>16</v>
      </c>
      <c r="H366" s="85">
        <v>0</v>
      </c>
      <c r="I366" s="69">
        <f t="shared" si="5"/>
        <v>0</v>
      </c>
      <c r="J366" s="41"/>
      <c r="K366" s="42"/>
      <c r="L366" s="41"/>
      <c r="M366" s="41"/>
      <c r="N366" s="41"/>
      <c r="O366" s="41"/>
      <c r="P366" s="41"/>
    </row>
    <row r="367" spans="2:16" outlineLevel="1">
      <c r="B367" s="63">
        <v>354</v>
      </c>
      <c r="C367" s="64" t="s">
        <v>549</v>
      </c>
      <c r="D367" s="64" t="s">
        <v>20</v>
      </c>
      <c r="E367" s="65" t="s">
        <v>550</v>
      </c>
      <c r="F367" s="66" t="s">
        <v>443</v>
      </c>
      <c r="G367" s="67">
        <v>12</v>
      </c>
      <c r="H367" s="85">
        <v>0</v>
      </c>
      <c r="I367" s="69">
        <f t="shared" si="5"/>
        <v>0</v>
      </c>
      <c r="J367" s="41"/>
      <c r="K367" s="42"/>
      <c r="L367" s="41"/>
      <c r="M367" s="41"/>
      <c r="N367" s="41"/>
      <c r="O367" s="41"/>
      <c r="P367" s="41"/>
    </row>
    <row r="368" spans="2:16" ht="45" outlineLevel="1">
      <c r="B368" s="63">
        <v>355</v>
      </c>
      <c r="C368" s="64" t="s">
        <v>551</v>
      </c>
      <c r="D368" s="64" t="s">
        <v>82</v>
      </c>
      <c r="E368" s="65" t="s">
        <v>552</v>
      </c>
      <c r="F368" s="66" t="s">
        <v>443</v>
      </c>
      <c r="G368" s="67">
        <v>1</v>
      </c>
      <c r="H368" s="85">
        <v>0</v>
      </c>
      <c r="I368" s="69">
        <f t="shared" si="5"/>
        <v>0</v>
      </c>
      <c r="J368" s="41"/>
      <c r="K368" s="42"/>
      <c r="L368" s="41"/>
      <c r="M368" s="41"/>
      <c r="N368" s="41"/>
      <c r="O368" s="41"/>
      <c r="P368" s="41"/>
    </row>
    <row r="369" spans="2:16" ht="45" outlineLevel="1">
      <c r="B369" s="63">
        <v>356</v>
      </c>
      <c r="C369" s="64" t="s">
        <v>553</v>
      </c>
      <c r="D369" s="64" t="s">
        <v>20</v>
      </c>
      <c r="E369" s="65" t="s">
        <v>554</v>
      </c>
      <c r="F369" s="66" t="s">
        <v>443</v>
      </c>
      <c r="G369" s="67">
        <v>8</v>
      </c>
      <c r="H369" s="85">
        <v>0</v>
      </c>
      <c r="I369" s="69">
        <f t="shared" si="5"/>
        <v>0</v>
      </c>
      <c r="J369" s="41"/>
      <c r="K369" s="42"/>
      <c r="L369" s="41"/>
      <c r="M369" s="41"/>
      <c r="N369" s="41"/>
      <c r="O369" s="41"/>
      <c r="P369" s="41"/>
    </row>
    <row r="370" spans="2:16" ht="45" outlineLevel="1">
      <c r="B370" s="63">
        <v>357</v>
      </c>
      <c r="C370" s="64" t="s">
        <v>555</v>
      </c>
      <c r="D370" s="64" t="s">
        <v>20</v>
      </c>
      <c r="E370" s="65" t="s">
        <v>556</v>
      </c>
      <c r="F370" s="66" t="s">
        <v>443</v>
      </c>
      <c r="G370" s="67">
        <v>20</v>
      </c>
      <c r="H370" s="85">
        <v>0</v>
      </c>
      <c r="I370" s="69">
        <f t="shared" si="5"/>
        <v>0</v>
      </c>
      <c r="J370" s="41"/>
      <c r="K370" s="42"/>
      <c r="L370" s="41"/>
      <c r="M370" s="41"/>
      <c r="N370" s="41"/>
      <c r="O370" s="41"/>
      <c r="P370" s="41"/>
    </row>
    <row r="371" spans="2:16" ht="45" outlineLevel="1">
      <c r="B371" s="63">
        <v>358</v>
      </c>
      <c r="C371" s="64" t="s">
        <v>557</v>
      </c>
      <c r="D371" s="64" t="s">
        <v>20</v>
      </c>
      <c r="E371" s="65" t="s">
        <v>558</v>
      </c>
      <c r="F371" s="66" t="s">
        <v>443</v>
      </c>
      <c r="G371" s="67">
        <v>9</v>
      </c>
      <c r="H371" s="85">
        <v>0</v>
      </c>
      <c r="I371" s="69">
        <f t="shared" si="5"/>
        <v>0</v>
      </c>
      <c r="J371" s="41"/>
      <c r="K371" s="42"/>
      <c r="L371" s="41"/>
      <c r="M371" s="41"/>
      <c r="N371" s="41"/>
      <c r="O371" s="41"/>
      <c r="P371" s="41"/>
    </row>
    <row r="372" spans="2:16" ht="75" outlineLevel="1">
      <c r="B372" s="63">
        <v>359</v>
      </c>
      <c r="C372" s="64" t="s">
        <v>559</v>
      </c>
      <c r="D372" s="64" t="s">
        <v>82</v>
      </c>
      <c r="E372" s="65" t="s">
        <v>560</v>
      </c>
      <c r="F372" s="66" t="s">
        <v>443</v>
      </c>
      <c r="G372" s="67">
        <v>2</v>
      </c>
      <c r="H372" s="85">
        <v>0</v>
      </c>
      <c r="I372" s="69">
        <f t="shared" si="5"/>
        <v>0</v>
      </c>
      <c r="J372" s="41"/>
      <c r="K372" s="42"/>
      <c r="L372" s="41"/>
      <c r="M372" s="41"/>
      <c r="N372" s="41"/>
      <c r="O372" s="41"/>
      <c r="P372" s="41"/>
    </row>
    <row r="373" spans="2:16" ht="45" outlineLevel="1">
      <c r="B373" s="63">
        <v>360</v>
      </c>
      <c r="C373" s="64" t="s">
        <v>561</v>
      </c>
      <c r="D373" s="64" t="s">
        <v>20</v>
      </c>
      <c r="E373" s="65" t="s">
        <v>562</v>
      </c>
      <c r="F373" s="66" t="s">
        <v>443</v>
      </c>
      <c r="G373" s="67">
        <v>36</v>
      </c>
      <c r="H373" s="85">
        <v>0</v>
      </c>
      <c r="I373" s="69">
        <f t="shared" si="5"/>
        <v>0</v>
      </c>
      <c r="J373" s="41"/>
      <c r="K373" s="42"/>
      <c r="L373" s="41"/>
      <c r="M373" s="41"/>
      <c r="N373" s="41"/>
      <c r="O373" s="41"/>
      <c r="P373" s="41"/>
    </row>
    <row r="374" spans="2:16" ht="15.75" outlineLevel="1">
      <c r="B374" s="70">
        <v>361</v>
      </c>
      <c r="C374" s="51" t="s">
        <v>563</v>
      </c>
      <c r="D374" s="51"/>
      <c r="E374" s="59" t="s">
        <v>564</v>
      </c>
      <c r="F374" s="51"/>
      <c r="G374" s="53"/>
      <c r="H374" s="54"/>
      <c r="I374" s="62"/>
      <c r="J374" s="41"/>
      <c r="K374" s="42"/>
      <c r="L374" s="41"/>
      <c r="M374" s="41"/>
      <c r="N374" s="41"/>
      <c r="O374" s="41"/>
      <c r="P374" s="41"/>
    </row>
    <row r="375" spans="2:16" ht="15.75" outlineLevel="1">
      <c r="B375" s="70">
        <v>362</v>
      </c>
      <c r="C375" s="51"/>
      <c r="D375" s="51"/>
      <c r="E375" s="59" t="s">
        <v>565</v>
      </c>
      <c r="F375" s="51"/>
      <c r="G375" s="53"/>
      <c r="H375" s="54"/>
      <c r="I375" s="62"/>
      <c r="J375" s="41"/>
      <c r="K375" s="42"/>
      <c r="L375" s="41"/>
      <c r="M375" s="41"/>
      <c r="N375" s="41"/>
      <c r="O375" s="41"/>
      <c r="P375" s="41"/>
    </row>
    <row r="376" spans="2:16" ht="30" outlineLevel="1">
      <c r="B376" s="63">
        <v>363</v>
      </c>
      <c r="C376" s="64" t="s">
        <v>566</v>
      </c>
      <c r="D376" s="64" t="s">
        <v>20</v>
      </c>
      <c r="E376" s="65" t="s">
        <v>567</v>
      </c>
      <c r="F376" s="66" t="s">
        <v>443</v>
      </c>
      <c r="G376" s="67">
        <v>87</v>
      </c>
      <c r="H376" s="85">
        <v>0</v>
      </c>
      <c r="I376" s="69">
        <f t="shared" si="5"/>
        <v>0</v>
      </c>
      <c r="J376" s="41"/>
      <c r="K376" s="42"/>
      <c r="L376" s="41"/>
      <c r="M376" s="41"/>
      <c r="N376" s="41"/>
      <c r="O376" s="41"/>
      <c r="P376" s="41"/>
    </row>
    <row r="377" spans="2:16" outlineLevel="1">
      <c r="B377" s="63">
        <v>364</v>
      </c>
      <c r="C377" s="64" t="s">
        <v>568</v>
      </c>
      <c r="D377" s="64" t="s">
        <v>20</v>
      </c>
      <c r="E377" s="65" t="s">
        <v>569</v>
      </c>
      <c r="F377" s="66" t="s">
        <v>467</v>
      </c>
      <c r="G377" s="67">
        <v>8100</v>
      </c>
      <c r="H377" s="85">
        <v>0</v>
      </c>
      <c r="I377" s="69">
        <f t="shared" si="5"/>
        <v>0</v>
      </c>
      <c r="J377" s="41"/>
      <c r="K377" s="42"/>
      <c r="L377" s="41"/>
      <c r="M377" s="41"/>
      <c r="N377" s="41"/>
      <c r="O377" s="41"/>
      <c r="P377" s="41"/>
    </row>
    <row r="378" spans="2:16" ht="30" outlineLevel="1">
      <c r="B378" s="63">
        <v>365</v>
      </c>
      <c r="C378" s="64" t="s">
        <v>570</v>
      </c>
      <c r="D378" s="64" t="s">
        <v>20</v>
      </c>
      <c r="E378" s="65" t="s">
        <v>571</v>
      </c>
      <c r="F378" s="66" t="s">
        <v>443</v>
      </c>
      <c r="G378" s="67">
        <v>6</v>
      </c>
      <c r="H378" s="85">
        <v>0</v>
      </c>
      <c r="I378" s="69">
        <f t="shared" si="5"/>
        <v>0</v>
      </c>
      <c r="J378" s="41"/>
      <c r="K378" s="42"/>
      <c r="L378" s="41"/>
      <c r="M378" s="41"/>
      <c r="N378" s="41"/>
      <c r="O378" s="41"/>
      <c r="P378" s="41"/>
    </row>
    <row r="379" spans="2:16" outlineLevel="1">
      <c r="B379" s="63">
        <v>366</v>
      </c>
      <c r="C379" s="64" t="s">
        <v>572</v>
      </c>
      <c r="D379" s="64" t="s">
        <v>20</v>
      </c>
      <c r="E379" s="65" t="s">
        <v>573</v>
      </c>
      <c r="F379" s="66" t="s">
        <v>443</v>
      </c>
      <c r="G379" s="67">
        <v>120</v>
      </c>
      <c r="H379" s="85">
        <v>0</v>
      </c>
      <c r="I379" s="69">
        <f t="shared" si="5"/>
        <v>0</v>
      </c>
      <c r="J379" s="41"/>
      <c r="K379" s="42"/>
      <c r="L379" s="41"/>
      <c r="M379" s="41"/>
      <c r="N379" s="41"/>
      <c r="O379" s="41"/>
      <c r="P379" s="41"/>
    </row>
    <row r="380" spans="2:16" outlineLevel="1">
      <c r="B380" s="63">
        <v>367</v>
      </c>
      <c r="C380" s="64" t="s">
        <v>574</v>
      </c>
      <c r="D380" s="64" t="s">
        <v>20</v>
      </c>
      <c r="E380" s="65" t="s">
        <v>575</v>
      </c>
      <c r="F380" s="66" t="s">
        <v>443</v>
      </c>
      <c r="G380" s="67">
        <v>120</v>
      </c>
      <c r="H380" s="85">
        <v>0</v>
      </c>
      <c r="I380" s="69">
        <f t="shared" si="5"/>
        <v>0</v>
      </c>
      <c r="J380" s="41"/>
      <c r="K380" s="42"/>
      <c r="L380" s="41"/>
      <c r="M380" s="41"/>
      <c r="N380" s="41"/>
      <c r="O380" s="41"/>
      <c r="P380" s="41"/>
    </row>
    <row r="381" spans="2:16" outlineLevel="1">
      <c r="B381" s="63">
        <v>368</v>
      </c>
      <c r="C381" s="64" t="s">
        <v>576</v>
      </c>
      <c r="D381" s="64" t="s">
        <v>20</v>
      </c>
      <c r="E381" s="65" t="s">
        <v>577</v>
      </c>
      <c r="F381" s="66" t="s">
        <v>443</v>
      </c>
      <c r="G381" s="67">
        <v>87</v>
      </c>
      <c r="H381" s="85">
        <v>0</v>
      </c>
      <c r="I381" s="69">
        <f t="shared" si="5"/>
        <v>0</v>
      </c>
      <c r="J381" s="41"/>
      <c r="K381" s="42"/>
      <c r="L381" s="41"/>
      <c r="M381" s="41"/>
      <c r="N381" s="41"/>
      <c r="O381" s="41"/>
      <c r="P381" s="41"/>
    </row>
    <row r="382" spans="2:16" ht="45" outlineLevel="1">
      <c r="B382" s="63">
        <v>369</v>
      </c>
      <c r="C382" s="64" t="s">
        <v>578</v>
      </c>
      <c r="D382" s="64" t="s">
        <v>20</v>
      </c>
      <c r="E382" s="65" t="s">
        <v>579</v>
      </c>
      <c r="F382" s="66" t="s">
        <v>443</v>
      </c>
      <c r="G382" s="67">
        <v>1</v>
      </c>
      <c r="H382" s="85">
        <v>0</v>
      </c>
      <c r="I382" s="69">
        <f t="shared" si="5"/>
        <v>0</v>
      </c>
      <c r="J382" s="41"/>
      <c r="K382" s="42"/>
      <c r="L382" s="41"/>
      <c r="M382" s="41"/>
      <c r="N382" s="41"/>
      <c r="O382" s="41"/>
      <c r="P382" s="41"/>
    </row>
    <row r="383" spans="2:16" ht="45" outlineLevel="1">
      <c r="B383" s="63">
        <v>370</v>
      </c>
      <c r="C383" s="64" t="s">
        <v>580</v>
      </c>
      <c r="D383" s="64" t="s">
        <v>20</v>
      </c>
      <c r="E383" s="65" t="s">
        <v>581</v>
      </c>
      <c r="F383" s="66" t="s">
        <v>443</v>
      </c>
      <c r="G383" s="67">
        <v>1</v>
      </c>
      <c r="H383" s="85">
        <v>0</v>
      </c>
      <c r="I383" s="69">
        <f t="shared" si="5"/>
        <v>0</v>
      </c>
      <c r="J383" s="41"/>
      <c r="K383" s="42"/>
      <c r="L383" s="41"/>
      <c r="M383" s="41"/>
      <c r="N383" s="41"/>
      <c r="O383" s="41"/>
      <c r="P383" s="41"/>
    </row>
    <row r="384" spans="2:16" outlineLevel="1">
      <c r="B384" s="63">
        <v>371</v>
      </c>
      <c r="C384" s="64" t="s">
        <v>582</v>
      </c>
      <c r="D384" s="64" t="s">
        <v>20</v>
      </c>
      <c r="E384" s="65" t="s">
        <v>583</v>
      </c>
      <c r="F384" s="66" t="s">
        <v>443</v>
      </c>
      <c r="G384" s="67">
        <v>5</v>
      </c>
      <c r="H384" s="85">
        <v>0</v>
      </c>
      <c r="I384" s="69">
        <f t="shared" si="5"/>
        <v>0</v>
      </c>
      <c r="J384" s="41"/>
      <c r="K384" s="42"/>
      <c r="L384" s="41"/>
      <c r="M384" s="41"/>
      <c r="N384" s="41"/>
      <c r="O384" s="41"/>
      <c r="P384" s="41"/>
    </row>
    <row r="385" spans="2:16" ht="30" outlineLevel="1">
      <c r="B385" s="63">
        <v>372</v>
      </c>
      <c r="C385" s="64" t="s">
        <v>584</v>
      </c>
      <c r="D385" s="64" t="s">
        <v>20</v>
      </c>
      <c r="E385" s="65" t="s">
        <v>585</v>
      </c>
      <c r="F385" s="66" t="s">
        <v>443</v>
      </c>
      <c r="G385" s="67">
        <v>2</v>
      </c>
      <c r="H385" s="85">
        <v>0</v>
      </c>
      <c r="I385" s="69">
        <f t="shared" si="5"/>
        <v>0</v>
      </c>
      <c r="J385" s="41"/>
      <c r="K385" s="42"/>
      <c r="L385" s="41"/>
      <c r="M385" s="41"/>
      <c r="N385" s="41"/>
      <c r="O385" s="41"/>
      <c r="P385" s="41"/>
    </row>
    <row r="386" spans="2:16" ht="15.75" outlineLevel="1">
      <c r="B386" s="70">
        <v>373</v>
      </c>
      <c r="C386" s="51" t="s">
        <v>586</v>
      </c>
      <c r="D386" s="51"/>
      <c r="E386" s="59" t="s">
        <v>587</v>
      </c>
      <c r="F386" s="51"/>
      <c r="G386" s="53"/>
      <c r="H386" s="54"/>
      <c r="I386" s="62"/>
      <c r="J386" s="41"/>
      <c r="K386" s="42"/>
      <c r="L386" s="41"/>
      <c r="M386" s="41"/>
      <c r="N386" s="41"/>
      <c r="O386" s="41"/>
      <c r="P386" s="41"/>
    </row>
    <row r="387" spans="2:16" ht="75" outlineLevel="1">
      <c r="B387" s="63">
        <v>374</v>
      </c>
      <c r="C387" s="64" t="s">
        <v>588</v>
      </c>
      <c r="D387" s="64" t="s">
        <v>20</v>
      </c>
      <c r="E387" s="65" t="s">
        <v>589</v>
      </c>
      <c r="F387" s="66" t="s">
        <v>443</v>
      </c>
      <c r="G387" s="67">
        <v>9</v>
      </c>
      <c r="H387" s="85">
        <v>0</v>
      </c>
      <c r="I387" s="69">
        <f t="shared" si="5"/>
        <v>0</v>
      </c>
      <c r="J387" s="41"/>
      <c r="K387" s="42"/>
      <c r="L387" s="41"/>
      <c r="M387" s="41"/>
      <c r="N387" s="41"/>
      <c r="O387" s="41"/>
      <c r="P387" s="41"/>
    </row>
    <row r="388" spans="2:16" ht="60" outlineLevel="1">
      <c r="B388" s="63">
        <v>375</v>
      </c>
      <c r="C388" s="64" t="s">
        <v>590</v>
      </c>
      <c r="D388" s="64" t="s">
        <v>20</v>
      </c>
      <c r="E388" s="65" t="s">
        <v>591</v>
      </c>
      <c r="F388" s="66" t="s">
        <v>443</v>
      </c>
      <c r="G388" s="67">
        <v>5</v>
      </c>
      <c r="H388" s="85">
        <v>0</v>
      </c>
      <c r="I388" s="69">
        <f t="shared" si="5"/>
        <v>0</v>
      </c>
      <c r="J388" s="41"/>
      <c r="K388" s="42"/>
      <c r="L388" s="41"/>
      <c r="M388" s="41"/>
      <c r="N388" s="41"/>
      <c r="O388" s="41"/>
      <c r="P388" s="41"/>
    </row>
    <row r="389" spans="2:16" ht="60" outlineLevel="1">
      <c r="B389" s="63">
        <v>376</v>
      </c>
      <c r="C389" s="64" t="s">
        <v>592</v>
      </c>
      <c r="D389" s="64" t="s">
        <v>20</v>
      </c>
      <c r="E389" s="65" t="s">
        <v>593</v>
      </c>
      <c r="F389" s="66" t="s">
        <v>443</v>
      </c>
      <c r="G389" s="67">
        <v>2</v>
      </c>
      <c r="H389" s="85">
        <v>0</v>
      </c>
      <c r="I389" s="69">
        <f t="shared" si="5"/>
        <v>0</v>
      </c>
      <c r="J389" s="41"/>
      <c r="K389" s="42"/>
      <c r="L389" s="41"/>
      <c r="M389" s="41"/>
      <c r="N389" s="41"/>
      <c r="O389" s="41"/>
      <c r="P389" s="41"/>
    </row>
    <row r="390" spans="2:16" ht="60" outlineLevel="1">
      <c r="B390" s="63">
        <v>377</v>
      </c>
      <c r="C390" s="64" t="s">
        <v>594</v>
      </c>
      <c r="D390" s="64" t="s">
        <v>20</v>
      </c>
      <c r="E390" s="65" t="s">
        <v>595</v>
      </c>
      <c r="F390" s="66" t="s">
        <v>443</v>
      </c>
      <c r="G390" s="67">
        <v>1</v>
      </c>
      <c r="H390" s="85">
        <v>0</v>
      </c>
      <c r="I390" s="69">
        <f t="shared" si="5"/>
        <v>0</v>
      </c>
      <c r="J390" s="41"/>
      <c r="K390" s="42"/>
      <c r="L390" s="41"/>
      <c r="M390" s="41"/>
      <c r="N390" s="41"/>
      <c r="O390" s="41"/>
      <c r="P390" s="41"/>
    </row>
    <row r="391" spans="2:16" ht="45" outlineLevel="1">
      <c r="B391" s="63">
        <v>378</v>
      </c>
      <c r="C391" s="64" t="s">
        <v>596</v>
      </c>
      <c r="D391" s="64" t="s">
        <v>20</v>
      </c>
      <c r="E391" s="65" t="s">
        <v>597</v>
      </c>
      <c r="F391" s="66" t="s">
        <v>443</v>
      </c>
      <c r="G391" s="67">
        <v>22</v>
      </c>
      <c r="H391" s="85">
        <v>0</v>
      </c>
      <c r="I391" s="69">
        <f t="shared" si="5"/>
        <v>0</v>
      </c>
      <c r="J391" s="41"/>
      <c r="K391" s="42"/>
      <c r="L391" s="41"/>
      <c r="M391" s="41"/>
      <c r="N391" s="41"/>
      <c r="O391" s="41"/>
      <c r="P391" s="41"/>
    </row>
    <row r="392" spans="2:16" ht="60" outlineLevel="1">
      <c r="B392" s="63">
        <v>379</v>
      </c>
      <c r="C392" s="64" t="s">
        <v>598</v>
      </c>
      <c r="D392" s="64" t="s">
        <v>20</v>
      </c>
      <c r="E392" s="65" t="s">
        <v>599</v>
      </c>
      <c r="F392" s="66" t="s">
        <v>443</v>
      </c>
      <c r="G392" s="67">
        <v>1</v>
      </c>
      <c r="H392" s="85">
        <v>0</v>
      </c>
      <c r="I392" s="69">
        <f t="shared" si="5"/>
        <v>0</v>
      </c>
      <c r="J392" s="41"/>
      <c r="K392" s="42"/>
      <c r="L392" s="41"/>
      <c r="M392" s="41"/>
      <c r="N392" s="41"/>
      <c r="O392" s="41"/>
      <c r="P392" s="41"/>
    </row>
    <row r="393" spans="2:16" ht="30" outlineLevel="1">
      <c r="B393" s="63">
        <v>380</v>
      </c>
      <c r="C393" s="64" t="s">
        <v>600</v>
      </c>
      <c r="D393" s="64" t="s">
        <v>20</v>
      </c>
      <c r="E393" s="65" t="s">
        <v>601</v>
      </c>
      <c r="F393" s="66" t="s">
        <v>443</v>
      </c>
      <c r="G393" s="67">
        <v>1</v>
      </c>
      <c r="H393" s="85">
        <v>0</v>
      </c>
      <c r="I393" s="69">
        <f t="shared" si="5"/>
        <v>0</v>
      </c>
      <c r="J393" s="41"/>
      <c r="K393" s="42"/>
      <c r="L393" s="41"/>
      <c r="M393" s="41"/>
      <c r="N393" s="41"/>
      <c r="O393" s="41"/>
      <c r="P393" s="41"/>
    </row>
    <row r="394" spans="2:16" ht="75" outlineLevel="1">
      <c r="B394" s="63">
        <v>381</v>
      </c>
      <c r="C394" s="64" t="s">
        <v>602</v>
      </c>
      <c r="D394" s="64" t="s">
        <v>20</v>
      </c>
      <c r="E394" s="65" t="s">
        <v>603</v>
      </c>
      <c r="F394" s="66" t="s">
        <v>443</v>
      </c>
      <c r="G394" s="67">
        <v>2</v>
      </c>
      <c r="H394" s="85">
        <v>0</v>
      </c>
      <c r="I394" s="69">
        <f t="shared" si="5"/>
        <v>0</v>
      </c>
      <c r="J394" s="41"/>
      <c r="K394" s="42"/>
      <c r="L394" s="41"/>
      <c r="M394" s="41"/>
      <c r="N394" s="41"/>
      <c r="O394" s="41"/>
      <c r="P394" s="41"/>
    </row>
    <row r="395" spans="2:16" ht="30" outlineLevel="1">
      <c r="B395" s="63">
        <v>382</v>
      </c>
      <c r="C395" s="64" t="s">
        <v>604</v>
      </c>
      <c r="D395" s="64" t="s">
        <v>20</v>
      </c>
      <c r="E395" s="65" t="s">
        <v>605</v>
      </c>
      <c r="F395" s="66" t="s">
        <v>443</v>
      </c>
      <c r="G395" s="67">
        <v>1</v>
      </c>
      <c r="H395" s="85">
        <v>0</v>
      </c>
      <c r="I395" s="69">
        <f t="shared" si="5"/>
        <v>0</v>
      </c>
      <c r="J395" s="41"/>
      <c r="K395" s="42"/>
      <c r="L395" s="41"/>
      <c r="M395" s="41"/>
      <c r="N395" s="41"/>
      <c r="O395" s="41"/>
      <c r="P395" s="41"/>
    </row>
    <row r="396" spans="2:16" ht="90" outlineLevel="1">
      <c r="B396" s="63">
        <v>383</v>
      </c>
      <c r="C396" s="64" t="s">
        <v>606</v>
      </c>
      <c r="D396" s="64" t="s">
        <v>20</v>
      </c>
      <c r="E396" s="65" t="s">
        <v>607</v>
      </c>
      <c r="F396" s="66" t="s">
        <v>443</v>
      </c>
      <c r="G396" s="67">
        <v>17</v>
      </c>
      <c r="H396" s="85">
        <v>0</v>
      </c>
      <c r="I396" s="69">
        <f t="shared" si="5"/>
        <v>0</v>
      </c>
      <c r="J396" s="41"/>
      <c r="K396" s="42"/>
      <c r="L396" s="41"/>
      <c r="M396" s="41"/>
      <c r="N396" s="41"/>
      <c r="O396" s="41"/>
      <c r="P396" s="41"/>
    </row>
    <row r="397" spans="2:16" ht="45" outlineLevel="1">
      <c r="B397" s="63">
        <v>384</v>
      </c>
      <c r="C397" s="64" t="s">
        <v>608</v>
      </c>
      <c r="D397" s="64" t="s">
        <v>20</v>
      </c>
      <c r="E397" s="65" t="s">
        <v>609</v>
      </c>
      <c r="F397" s="66" t="s">
        <v>443</v>
      </c>
      <c r="G397" s="67">
        <v>1</v>
      </c>
      <c r="H397" s="85">
        <v>0</v>
      </c>
      <c r="I397" s="69">
        <f t="shared" si="5"/>
        <v>0</v>
      </c>
      <c r="J397" s="41"/>
      <c r="K397" s="42"/>
      <c r="L397" s="41"/>
      <c r="M397" s="41"/>
      <c r="N397" s="41"/>
      <c r="O397" s="41"/>
      <c r="P397" s="41"/>
    </row>
    <row r="398" spans="2:16" ht="15.75" outlineLevel="1">
      <c r="B398" s="70">
        <v>385</v>
      </c>
      <c r="C398" s="51" t="s">
        <v>610</v>
      </c>
      <c r="D398" s="51"/>
      <c r="E398" s="59" t="s">
        <v>611</v>
      </c>
      <c r="F398" s="51"/>
      <c r="G398" s="53"/>
      <c r="H398" s="54"/>
      <c r="I398" s="62"/>
      <c r="J398" s="41"/>
      <c r="K398" s="42"/>
      <c r="L398" s="41"/>
      <c r="M398" s="41"/>
      <c r="N398" s="41"/>
      <c r="O398" s="41"/>
      <c r="P398" s="41"/>
    </row>
    <row r="399" spans="2:16" ht="60" outlineLevel="1">
      <c r="B399" s="63">
        <v>386</v>
      </c>
      <c r="C399" s="64" t="s">
        <v>612</v>
      </c>
      <c r="D399" s="64" t="s">
        <v>20</v>
      </c>
      <c r="E399" s="65" t="s">
        <v>613</v>
      </c>
      <c r="F399" s="66" t="s">
        <v>443</v>
      </c>
      <c r="G399" s="67">
        <v>1</v>
      </c>
      <c r="H399" s="85">
        <v>0</v>
      </c>
      <c r="I399" s="69">
        <f t="shared" ref="I399:I461" si="6">ROUND(G399*H399,0)</f>
        <v>0</v>
      </c>
      <c r="J399" s="41"/>
      <c r="K399" s="42"/>
      <c r="L399" s="41"/>
      <c r="M399" s="41"/>
      <c r="N399" s="41"/>
      <c r="O399" s="41"/>
      <c r="P399" s="41"/>
    </row>
    <row r="400" spans="2:16" ht="45" outlineLevel="1">
      <c r="B400" s="63">
        <v>387</v>
      </c>
      <c r="C400" s="64" t="s">
        <v>614</v>
      </c>
      <c r="D400" s="64" t="s">
        <v>20</v>
      </c>
      <c r="E400" s="65" t="s">
        <v>615</v>
      </c>
      <c r="F400" s="66" t="s">
        <v>443</v>
      </c>
      <c r="G400" s="67">
        <v>1</v>
      </c>
      <c r="H400" s="85">
        <v>0</v>
      </c>
      <c r="I400" s="69">
        <f t="shared" si="6"/>
        <v>0</v>
      </c>
      <c r="J400" s="41"/>
      <c r="K400" s="42"/>
      <c r="L400" s="41"/>
      <c r="M400" s="41"/>
      <c r="N400" s="41"/>
      <c r="O400" s="41"/>
      <c r="P400" s="41"/>
    </row>
    <row r="401" spans="2:16" ht="45" outlineLevel="1">
      <c r="B401" s="63">
        <v>388</v>
      </c>
      <c r="C401" s="64" t="s">
        <v>616</v>
      </c>
      <c r="D401" s="64" t="s">
        <v>20</v>
      </c>
      <c r="E401" s="65" t="s">
        <v>617</v>
      </c>
      <c r="F401" s="66" t="s">
        <v>443</v>
      </c>
      <c r="G401" s="67">
        <v>1</v>
      </c>
      <c r="H401" s="85">
        <v>0</v>
      </c>
      <c r="I401" s="69">
        <f t="shared" si="6"/>
        <v>0</v>
      </c>
      <c r="J401" s="41"/>
      <c r="K401" s="42"/>
      <c r="L401" s="41"/>
      <c r="M401" s="41"/>
      <c r="N401" s="41"/>
      <c r="O401" s="41"/>
      <c r="P401" s="41"/>
    </row>
    <row r="402" spans="2:16" ht="45" outlineLevel="1">
      <c r="B402" s="63">
        <v>389</v>
      </c>
      <c r="C402" s="64" t="s">
        <v>618</v>
      </c>
      <c r="D402" s="64" t="s">
        <v>20</v>
      </c>
      <c r="E402" s="65" t="s">
        <v>619</v>
      </c>
      <c r="F402" s="66" t="s">
        <v>443</v>
      </c>
      <c r="G402" s="67">
        <v>11</v>
      </c>
      <c r="H402" s="85">
        <v>0</v>
      </c>
      <c r="I402" s="69">
        <f t="shared" si="6"/>
        <v>0</v>
      </c>
      <c r="J402" s="41"/>
      <c r="K402" s="42"/>
      <c r="L402" s="41"/>
      <c r="M402" s="41"/>
      <c r="N402" s="41"/>
      <c r="O402" s="41"/>
      <c r="P402" s="41"/>
    </row>
    <row r="403" spans="2:16" ht="45" outlineLevel="1">
      <c r="B403" s="63">
        <v>390</v>
      </c>
      <c r="C403" s="64" t="s">
        <v>620</v>
      </c>
      <c r="D403" s="64" t="s">
        <v>20</v>
      </c>
      <c r="E403" s="65" t="s">
        <v>621</v>
      </c>
      <c r="F403" s="66" t="s">
        <v>443</v>
      </c>
      <c r="G403" s="67">
        <v>11</v>
      </c>
      <c r="H403" s="85">
        <v>0</v>
      </c>
      <c r="I403" s="69">
        <f t="shared" si="6"/>
        <v>0</v>
      </c>
      <c r="J403" s="41"/>
      <c r="K403" s="42"/>
      <c r="L403" s="41"/>
      <c r="M403" s="41"/>
      <c r="N403" s="41"/>
      <c r="O403" s="41"/>
      <c r="P403" s="41"/>
    </row>
    <row r="404" spans="2:16" ht="60" outlineLevel="1">
      <c r="B404" s="63">
        <v>391</v>
      </c>
      <c r="C404" s="64" t="s">
        <v>622</v>
      </c>
      <c r="D404" s="64" t="s">
        <v>20</v>
      </c>
      <c r="E404" s="65" t="s">
        <v>623</v>
      </c>
      <c r="F404" s="66" t="s">
        <v>443</v>
      </c>
      <c r="G404" s="67">
        <v>17</v>
      </c>
      <c r="H404" s="85">
        <v>0</v>
      </c>
      <c r="I404" s="69">
        <f t="shared" si="6"/>
        <v>0</v>
      </c>
      <c r="J404" s="41"/>
      <c r="K404" s="42"/>
      <c r="L404" s="41"/>
      <c r="M404" s="41"/>
      <c r="N404" s="41"/>
      <c r="O404" s="41"/>
      <c r="P404" s="41"/>
    </row>
    <row r="405" spans="2:16" ht="15.75" outlineLevel="1">
      <c r="B405" s="70">
        <v>392</v>
      </c>
      <c r="C405" s="51" t="s">
        <v>624</v>
      </c>
      <c r="D405" s="51"/>
      <c r="E405" s="59" t="s">
        <v>625</v>
      </c>
      <c r="F405" s="51"/>
      <c r="G405" s="53"/>
      <c r="H405" s="54"/>
      <c r="I405" s="62">
        <f t="shared" si="6"/>
        <v>0</v>
      </c>
      <c r="J405" s="41"/>
      <c r="K405" s="42"/>
      <c r="L405" s="41"/>
      <c r="M405" s="41"/>
      <c r="N405" s="41"/>
      <c r="O405" s="41"/>
      <c r="P405" s="41"/>
    </row>
    <row r="406" spans="2:16" ht="60" outlineLevel="1">
      <c r="B406" s="63">
        <v>393</v>
      </c>
      <c r="C406" s="64" t="s">
        <v>626</v>
      </c>
      <c r="D406" s="64" t="s">
        <v>20</v>
      </c>
      <c r="E406" s="65" t="s">
        <v>627</v>
      </c>
      <c r="F406" s="66" t="s">
        <v>443</v>
      </c>
      <c r="G406" s="67">
        <v>1</v>
      </c>
      <c r="H406" s="85">
        <v>0</v>
      </c>
      <c r="I406" s="69">
        <f t="shared" si="6"/>
        <v>0</v>
      </c>
      <c r="J406" s="41"/>
      <c r="K406" s="42"/>
      <c r="L406" s="41"/>
      <c r="M406" s="41"/>
      <c r="N406" s="41"/>
      <c r="O406" s="41"/>
      <c r="P406" s="41"/>
    </row>
    <row r="407" spans="2:16" ht="30" outlineLevel="1">
      <c r="B407" s="63">
        <v>394</v>
      </c>
      <c r="C407" s="64" t="s">
        <v>628</v>
      </c>
      <c r="D407" s="64" t="s">
        <v>20</v>
      </c>
      <c r="E407" s="65" t="s">
        <v>629</v>
      </c>
      <c r="F407" s="66" t="s">
        <v>443</v>
      </c>
      <c r="G407" s="67">
        <v>1</v>
      </c>
      <c r="H407" s="85">
        <v>0</v>
      </c>
      <c r="I407" s="69">
        <f t="shared" si="6"/>
        <v>0</v>
      </c>
      <c r="J407" s="41"/>
      <c r="K407" s="42"/>
      <c r="L407" s="41"/>
      <c r="M407" s="41"/>
      <c r="N407" s="41"/>
      <c r="O407" s="41"/>
      <c r="P407" s="41"/>
    </row>
    <row r="408" spans="2:16" ht="45" outlineLevel="1">
      <c r="B408" s="63">
        <v>395</v>
      </c>
      <c r="C408" s="64" t="s">
        <v>630</v>
      </c>
      <c r="D408" s="64" t="s">
        <v>82</v>
      </c>
      <c r="E408" s="65" t="s">
        <v>631</v>
      </c>
      <c r="F408" s="66" t="s">
        <v>443</v>
      </c>
      <c r="G408" s="67">
        <v>3</v>
      </c>
      <c r="H408" s="85">
        <v>0</v>
      </c>
      <c r="I408" s="69">
        <f t="shared" si="6"/>
        <v>0</v>
      </c>
      <c r="J408" s="41"/>
      <c r="K408" s="42"/>
      <c r="L408" s="41"/>
      <c r="M408" s="41"/>
      <c r="N408" s="41"/>
      <c r="O408" s="41"/>
      <c r="P408" s="41"/>
    </row>
    <row r="409" spans="2:16" ht="45" outlineLevel="1">
      <c r="B409" s="63">
        <v>396</v>
      </c>
      <c r="C409" s="64" t="s">
        <v>632</v>
      </c>
      <c r="D409" s="64" t="s">
        <v>82</v>
      </c>
      <c r="E409" s="65" t="s">
        <v>633</v>
      </c>
      <c r="F409" s="66" t="s">
        <v>443</v>
      </c>
      <c r="G409" s="67">
        <v>2</v>
      </c>
      <c r="H409" s="85">
        <v>0</v>
      </c>
      <c r="I409" s="69">
        <f t="shared" si="6"/>
        <v>0</v>
      </c>
      <c r="J409" s="41"/>
      <c r="K409" s="42"/>
      <c r="L409" s="41"/>
      <c r="M409" s="41"/>
      <c r="N409" s="41"/>
      <c r="O409" s="41"/>
      <c r="P409" s="41"/>
    </row>
    <row r="410" spans="2:16" ht="45" outlineLevel="1">
      <c r="B410" s="63">
        <v>397</v>
      </c>
      <c r="C410" s="64" t="s">
        <v>634</v>
      </c>
      <c r="D410" s="64" t="s">
        <v>20</v>
      </c>
      <c r="E410" s="65" t="s">
        <v>635</v>
      </c>
      <c r="F410" s="66" t="s">
        <v>443</v>
      </c>
      <c r="G410" s="67">
        <v>3</v>
      </c>
      <c r="H410" s="85">
        <v>0</v>
      </c>
      <c r="I410" s="69">
        <f t="shared" si="6"/>
        <v>0</v>
      </c>
      <c r="J410" s="41"/>
      <c r="K410" s="42"/>
      <c r="L410" s="41"/>
      <c r="M410" s="41"/>
      <c r="N410" s="41"/>
      <c r="O410" s="41"/>
      <c r="P410" s="41"/>
    </row>
    <row r="411" spans="2:16" ht="45" outlineLevel="1">
      <c r="B411" s="63">
        <v>398</v>
      </c>
      <c r="C411" s="64" t="s">
        <v>636</v>
      </c>
      <c r="D411" s="64" t="s">
        <v>82</v>
      </c>
      <c r="E411" s="65" t="s">
        <v>637</v>
      </c>
      <c r="F411" s="66" t="s">
        <v>443</v>
      </c>
      <c r="G411" s="67">
        <v>15</v>
      </c>
      <c r="H411" s="85">
        <v>0</v>
      </c>
      <c r="I411" s="69">
        <f t="shared" si="6"/>
        <v>0</v>
      </c>
      <c r="J411" s="41"/>
      <c r="K411" s="42"/>
      <c r="L411" s="41"/>
      <c r="M411" s="41"/>
      <c r="N411" s="41"/>
      <c r="O411" s="41"/>
      <c r="P411" s="41"/>
    </row>
    <row r="412" spans="2:16" ht="45" outlineLevel="1">
      <c r="B412" s="63">
        <v>399</v>
      </c>
      <c r="C412" s="64" t="s">
        <v>638</v>
      </c>
      <c r="D412" s="64" t="s">
        <v>20</v>
      </c>
      <c r="E412" s="65" t="s">
        <v>639</v>
      </c>
      <c r="F412" s="66" t="s">
        <v>443</v>
      </c>
      <c r="G412" s="67">
        <v>10</v>
      </c>
      <c r="H412" s="85">
        <v>0</v>
      </c>
      <c r="I412" s="69">
        <f t="shared" si="6"/>
        <v>0</v>
      </c>
      <c r="J412" s="41"/>
      <c r="K412" s="42"/>
      <c r="L412" s="41"/>
      <c r="M412" s="41"/>
      <c r="N412" s="41"/>
      <c r="O412" s="41"/>
      <c r="P412" s="41"/>
    </row>
    <row r="413" spans="2:16" ht="30" outlineLevel="1">
      <c r="B413" s="63">
        <v>400</v>
      </c>
      <c r="C413" s="64" t="s">
        <v>640</v>
      </c>
      <c r="D413" s="64" t="s">
        <v>82</v>
      </c>
      <c r="E413" s="65" t="s">
        <v>641</v>
      </c>
      <c r="F413" s="66" t="s">
        <v>443</v>
      </c>
      <c r="G413" s="67">
        <v>3</v>
      </c>
      <c r="H413" s="85">
        <v>0</v>
      </c>
      <c r="I413" s="69">
        <f t="shared" si="6"/>
        <v>0</v>
      </c>
      <c r="J413" s="41"/>
      <c r="K413" s="42"/>
      <c r="L413" s="41"/>
      <c r="M413" s="41"/>
      <c r="N413" s="41"/>
      <c r="O413" s="41"/>
      <c r="P413" s="41"/>
    </row>
    <row r="414" spans="2:16" ht="60" outlineLevel="1">
      <c r="B414" s="63">
        <v>401</v>
      </c>
      <c r="C414" s="64" t="s">
        <v>642</v>
      </c>
      <c r="D414" s="64" t="s">
        <v>82</v>
      </c>
      <c r="E414" s="65" t="s">
        <v>643</v>
      </c>
      <c r="F414" s="66" t="s">
        <v>443</v>
      </c>
      <c r="G414" s="67">
        <v>1</v>
      </c>
      <c r="H414" s="85">
        <v>0</v>
      </c>
      <c r="I414" s="69">
        <f t="shared" si="6"/>
        <v>0</v>
      </c>
      <c r="J414" s="41"/>
      <c r="K414" s="42"/>
      <c r="L414" s="41"/>
      <c r="M414" s="41"/>
      <c r="N414" s="41"/>
      <c r="O414" s="41"/>
      <c r="P414" s="41"/>
    </row>
    <row r="415" spans="2:16" ht="45" outlineLevel="1">
      <c r="B415" s="63">
        <v>402</v>
      </c>
      <c r="C415" s="64" t="s">
        <v>644</v>
      </c>
      <c r="D415" s="64" t="s">
        <v>20</v>
      </c>
      <c r="E415" s="65" t="s">
        <v>645</v>
      </c>
      <c r="F415" s="66" t="s">
        <v>197</v>
      </c>
      <c r="G415" s="67">
        <v>2000</v>
      </c>
      <c r="H415" s="85">
        <v>0</v>
      </c>
      <c r="I415" s="69">
        <f t="shared" si="6"/>
        <v>0</v>
      </c>
      <c r="J415" s="41"/>
      <c r="K415" s="42"/>
      <c r="L415" s="41"/>
      <c r="M415" s="41"/>
      <c r="N415" s="41"/>
      <c r="O415" s="41"/>
      <c r="P415" s="41"/>
    </row>
    <row r="416" spans="2:16" ht="45" outlineLevel="1">
      <c r="B416" s="63">
        <v>403</v>
      </c>
      <c r="C416" s="64" t="s">
        <v>646</v>
      </c>
      <c r="D416" s="64" t="s">
        <v>20</v>
      </c>
      <c r="E416" s="65" t="s">
        <v>647</v>
      </c>
      <c r="F416" s="66" t="s">
        <v>197</v>
      </c>
      <c r="G416" s="67">
        <v>600</v>
      </c>
      <c r="H416" s="85">
        <v>0</v>
      </c>
      <c r="I416" s="69">
        <f t="shared" si="6"/>
        <v>0</v>
      </c>
      <c r="J416" s="41"/>
      <c r="K416" s="42"/>
      <c r="L416" s="41"/>
      <c r="M416" s="41"/>
      <c r="N416" s="41"/>
      <c r="O416" s="41"/>
      <c r="P416" s="41"/>
    </row>
    <row r="417" spans="2:16" ht="15.75" outlineLevel="1">
      <c r="B417" s="70">
        <v>404</v>
      </c>
      <c r="C417" s="51" t="s">
        <v>648</v>
      </c>
      <c r="D417" s="51"/>
      <c r="E417" s="59" t="s">
        <v>649</v>
      </c>
      <c r="F417" s="51"/>
      <c r="G417" s="53"/>
      <c r="H417" s="54"/>
      <c r="I417" s="62">
        <f t="shared" si="6"/>
        <v>0</v>
      </c>
      <c r="J417" s="41"/>
      <c r="K417" s="42"/>
      <c r="L417" s="41"/>
      <c r="M417" s="41"/>
      <c r="N417" s="41"/>
      <c r="O417" s="41"/>
      <c r="P417" s="41"/>
    </row>
    <row r="418" spans="2:16" outlineLevel="1">
      <c r="B418" s="63">
        <v>405</v>
      </c>
      <c r="C418" s="64" t="s">
        <v>650</v>
      </c>
      <c r="D418" s="64" t="s">
        <v>82</v>
      </c>
      <c r="E418" s="65" t="s">
        <v>651</v>
      </c>
      <c r="F418" s="66" t="s">
        <v>443</v>
      </c>
      <c r="G418" s="67">
        <v>2</v>
      </c>
      <c r="H418" s="85">
        <v>0</v>
      </c>
      <c r="I418" s="69">
        <f t="shared" si="6"/>
        <v>0</v>
      </c>
      <c r="J418" s="41"/>
      <c r="K418" s="42"/>
      <c r="L418" s="41"/>
      <c r="M418" s="41"/>
      <c r="N418" s="41"/>
      <c r="O418" s="41"/>
      <c r="P418" s="41"/>
    </row>
    <row r="419" spans="2:16" ht="45" outlineLevel="1">
      <c r="B419" s="63">
        <v>406</v>
      </c>
      <c r="C419" s="64" t="s">
        <v>652</v>
      </c>
      <c r="D419" s="64" t="s">
        <v>20</v>
      </c>
      <c r="E419" s="65" t="s">
        <v>653</v>
      </c>
      <c r="F419" s="66" t="s">
        <v>443</v>
      </c>
      <c r="G419" s="67">
        <v>1</v>
      </c>
      <c r="H419" s="85">
        <v>0</v>
      </c>
      <c r="I419" s="69">
        <f t="shared" si="6"/>
        <v>0</v>
      </c>
      <c r="J419" s="41"/>
      <c r="K419" s="42"/>
      <c r="L419" s="41"/>
      <c r="M419" s="41"/>
      <c r="N419" s="41"/>
      <c r="O419" s="41"/>
      <c r="P419" s="41"/>
    </row>
    <row r="420" spans="2:16" ht="30" outlineLevel="1">
      <c r="B420" s="63">
        <v>407</v>
      </c>
      <c r="C420" s="64" t="s">
        <v>654</v>
      </c>
      <c r="D420" s="64" t="s">
        <v>20</v>
      </c>
      <c r="E420" s="65" t="s">
        <v>655</v>
      </c>
      <c r="F420" s="66" t="s">
        <v>443</v>
      </c>
      <c r="G420" s="67">
        <v>1</v>
      </c>
      <c r="H420" s="85">
        <v>0</v>
      </c>
      <c r="I420" s="69">
        <f t="shared" si="6"/>
        <v>0</v>
      </c>
      <c r="J420" s="41"/>
      <c r="K420" s="42"/>
      <c r="L420" s="41"/>
      <c r="M420" s="41"/>
      <c r="N420" s="41"/>
      <c r="O420" s="41"/>
      <c r="P420" s="41"/>
    </row>
    <row r="421" spans="2:16" ht="30" outlineLevel="1">
      <c r="B421" s="63">
        <v>408</v>
      </c>
      <c r="C421" s="64" t="s">
        <v>656</v>
      </c>
      <c r="D421" s="64" t="s">
        <v>20</v>
      </c>
      <c r="E421" s="65" t="s">
        <v>657</v>
      </c>
      <c r="F421" s="66" t="s">
        <v>443</v>
      </c>
      <c r="G421" s="67">
        <v>1</v>
      </c>
      <c r="H421" s="85">
        <v>0</v>
      </c>
      <c r="I421" s="69">
        <f t="shared" si="6"/>
        <v>0</v>
      </c>
      <c r="J421" s="41"/>
      <c r="K421" s="42"/>
      <c r="L421" s="41"/>
      <c r="M421" s="41"/>
      <c r="N421" s="41"/>
      <c r="O421" s="41"/>
      <c r="P421" s="41"/>
    </row>
    <row r="422" spans="2:16" ht="30" outlineLevel="1">
      <c r="B422" s="63">
        <v>409</v>
      </c>
      <c r="C422" s="64" t="s">
        <v>658</v>
      </c>
      <c r="D422" s="64" t="s">
        <v>20</v>
      </c>
      <c r="E422" s="65" t="s">
        <v>659</v>
      </c>
      <c r="F422" s="66" t="s">
        <v>443</v>
      </c>
      <c r="G422" s="67">
        <v>1</v>
      </c>
      <c r="H422" s="85">
        <v>0</v>
      </c>
      <c r="I422" s="69">
        <f t="shared" si="6"/>
        <v>0</v>
      </c>
      <c r="J422" s="41"/>
      <c r="K422" s="42"/>
      <c r="L422" s="41"/>
      <c r="M422" s="41"/>
      <c r="N422" s="41"/>
      <c r="O422" s="41"/>
      <c r="P422" s="41"/>
    </row>
    <row r="423" spans="2:16" ht="30" outlineLevel="1">
      <c r="B423" s="63">
        <v>410</v>
      </c>
      <c r="C423" s="64" t="s">
        <v>660</v>
      </c>
      <c r="D423" s="64" t="s">
        <v>82</v>
      </c>
      <c r="E423" s="65" t="s">
        <v>661</v>
      </c>
      <c r="F423" s="66" t="s">
        <v>443</v>
      </c>
      <c r="G423" s="67">
        <v>1</v>
      </c>
      <c r="H423" s="85">
        <v>0</v>
      </c>
      <c r="I423" s="69">
        <f t="shared" si="6"/>
        <v>0</v>
      </c>
      <c r="J423" s="41"/>
      <c r="K423" s="42"/>
      <c r="L423" s="41"/>
      <c r="M423" s="41"/>
      <c r="N423" s="41"/>
      <c r="O423" s="41"/>
      <c r="P423" s="41"/>
    </row>
    <row r="424" spans="2:16" ht="30" outlineLevel="1">
      <c r="B424" s="63">
        <v>411</v>
      </c>
      <c r="C424" s="64" t="s">
        <v>662</v>
      </c>
      <c r="D424" s="64" t="s">
        <v>82</v>
      </c>
      <c r="E424" s="65" t="s">
        <v>663</v>
      </c>
      <c r="F424" s="66" t="s">
        <v>443</v>
      </c>
      <c r="G424" s="67">
        <v>1</v>
      </c>
      <c r="H424" s="85">
        <v>0</v>
      </c>
      <c r="I424" s="69">
        <f t="shared" si="6"/>
        <v>0</v>
      </c>
      <c r="J424" s="41"/>
      <c r="K424" s="42"/>
      <c r="L424" s="41"/>
      <c r="M424" s="41"/>
      <c r="N424" s="41"/>
      <c r="O424" s="41"/>
      <c r="P424" s="41"/>
    </row>
    <row r="425" spans="2:16" ht="45" outlineLevel="1">
      <c r="B425" s="63">
        <v>412</v>
      </c>
      <c r="C425" s="64" t="s">
        <v>664</v>
      </c>
      <c r="D425" s="64" t="s">
        <v>20</v>
      </c>
      <c r="E425" s="65" t="s">
        <v>665</v>
      </c>
      <c r="F425" s="66" t="s">
        <v>443</v>
      </c>
      <c r="G425" s="67">
        <v>7</v>
      </c>
      <c r="H425" s="85">
        <v>0</v>
      </c>
      <c r="I425" s="69">
        <f t="shared" si="6"/>
        <v>0</v>
      </c>
      <c r="J425" s="41"/>
      <c r="K425" s="42"/>
      <c r="L425" s="41"/>
      <c r="M425" s="41"/>
      <c r="N425" s="41"/>
      <c r="O425" s="41"/>
      <c r="P425" s="41"/>
    </row>
    <row r="426" spans="2:16" ht="30" outlineLevel="1">
      <c r="B426" s="63">
        <v>413</v>
      </c>
      <c r="C426" s="64" t="s">
        <v>666</v>
      </c>
      <c r="D426" s="64" t="s">
        <v>20</v>
      </c>
      <c r="E426" s="65" t="s">
        <v>667</v>
      </c>
      <c r="F426" s="66" t="s">
        <v>443</v>
      </c>
      <c r="G426" s="67">
        <v>7</v>
      </c>
      <c r="H426" s="85">
        <v>0</v>
      </c>
      <c r="I426" s="69">
        <f t="shared" si="6"/>
        <v>0</v>
      </c>
      <c r="J426" s="41"/>
      <c r="K426" s="42"/>
      <c r="L426" s="41"/>
      <c r="M426" s="41"/>
      <c r="N426" s="41"/>
      <c r="O426" s="41"/>
      <c r="P426" s="41"/>
    </row>
    <row r="427" spans="2:16" ht="30" outlineLevel="1">
      <c r="B427" s="63">
        <v>414</v>
      </c>
      <c r="C427" s="64" t="s">
        <v>668</v>
      </c>
      <c r="D427" s="64" t="s">
        <v>82</v>
      </c>
      <c r="E427" s="65" t="s">
        <v>669</v>
      </c>
      <c r="F427" s="66" t="s">
        <v>443</v>
      </c>
      <c r="G427" s="67">
        <v>1</v>
      </c>
      <c r="H427" s="85">
        <v>0</v>
      </c>
      <c r="I427" s="69">
        <f t="shared" si="6"/>
        <v>0</v>
      </c>
      <c r="J427" s="41"/>
      <c r="K427" s="42"/>
      <c r="L427" s="41"/>
      <c r="M427" s="41"/>
      <c r="N427" s="41"/>
      <c r="O427" s="41"/>
      <c r="P427" s="41"/>
    </row>
    <row r="428" spans="2:16" ht="30" outlineLevel="1">
      <c r="B428" s="63">
        <v>415</v>
      </c>
      <c r="C428" s="64" t="s">
        <v>670</v>
      </c>
      <c r="D428" s="64" t="s">
        <v>20</v>
      </c>
      <c r="E428" s="65" t="s">
        <v>671</v>
      </c>
      <c r="F428" s="66" t="s">
        <v>443</v>
      </c>
      <c r="G428" s="67">
        <v>6</v>
      </c>
      <c r="H428" s="85">
        <v>0</v>
      </c>
      <c r="I428" s="69">
        <f t="shared" si="6"/>
        <v>0</v>
      </c>
      <c r="J428" s="41"/>
      <c r="K428" s="42"/>
      <c r="L428" s="41"/>
      <c r="M428" s="41"/>
      <c r="N428" s="41"/>
      <c r="O428" s="41"/>
      <c r="P428" s="41"/>
    </row>
    <row r="429" spans="2:16" ht="30" outlineLevel="1">
      <c r="B429" s="63">
        <v>416</v>
      </c>
      <c r="C429" s="64" t="s">
        <v>672</v>
      </c>
      <c r="D429" s="64" t="s">
        <v>20</v>
      </c>
      <c r="E429" s="65" t="s">
        <v>673</v>
      </c>
      <c r="F429" s="66" t="s">
        <v>443</v>
      </c>
      <c r="G429" s="67">
        <v>20</v>
      </c>
      <c r="H429" s="85">
        <v>0</v>
      </c>
      <c r="I429" s="69">
        <f t="shared" si="6"/>
        <v>0</v>
      </c>
      <c r="J429" s="41"/>
      <c r="K429" s="42"/>
      <c r="L429" s="41"/>
      <c r="M429" s="41"/>
      <c r="N429" s="41"/>
      <c r="O429" s="41"/>
      <c r="P429" s="41"/>
    </row>
    <row r="430" spans="2:16" outlineLevel="1">
      <c r="B430" s="63">
        <v>417</v>
      </c>
      <c r="C430" s="64" t="s">
        <v>674</v>
      </c>
      <c r="D430" s="64" t="s">
        <v>20</v>
      </c>
      <c r="E430" s="65" t="s">
        <v>675</v>
      </c>
      <c r="F430" s="66" t="s">
        <v>197</v>
      </c>
      <c r="G430" s="67">
        <v>1500</v>
      </c>
      <c r="H430" s="85">
        <v>0</v>
      </c>
      <c r="I430" s="69">
        <f t="shared" si="6"/>
        <v>0</v>
      </c>
      <c r="J430" s="41"/>
      <c r="K430" s="42"/>
      <c r="L430" s="41"/>
      <c r="M430" s="41"/>
      <c r="N430" s="41"/>
      <c r="O430" s="41"/>
      <c r="P430" s="41"/>
    </row>
    <row r="431" spans="2:16" ht="15.75" outlineLevel="1">
      <c r="B431" s="70">
        <v>418</v>
      </c>
      <c r="C431" s="51" t="s">
        <v>676</v>
      </c>
      <c r="D431" s="51"/>
      <c r="E431" s="59" t="s">
        <v>677</v>
      </c>
      <c r="F431" s="51"/>
      <c r="G431" s="53"/>
      <c r="H431" s="54"/>
      <c r="I431" s="62"/>
      <c r="J431" s="41"/>
      <c r="K431" s="42"/>
      <c r="L431" s="41"/>
      <c r="M431" s="41"/>
      <c r="N431" s="41"/>
      <c r="O431" s="41"/>
      <c r="P431" s="41"/>
    </row>
    <row r="432" spans="2:16" ht="120" outlineLevel="1">
      <c r="B432" s="63">
        <v>419</v>
      </c>
      <c r="C432" s="64" t="s">
        <v>678</v>
      </c>
      <c r="D432" s="64" t="s">
        <v>20</v>
      </c>
      <c r="E432" s="65" t="s">
        <v>679</v>
      </c>
      <c r="F432" s="66" t="s">
        <v>443</v>
      </c>
      <c r="G432" s="67">
        <v>2</v>
      </c>
      <c r="H432" s="85">
        <v>0</v>
      </c>
      <c r="I432" s="69">
        <f t="shared" si="6"/>
        <v>0</v>
      </c>
      <c r="J432" s="41"/>
      <c r="K432" s="42"/>
      <c r="L432" s="41"/>
      <c r="M432" s="41"/>
      <c r="N432" s="41"/>
      <c r="O432" s="41"/>
      <c r="P432" s="41"/>
    </row>
    <row r="433" spans="2:16" ht="135" outlineLevel="1">
      <c r="B433" s="63">
        <v>420</v>
      </c>
      <c r="C433" s="64" t="s">
        <v>680</v>
      </c>
      <c r="D433" s="64" t="s">
        <v>20</v>
      </c>
      <c r="E433" s="65" t="s">
        <v>681</v>
      </c>
      <c r="F433" s="66" t="s">
        <v>443</v>
      </c>
      <c r="G433" s="67">
        <v>1</v>
      </c>
      <c r="H433" s="85">
        <v>0</v>
      </c>
      <c r="I433" s="69">
        <f t="shared" si="6"/>
        <v>0</v>
      </c>
      <c r="J433" s="41"/>
      <c r="K433" s="42"/>
      <c r="L433" s="41"/>
      <c r="M433" s="41"/>
      <c r="N433" s="41"/>
      <c r="O433" s="41"/>
      <c r="P433" s="41"/>
    </row>
    <row r="434" spans="2:16" ht="45" outlineLevel="1">
      <c r="B434" s="63">
        <v>421</v>
      </c>
      <c r="C434" s="64" t="s">
        <v>682</v>
      </c>
      <c r="D434" s="64" t="s">
        <v>20</v>
      </c>
      <c r="E434" s="65" t="s">
        <v>683</v>
      </c>
      <c r="F434" s="66" t="s">
        <v>443</v>
      </c>
      <c r="G434" s="67">
        <v>2</v>
      </c>
      <c r="H434" s="85">
        <v>0</v>
      </c>
      <c r="I434" s="69">
        <f t="shared" si="6"/>
        <v>0</v>
      </c>
      <c r="J434" s="41"/>
      <c r="K434" s="42"/>
      <c r="L434" s="41"/>
      <c r="M434" s="41"/>
      <c r="N434" s="41"/>
      <c r="O434" s="41"/>
      <c r="P434" s="41"/>
    </row>
    <row r="435" spans="2:16" ht="15.75" outlineLevel="1">
      <c r="B435" s="70">
        <v>422</v>
      </c>
      <c r="C435" s="51" t="s">
        <v>684</v>
      </c>
      <c r="D435" s="51"/>
      <c r="E435" s="59" t="s">
        <v>685</v>
      </c>
      <c r="F435" s="51"/>
      <c r="G435" s="53"/>
      <c r="H435" s="54"/>
      <c r="I435" s="62"/>
      <c r="J435" s="41"/>
      <c r="K435" s="42"/>
      <c r="L435" s="41"/>
      <c r="M435" s="41"/>
      <c r="N435" s="41"/>
      <c r="O435" s="41"/>
      <c r="P435" s="41"/>
    </row>
    <row r="436" spans="2:16" ht="45" outlineLevel="1">
      <c r="B436" s="63">
        <v>423</v>
      </c>
      <c r="C436" s="64" t="s">
        <v>686</v>
      </c>
      <c r="D436" s="64" t="s">
        <v>20</v>
      </c>
      <c r="E436" s="65" t="s">
        <v>687</v>
      </c>
      <c r="F436" s="66" t="s">
        <v>443</v>
      </c>
      <c r="G436" s="67">
        <v>33</v>
      </c>
      <c r="H436" s="85">
        <v>0</v>
      </c>
      <c r="I436" s="69">
        <f t="shared" si="6"/>
        <v>0</v>
      </c>
      <c r="J436" s="41"/>
      <c r="K436" s="42"/>
      <c r="L436" s="41"/>
      <c r="M436" s="41"/>
      <c r="N436" s="41"/>
      <c r="O436" s="41"/>
      <c r="P436" s="41"/>
    </row>
    <row r="437" spans="2:16" ht="30" outlineLevel="1">
      <c r="B437" s="63">
        <v>424</v>
      </c>
      <c r="C437" s="64" t="s">
        <v>688</v>
      </c>
      <c r="D437" s="64" t="s">
        <v>20</v>
      </c>
      <c r="E437" s="65" t="s">
        <v>689</v>
      </c>
      <c r="F437" s="66" t="s">
        <v>467</v>
      </c>
      <c r="G437" s="67">
        <v>200</v>
      </c>
      <c r="H437" s="85">
        <v>0</v>
      </c>
      <c r="I437" s="69">
        <f t="shared" si="6"/>
        <v>0</v>
      </c>
      <c r="J437" s="41"/>
      <c r="K437" s="42"/>
      <c r="L437" s="41"/>
      <c r="M437" s="41"/>
      <c r="N437" s="41"/>
      <c r="O437" s="41"/>
      <c r="P437" s="41"/>
    </row>
    <row r="438" spans="2:16" ht="45" outlineLevel="1">
      <c r="B438" s="63">
        <v>425</v>
      </c>
      <c r="C438" s="64" t="s">
        <v>690</v>
      </c>
      <c r="D438" s="64" t="s">
        <v>20</v>
      </c>
      <c r="E438" s="65" t="s">
        <v>691</v>
      </c>
      <c r="F438" s="66" t="s">
        <v>443</v>
      </c>
      <c r="G438" s="67">
        <v>150</v>
      </c>
      <c r="H438" s="85">
        <v>0</v>
      </c>
      <c r="I438" s="69">
        <f t="shared" si="6"/>
        <v>0</v>
      </c>
      <c r="J438" s="41"/>
      <c r="K438" s="42"/>
      <c r="L438" s="41"/>
      <c r="M438" s="41"/>
      <c r="N438" s="41"/>
      <c r="O438" s="41"/>
      <c r="P438" s="41"/>
    </row>
    <row r="439" spans="2:16" outlineLevel="1">
      <c r="B439" s="63">
        <v>426</v>
      </c>
      <c r="C439" s="64" t="s">
        <v>692</v>
      </c>
      <c r="D439" s="64" t="s">
        <v>20</v>
      </c>
      <c r="E439" s="65" t="s">
        <v>693</v>
      </c>
      <c r="F439" s="66" t="s">
        <v>467</v>
      </c>
      <c r="G439" s="67">
        <v>50</v>
      </c>
      <c r="H439" s="85">
        <v>0</v>
      </c>
      <c r="I439" s="69">
        <f t="shared" si="6"/>
        <v>0</v>
      </c>
      <c r="J439" s="41"/>
      <c r="K439" s="42"/>
      <c r="L439" s="41"/>
      <c r="M439" s="41"/>
      <c r="N439" s="41"/>
      <c r="O439" s="41"/>
      <c r="P439" s="41"/>
    </row>
    <row r="440" spans="2:16" outlineLevel="1">
      <c r="B440" s="63">
        <v>427</v>
      </c>
      <c r="C440" s="64" t="s">
        <v>694</v>
      </c>
      <c r="D440" s="64" t="s">
        <v>82</v>
      </c>
      <c r="E440" s="65" t="s">
        <v>695</v>
      </c>
      <c r="F440" s="66" t="s">
        <v>443</v>
      </c>
      <c r="G440" s="67">
        <v>6</v>
      </c>
      <c r="H440" s="85">
        <v>0</v>
      </c>
      <c r="I440" s="69">
        <f t="shared" si="6"/>
        <v>0</v>
      </c>
      <c r="J440" s="41"/>
      <c r="K440" s="42"/>
      <c r="L440" s="41"/>
      <c r="M440" s="41"/>
      <c r="N440" s="41"/>
      <c r="O440" s="41"/>
      <c r="P440" s="41"/>
    </row>
    <row r="441" spans="2:16" ht="45" outlineLevel="1">
      <c r="B441" s="63">
        <v>428</v>
      </c>
      <c r="C441" s="64" t="s">
        <v>696</v>
      </c>
      <c r="D441" s="64" t="s">
        <v>82</v>
      </c>
      <c r="E441" s="65" t="s">
        <v>697</v>
      </c>
      <c r="F441" s="66" t="s">
        <v>443</v>
      </c>
      <c r="G441" s="67">
        <v>6</v>
      </c>
      <c r="H441" s="85">
        <v>0</v>
      </c>
      <c r="I441" s="69">
        <f t="shared" si="6"/>
        <v>0</v>
      </c>
      <c r="J441" s="41"/>
      <c r="K441" s="42"/>
      <c r="L441" s="41"/>
      <c r="M441" s="41"/>
      <c r="N441" s="41"/>
      <c r="O441" s="41"/>
      <c r="P441" s="41"/>
    </row>
    <row r="442" spans="2:16" ht="30" outlineLevel="1">
      <c r="B442" s="63">
        <v>429</v>
      </c>
      <c r="C442" s="64" t="s">
        <v>698</v>
      </c>
      <c r="D442" s="64" t="s">
        <v>20</v>
      </c>
      <c r="E442" s="65" t="s">
        <v>699</v>
      </c>
      <c r="F442" s="66" t="s">
        <v>443</v>
      </c>
      <c r="G442" s="67">
        <v>6</v>
      </c>
      <c r="H442" s="85">
        <v>0</v>
      </c>
      <c r="I442" s="69">
        <f t="shared" si="6"/>
        <v>0</v>
      </c>
      <c r="J442" s="41"/>
      <c r="K442" s="42"/>
      <c r="L442" s="41"/>
      <c r="M442" s="41"/>
      <c r="N442" s="41"/>
      <c r="O442" s="41"/>
      <c r="P442" s="41"/>
    </row>
    <row r="443" spans="2:16" ht="30" outlineLevel="1">
      <c r="B443" s="63">
        <v>430</v>
      </c>
      <c r="C443" s="64" t="s">
        <v>700</v>
      </c>
      <c r="D443" s="64" t="s">
        <v>82</v>
      </c>
      <c r="E443" s="65" t="s">
        <v>701</v>
      </c>
      <c r="F443" s="66" t="s">
        <v>443</v>
      </c>
      <c r="G443" s="67">
        <v>12</v>
      </c>
      <c r="H443" s="85">
        <v>0</v>
      </c>
      <c r="I443" s="69">
        <f t="shared" si="6"/>
        <v>0</v>
      </c>
      <c r="J443" s="41"/>
      <c r="K443" s="42"/>
      <c r="L443" s="41"/>
      <c r="M443" s="41"/>
      <c r="N443" s="41"/>
      <c r="O443" s="41"/>
      <c r="P443" s="41"/>
    </row>
    <row r="444" spans="2:16" ht="30" outlineLevel="1">
      <c r="B444" s="63">
        <v>431</v>
      </c>
      <c r="C444" s="64" t="s">
        <v>702</v>
      </c>
      <c r="D444" s="64" t="s">
        <v>82</v>
      </c>
      <c r="E444" s="65" t="s">
        <v>703</v>
      </c>
      <c r="F444" s="66" t="s">
        <v>443</v>
      </c>
      <c r="G444" s="67">
        <v>1</v>
      </c>
      <c r="H444" s="85">
        <v>0</v>
      </c>
      <c r="I444" s="69">
        <f t="shared" si="6"/>
        <v>0</v>
      </c>
      <c r="J444" s="41"/>
      <c r="K444" s="42"/>
      <c r="L444" s="41"/>
      <c r="M444" s="41"/>
      <c r="N444" s="41"/>
      <c r="O444" s="41"/>
      <c r="P444" s="41"/>
    </row>
    <row r="445" spans="2:16" ht="31.5" outlineLevel="1">
      <c r="B445" s="70">
        <v>432</v>
      </c>
      <c r="C445" s="51" t="s">
        <v>704</v>
      </c>
      <c r="D445" s="51"/>
      <c r="E445" s="59" t="s">
        <v>705</v>
      </c>
      <c r="F445" s="51"/>
      <c r="G445" s="53"/>
      <c r="H445" s="54"/>
      <c r="I445" s="62">
        <f t="shared" si="6"/>
        <v>0</v>
      </c>
      <c r="J445" s="41"/>
      <c r="K445" s="42"/>
      <c r="L445" s="41"/>
      <c r="M445" s="41"/>
      <c r="N445" s="41"/>
      <c r="O445" s="41"/>
      <c r="P445" s="41"/>
    </row>
    <row r="446" spans="2:16" ht="60" outlineLevel="1">
      <c r="B446" s="63">
        <v>433</v>
      </c>
      <c r="C446" s="64" t="s">
        <v>706</v>
      </c>
      <c r="D446" s="64" t="s">
        <v>20</v>
      </c>
      <c r="E446" s="65" t="s">
        <v>707</v>
      </c>
      <c r="F446" s="66" t="s">
        <v>443</v>
      </c>
      <c r="G446" s="67">
        <v>3</v>
      </c>
      <c r="H446" s="85">
        <v>0</v>
      </c>
      <c r="I446" s="69">
        <f t="shared" si="6"/>
        <v>0</v>
      </c>
      <c r="J446" s="41"/>
      <c r="K446" s="42"/>
      <c r="L446" s="41"/>
      <c r="M446" s="41"/>
      <c r="N446" s="41"/>
      <c r="O446" s="41"/>
      <c r="P446" s="41"/>
    </row>
    <row r="447" spans="2:16" ht="150" outlineLevel="1">
      <c r="B447" s="63">
        <v>434</v>
      </c>
      <c r="C447" s="64" t="s">
        <v>708</v>
      </c>
      <c r="D447" s="64" t="s">
        <v>20</v>
      </c>
      <c r="E447" s="65" t="s">
        <v>709</v>
      </c>
      <c r="F447" s="66" t="s">
        <v>710</v>
      </c>
      <c r="G447" s="67">
        <v>2</v>
      </c>
      <c r="H447" s="85">
        <v>0</v>
      </c>
      <c r="I447" s="69">
        <f t="shared" si="6"/>
        <v>0</v>
      </c>
      <c r="J447" s="41"/>
      <c r="K447" s="42"/>
      <c r="L447" s="41"/>
      <c r="M447" s="41"/>
      <c r="N447" s="41"/>
      <c r="O447" s="41"/>
      <c r="P447" s="41"/>
    </row>
    <row r="448" spans="2:16" outlineLevel="1">
      <c r="B448" s="63">
        <v>435</v>
      </c>
      <c r="C448" s="64" t="s">
        <v>711</v>
      </c>
      <c r="D448" s="64" t="s">
        <v>20</v>
      </c>
      <c r="E448" s="65" t="s">
        <v>712</v>
      </c>
      <c r="F448" s="66" t="s">
        <v>443</v>
      </c>
      <c r="G448" s="67">
        <v>1</v>
      </c>
      <c r="H448" s="85">
        <v>0</v>
      </c>
      <c r="I448" s="69">
        <f t="shared" si="6"/>
        <v>0</v>
      </c>
      <c r="J448" s="41"/>
      <c r="K448" s="42"/>
      <c r="L448" s="41"/>
      <c r="M448" s="41"/>
      <c r="N448" s="41"/>
      <c r="O448" s="41"/>
      <c r="P448" s="41"/>
    </row>
    <row r="449" spans="2:16" ht="15.75">
      <c r="B449" s="70">
        <v>436</v>
      </c>
      <c r="C449" s="51" t="s">
        <v>713</v>
      </c>
      <c r="D449" s="51"/>
      <c r="E449" s="52" t="s">
        <v>714</v>
      </c>
      <c r="F449" s="51"/>
      <c r="G449" s="53"/>
      <c r="H449" s="54"/>
      <c r="I449" s="62"/>
      <c r="J449" s="40"/>
      <c r="K449" s="42"/>
      <c r="L449" s="40"/>
      <c r="M449" s="40"/>
      <c r="N449" s="40"/>
      <c r="O449" s="40"/>
      <c r="P449" s="40"/>
    </row>
    <row r="450" spans="2:16" ht="15.75" outlineLevel="1">
      <c r="B450" s="70">
        <v>437</v>
      </c>
      <c r="C450" s="51" t="s">
        <v>715</v>
      </c>
      <c r="D450" s="51"/>
      <c r="E450" s="59" t="s">
        <v>716</v>
      </c>
      <c r="F450" s="51"/>
      <c r="G450" s="53"/>
      <c r="H450" s="54"/>
      <c r="I450" s="62"/>
      <c r="J450" s="41"/>
      <c r="K450" s="42"/>
      <c r="L450" s="41"/>
      <c r="M450" s="41"/>
      <c r="N450" s="41"/>
      <c r="O450" s="41"/>
      <c r="P450" s="41"/>
    </row>
    <row r="451" spans="2:16" ht="15.75" outlineLevel="1">
      <c r="B451" s="70">
        <v>438</v>
      </c>
      <c r="C451" s="51"/>
      <c r="D451" s="51"/>
      <c r="E451" s="59" t="s">
        <v>717</v>
      </c>
      <c r="F451" s="51"/>
      <c r="G451" s="53"/>
      <c r="H451" s="54"/>
      <c r="I451" s="62"/>
      <c r="J451" s="41"/>
      <c r="K451" s="42"/>
      <c r="L451" s="41"/>
      <c r="M451" s="41"/>
      <c r="N451" s="41"/>
      <c r="O451" s="41"/>
      <c r="P451" s="41"/>
    </row>
    <row r="452" spans="2:16" ht="30" outlineLevel="1">
      <c r="B452" s="63">
        <v>439</v>
      </c>
      <c r="C452" s="64" t="s">
        <v>718</v>
      </c>
      <c r="D452" s="64" t="s">
        <v>20</v>
      </c>
      <c r="E452" s="65" t="s">
        <v>719</v>
      </c>
      <c r="F452" s="66" t="s">
        <v>720</v>
      </c>
      <c r="G452" s="67">
        <v>2</v>
      </c>
      <c r="H452" s="85">
        <v>0</v>
      </c>
      <c r="I452" s="69">
        <f t="shared" si="6"/>
        <v>0</v>
      </c>
      <c r="J452" s="41"/>
      <c r="K452" s="42"/>
      <c r="L452" s="41"/>
      <c r="M452" s="41"/>
      <c r="N452" s="41"/>
      <c r="O452" s="41"/>
      <c r="P452" s="41"/>
    </row>
    <row r="453" spans="2:16" ht="15.75" outlineLevel="1">
      <c r="B453" s="70">
        <v>440</v>
      </c>
      <c r="C453" s="51"/>
      <c r="D453" s="51"/>
      <c r="E453" s="59" t="s">
        <v>721</v>
      </c>
      <c r="F453" s="51"/>
      <c r="G453" s="53"/>
      <c r="H453" s="54"/>
      <c r="I453" s="62"/>
      <c r="J453" s="41"/>
      <c r="K453" s="42"/>
      <c r="L453" s="41"/>
      <c r="M453" s="41"/>
      <c r="N453" s="41"/>
      <c r="O453" s="41"/>
      <c r="P453" s="41"/>
    </row>
    <row r="454" spans="2:16" ht="105" outlineLevel="1">
      <c r="B454" s="63">
        <v>441</v>
      </c>
      <c r="C454" s="64" t="s">
        <v>722</v>
      </c>
      <c r="D454" s="64" t="s">
        <v>82</v>
      </c>
      <c r="E454" s="65" t="s">
        <v>723</v>
      </c>
      <c r="F454" s="66" t="s">
        <v>724</v>
      </c>
      <c r="G454" s="67">
        <v>3</v>
      </c>
      <c r="H454" s="85">
        <v>0</v>
      </c>
      <c r="I454" s="69">
        <f t="shared" si="6"/>
        <v>0</v>
      </c>
      <c r="J454" s="41"/>
      <c r="K454" s="42"/>
      <c r="L454" s="41"/>
      <c r="M454" s="41"/>
      <c r="N454" s="41"/>
      <c r="O454" s="41"/>
      <c r="P454" s="41"/>
    </row>
    <row r="455" spans="2:16" ht="105" outlineLevel="1">
      <c r="B455" s="63">
        <v>442</v>
      </c>
      <c r="C455" s="64" t="s">
        <v>725</v>
      </c>
      <c r="D455" s="64" t="s">
        <v>20</v>
      </c>
      <c r="E455" s="65" t="s">
        <v>726</v>
      </c>
      <c r="F455" s="66" t="s">
        <v>197</v>
      </c>
      <c r="G455" s="67">
        <v>77</v>
      </c>
      <c r="H455" s="85">
        <v>0</v>
      </c>
      <c r="I455" s="69">
        <f t="shared" si="6"/>
        <v>0</v>
      </c>
      <c r="J455" s="41"/>
      <c r="K455" s="42"/>
      <c r="L455" s="41"/>
      <c r="M455" s="41"/>
      <c r="N455" s="41"/>
      <c r="O455" s="41"/>
      <c r="P455" s="41"/>
    </row>
    <row r="456" spans="2:16" ht="105" outlineLevel="1">
      <c r="B456" s="63">
        <v>443</v>
      </c>
      <c r="C456" s="64" t="s">
        <v>727</v>
      </c>
      <c r="D456" s="64" t="s">
        <v>20</v>
      </c>
      <c r="E456" s="65" t="s">
        <v>728</v>
      </c>
      <c r="F456" s="66" t="s">
        <v>197</v>
      </c>
      <c r="G456" s="67">
        <v>134</v>
      </c>
      <c r="H456" s="85">
        <v>0</v>
      </c>
      <c r="I456" s="69">
        <f t="shared" si="6"/>
        <v>0</v>
      </c>
      <c r="J456" s="41"/>
      <c r="K456" s="42"/>
      <c r="L456" s="41"/>
      <c r="M456" s="41"/>
      <c r="N456" s="41"/>
      <c r="O456" s="41"/>
      <c r="P456" s="41"/>
    </row>
    <row r="457" spans="2:16" ht="105" outlineLevel="1">
      <c r="B457" s="63">
        <v>444</v>
      </c>
      <c r="C457" s="64" t="s">
        <v>729</v>
      </c>
      <c r="D457" s="64" t="s">
        <v>82</v>
      </c>
      <c r="E457" s="65" t="s">
        <v>730</v>
      </c>
      <c r="F457" s="66" t="s">
        <v>197</v>
      </c>
      <c r="G457" s="67">
        <v>15</v>
      </c>
      <c r="H457" s="85">
        <v>0</v>
      </c>
      <c r="I457" s="69">
        <f t="shared" si="6"/>
        <v>0</v>
      </c>
      <c r="J457" s="41"/>
      <c r="K457" s="42"/>
      <c r="L457" s="41"/>
      <c r="M457" s="41"/>
      <c r="N457" s="41"/>
      <c r="O457" s="41"/>
      <c r="P457" s="41"/>
    </row>
    <row r="458" spans="2:16" ht="105" outlineLevel="1">
      <c r="B458" s="63">
        <v>445</v>
      </c>
      <c r="C458" s="64" t="s">
        <v>731</v>
      </c>
      <c r="D458" s="64" t="s">
        <v>20</v>
      </c>
      <c r="E458" s="65" t="s">
        <v>732</v>
      </c>
      <c r="F458" s="66" t="s">
        <v>197</v>
      </c>
      <c r="G458" s="67">
        <v>70</v>
      </c>
      <c r="H458" s="85">
        <v>0</v>
      </c>
      <c r="I458" s="69">
        <f t="shared" si="6"/>
        <v>0</v>
      </c>
      <c r="J458" s="41"/>
      <c r="K458" s="42"/>
      <c r="L458" s="41"/>
      <c r="M458" s="41"/>
      <c r="N458" s="41"/>
      <c r="O458" s="41"/>
      <c r="P458" s="41"/>
    </row>
    <row r="459" spans="2:16" ht="60" outlineLevel="1">
      <c r="B459" s="63">
        <v>446</v>
      </c>
      <c r="C459" s="64" t="s">
        <v>733</v>
      </c>
      <c r="D459" s="64" t="s">
        <v>20</v>
      </c>
      <c r="E459" s="65" t="s">
        <v>734</v>
      </c>
      <c r="F459" s="66" t="s">
        <v>443</v>
      </c>
      <c r="G459" s="67">
        <v>24</v>
      </c>
      <c r="H459" s="85">
        <v>0</v>
      </c>
      <c r="I459" s="69">
        <f t="shared" si="6"/>
        <v>0</v>
      </c>
      <c r="J459" s="41"/>
      <c r="K459" s="42"/>
      <c r="L459" s="41"/>
      <c r="M459" s="41"/>
      <c r="N459" s="41"/>
      <c r="O459" s="41"/>
      <c r="P459" s="41"/>
    </row>
    <row r="460" spans="2:16" ht="60" outlineLevel="1">
      <c r="B460" s="63">
        <v>447</v>
      </c>
      <c r="C460" s="64" t="s">
        <v>735</v>
      </c>
      <c r="D460" s="64" t="s">
        <v>20</v>
      </c>
      <c r="E460" s="65" t="s">
        <v>736</v>
      </c>
      <c r="F460" s="66" t="s">
        <v>443</v>
      </c>
      <c r="G460" s="67">
        <v>10</v>
      </c>
      <c r="H460" s="85">
        <v>0</v>
      </c>
      <c r="I460" s="69">
        <f t="shared" si="6"/>
        <v>0</v>
      </c>
      <c r="J460" s="41"/>
      <c r="K460" s="42"/>
      <c r="L460" s="41"/>
      <c r="M460" s="41"/>
      <c r="N460" s="41"/>
      <c r="O460" s="41"/>
      <c r="P460" s="41"/>
    </row>
    <row r="461" spans="2:16" ht="60" outlineLevel="1">
      <c r="B461" s="63">
        <v>448</v>
      </c>
      <c r="C461" s="64" t="s">
        <v>737</v>
      </c>
      <c r="D461" s="64" t="s">
        <v>82</v>
      </c>
      <c r="E461" s="65" t="s">
        <v>738</v>
      </c>
      <c r="F461" s="66" t="s">
        <v>443</v>
      </c>
      <c r="G461" s="67">
        <v>3</v>
      </c>
      <c r="H461" s="85">
        <v>0</v>
      </c>
      <c r="I461" s="69">
        <f t="shared" si="6"/>
        <v>0</v>
      </c>
      <c r="J461" s="41"/>
      <c r="K461" s="42"/>
      <c r="L461" s="41"/>
      <c r="M461" s="41"/>
      <c r="N461" s="41"/>
      <c r="O461" s="41"/>
      <c r="P461" s="41"/>
    </row>
    <row r="462" spans="2:16" ht="105" outlineLevel="1">
      <c r="B462" s="63">
        <v>449</v>
      </c>
      <c r="C462" s="64" t="s">
        <v>739</v>
      </c>
      <c r="D462" s="64" t="s">
        <v>20</v>
      </c>
      <c r="E462" s="65" t="s">
        <v>740</v>
      </c>
      <c r="F462" s="66" t="s">
        <v>443</v>
      </c>
      <c r="G462" s="67">
        <v>24</v>
      </c>
      <c r="H462" s="85">
        <v>0</v>
      </c>
      <c r="I462" s="69">
        <f t="shared" ref="I462:I525" si="7">ROUND(G462*H462,0)</f>
        <v>0</v>
      </c>
      <c r="J462" s="41"/>
      <c r="K462" s="42"/>
      <c r="L462" s="41"/>
      <c r="M462" s="41"/>
      <c r="N462" s="41"/>
      <c r="O462" s="41"/>
      <c r="P462" s="41"/>
    </row>
    <row r="463" spans="2:16" ht="105" outlineLevel="1">
      <c r="B463" s="63">
        <v>450</v>
      </c>
      <c r="C463" s="64" t="s">
        <v>741</v>
      </c>
      <c r="D463" s="64" t="s">
        <v>82</v>
      </c>
      <c r="E463" s="65" t="s">
        <v>742</v>
      </c>
      <c r="F463" s="66" t="s">
        <v>443</v>
      </c>
      <c r="G463" s="67">
        <v>10</v>
      </c>
      <c r="H463" s="85">
        <v>0</v>
      </c>
      <c r="I463" s="69">
        <f t="shared" si="7"/>
        <v>0</v>
      </c>
      <c r="J463" s="41"/>
      <c r="K463" s="42"/>
      <c r="L463" s="41"/>
      <c r="M463" s="41"/>
      <c r="N463" s="41"/>
      <c r="O463" s="41"/>
      <c r="P463" s="41"/>
    </row>
    <row r="464" spans="2:16" ht="105" outlineLevel="1">
      <c r="B464" s="63">
        <v>451</v>
      </c>
      <c r="C464" s="64" t="s">
        <v>743</v>
      </c>
      <c r="D464" s="64" t="s">
        <v>82</v>
      </c>
      <c r="E464" s="65" t="s">
        <v>744</v>
      </c>
      <c r="F464" s="66" t="s">
        <v>443</v>
      </c>
      <c r="G464" s="67">
        <v>3</v>
      </c>
      <c r="H464" s="85">
        <v>0</v>
      </c>
      <c r="I464" s="69">
        <f t="shared" si="7"/>
        <v>0</v>
      </c>
      <c r="J464" s="41"/>
      <c r="K464" s="42"/>
      <c r="L464" s="41"/>
      <c r="M464" s="41"/>
      <c r="N464" s="41"/>
      <c r="O464" s="41"/>
      <c r="P464" s="41"/>
    </row>
    <row r="465" spans="2:16" outlineLevel="1">
      <c r="B465" s="63">
        <v>452</v>
      </c>
      <c r="C465" s="64" t="s">
        <v>745</v>
      </c>
      <c r="D465" s="64" t="s">
        <v>20</v>
      </c>
      <c r="E465" s="65" t="s">
        <v>746</v>
      </c>
      <c r="F465" s="66" t="s">
        <v>443</v>
      </c>
      <c r="G465" s="67">
        <v>5</v>
      </c>
      <c r="H465" s="85">
        <v>0</v>
      </c>
      <c r="I465" s="69">
        <f t="shared" si="7"/>
        <v>0</v>
      </c>
      <c r="J465" s="41"/>
      <c r="K465" s="42"/>
      <c r="L465" s="41"/>
      <c r="M465" s="41"/>
      <c r="N465" s="41"/>
      <c r="O465" s="41"/>
      <c r="P465" s="41"/>
    </row>
    <row r="466" spans="2:16" ht="60" outlineLevel="1">
      <c r="B466" s="63">
        <v>453</v>
      </c>
      <c r="C466" s="64" t="s">
        <v>747</v>
      </c>
      <c r="D466" s="64" t="s">
        <v>20</v>
      </c>
      <c r="E466" s="65" t="s">
        <v>748</v>
      </c>
      <c r="F466" s="66" t="s">
        <v>720</v>
      </c>
      <c r="G466" s="67">
        <v>10</v>
      </c>
      <c r="H466" s="85">
        <v>0</v>
      </c>
      <c r="I466" s="69">
        <f t="shared" si="7"/>
        <v>0</v>
      </c>
      <c r="J466" s="41"/>
      <c r="K466" s="42"/>
      <c r="L466" s="41"/>
      <c r="M466" s="41"/>
      <c r="N466" s="41"/>
      <c r="O466" s="41"/>
      <c r="P466" s="41"/>
    </row>
    <row r="467" spans="2:16" ht="45" outlineLevel="1">
      <c r="B467" s="63">
        <v>454</v>
      </c>
      <c r="C467" s="64" t="s">
        <v>749</v>
      </c>
      <c r="D467" s="64" t="s">
        <v>20</v>
      </c>
      <c r="E467" s="65" t="s">
        <v>750</v>
      </c>
      <c r="F467" s="66" t="s">
        <v>720</v>
      </c>
      <c r="G467" s="67">
        <v>3</v>
      </c>
      <c r="H467" s="85">
        <v>0</v>
      </c>
      <c r="I467" s="69">
        <f t="shared" si="7"/>
        <v>0</v>
      </c>
      <c r="J467" s="41"/>
      <c r="K467" s="42"/>
      <c r="L467" s="41"/>
      <c r="M467" s="41"/>
      <c r="N467" s="41"/>
      <c r="O467" s="41"/>
      <c r="P467" s="41"/>
    </row>
    <row r="468" spans="2:16" ht="45" outlineLevel="1">
      <c r="B468" s="63">
        <v>455</v>
      </c>
      <c r="C468" s="64" t="s">
        <v>751</v>
      </c>
      <c r="D468" s="64" t="s">
        <v>20</v>
      </c>
      <c r="E468" s="65" t="s">
        <v>752</v>
      </c>
      <c r="F468" s="66" t="s">
        <v>720</v>
      </c>
      <c r="G468" s="67">
        <v>11</v>
      </c>
      <c r="H468" s="85">
        <v>0</v>
      </c>
      <c r="I468" s="69">
        <f t="shared" si="7"/>
        <v>0</v>
      </c>
      <c r="J468" s="41"/>
      <c r="K468" s="42"/>
      <c r="L468" s="41"/>
      <c r="M468" s="41"/>
      <c r="N468" s="41"/>
      <c r="O468" s="41"/>
      <c r="P468" s="41"/>
    </row>
    <row r="469" spans="2:16" ht="75" outlineLevel="1">
      <c r="B469" s="63">
        <v>456</v>
      </c>
      <c r="C469" s="64" t="s">
        <v>753</v>
      </c>
      <c r="D469" s="64" t="s">
        <v>20</v>
      </c>
      <c r="E469" s="65" t="s">
        <v>754</v>
      </c>
      <c r="F469" s="66" t="s">
        <v>720</v>
      </c>
      <c r="G469" s="67">
        <v>1</v>
      </c>
      <c r="H469" s="85">
        <v>0</v>
      </c>
      <c r="I469" s="69">
        <f t="shared" si="7"/>
        <v>0</v>
      </c>
      <c r="J469" s="41"/>
      <c r="K469" s="42"/>
      <c r="L469" s="41"/>
      <c r="M469" s="41"/>
      <c r="N469" s="41"/>
      <c r="O469" s="41"/>
      <c r="P469" s="41"/>
    </row>
    <row r="470" spans="2:16" ht="45" outlineLevel="1">
      <c r="B470" s="63">
        <v>457</v>
      </c>
      <c r="C470" s="64" t="s">
        <v>755</v>
      </c>
      <c r="D470" s="64" t="s">
        <v>82</v>
      </c>
      <c r="E470" s="65" t="s">
        <v>756</v>
      </c>
      <c r="F470" s="66" t="s">
        <v>720</v>
      </c>
      <c r="G470" s="67">
        <v>1</v>
      </c>
      <c r="H470" s="85">
        <v>0</v>
      </c>
      <c r="I470" s="69">
        <f t="shared" si="7"/>
        <v>0</v>
      </c>
      <c r="J470" s="41"/>
      <c r="K470" s="42"/>
      <c r="L470" s="41"/>
      <c r="M470" s="41"/>
      <c r="N470" s="41"/>
      <c r="O470" s="41"/>
      <c r="P470" s="41"/>
    </row>
    <row r="471" spans="2:16" ht="30" outlineLevel="1">
      <c r="B471" s="63">
        <v>458</v>
      </c>
      <c r="C471" s="64" t="s">
        <v>757</v>
      </c>
      <c r="D471" s="64" t="s">
        <v>82</v>
      </c>
      <c r="E471" s="65" t="s">
        <v>758</v>
      </c>
      <c r="F471" s="66" t="s">
        <v>720</v>
      </c>
      <c r="G471" s="67">
        <v>10</v>
      </c>
      <c r="H471" s="85">
        <v>0</v>
      </c>
      <c r="I471" s="69">
        <f t="shared" si="7"/>
        <v>0</v>
      </c>
      <c r="J471" s="41"/>
      <c r="K471" s="42"/>
      <c r="L471" s="41"/>
      <c r="M471" s="41"/>
      <c r="N471" s="41"/>
      <c r="O471" s="41"/>
      <c r="P471" s="41"/>
    </row>
    <row r="472" spans="2:16" ht="60" outlineLevel="1">
      <c r="B472" s="63">
        <v>459</v>
      </c>
      <c r="C472" s="64" t="s">
        <v>759</v>
      </c>
      <c r="D472" s="64" t="s">
        <v>20</v>
      </c>
      <c r="E472" s="65" t="s">
        <v>760</v>
      </c>
      <c r="F472" s="66" t="s">
        <v>467</v>
      </c>
      <c r="G472" s="67">
        <v>25</v>
      </c>
      <c r="H472" s="85">
        <v>0</v>
      </c>
      <c r="I472" s="69">
        <f t="shared" si="7"/>
        <v>0</v>
      </c>
      <c r="J472" s="41"/>
      <c r="K472" s="42"/>
      <c r="L472" s="41"/>
      <c r="M472" s="41"/>
      <c r="N472" s="41"/>
      <c r="O472" s="41"/>
      <c r="P472" s="41"/>
    </row>
    <row r="473" spans="2:16" ht="60" outlineLevel="1">
      <c r="B473" s="63">
        <v>460</v>
      </c>
      <c r="C473" s="64" t="s">
        <v>761</v>
      </c>
      <c r="D473" s="64" t="s">
        <v>20</v>
      </c>
      <c r="E473" s="65" t="s">
        <v>762</v>
      </c>
      <c r="F473" s="66" t="s">
        <v>467</v>
      </c>
      <c r="G473" s="67">
        <v>67</v>
      </c>
      <c r="H473" s="85">
        <v>0</v>
      </c>
      <c r="I473" s="69">
        <f t="shared" si="7"/>
        <v>0</v>
      </c>
      <c r="J473" s="41"/>
      <c r="K473" s="42"/>
      <c r="L473" s="41"/>
      <c r="M473" s="41"/>
      <c r="N473" s="41"/>
      <c r="O473" s="41"/>
      <c r="P473" s="41"/>
    </row>
    <row r="474" spans="2:16" ht="60" outlineLevel="1">
      <c r="B474" s="63">
        <v>461</v>
      </c>
      <c r="C474" s="64" t="s">
        <v>763</v>
      </c>
      <c r="D474" s="64" t="s">
        <v>20</v>
      </c>
      <c r="E474" s="65" t="s">
        <v>764</v>
      </c>
      <c r="F474" s="66" t="s">
        <v>467</v>
      </c>
      <c r="G474" s="67">
        <v>133</v>
      </c>
      <c r="H474" s="85">
        <v>0</v>
      </c>
      <c r="I474" s="69">
        <f t="shared" si="7"/>
        <v>0</v>
      </c>
      <c r="J474" s="41"/>
      <c r="K474" s="42"/>
      <c r="L474" s="41"/>
      <c r="M474" s="41"/>
      <c r="N474" s="41"/>
      <c r="O474" s="41"/>
      <c r="P474" s="41"/>
    </row>
    <row r="475" spans="2:16" ht="60" outlineLevel="1">
      <c r="B475" s="63">
        <v>462</v>
      </c>
      <c r="C475" s="64" t="s">
        <v>765</v>
      </c>
      <c r="D475" s="64" t="s">
        <v>82</v>
      </c>
      <c r="E475" s="65" t="s">
        <v>766</v>
      </c>
      <c r="F475" s="66" t="s">
        <v>467</v>
      </c>
      <c r="G475" s="67">
        <v>17</v>
      </c>
      <c r="H475" s="85">
        <v>0</v>
      </c>
      <c r="I475" s="69">
        <f t="shared" si="7"/>
        <v>0</v>
      </c>
      <c r="J475" s="41"/>
      <c r="K475" s="42"/>
      <c r="L475" s="41"/>
      <c r="M475" s="41"/>
      <c r="N475" s="41"/>
      <c r="O475" s="41"/>
      <c r="P475" s="41"/>
    </row>
    <row r="476" spans="2:16" ht="90" outlineLevel="1">
      <c r="B476" s="63">
        <v>463</v>
      </c>
      <c r="C476" s="64" t="s">
        <v>767</v>
      </c>
      <c r="D476" s="64" t="s">
        <v>20</v>
      </c>
      <c r="E476" s="65" t="s">
        <v>768</v>
      </c>
      <c r="F476" s="66" t="s">
        <v>443</v>
      </c>
      <c r="G476" s="67">
        <v>10</v>
      </c>
      <c r="H476" s="85">
        <v>0</v>
      </c>
      <c r="I476" s="69">
        <f t="shared" si="7"/>
        <v>0</v>
      </c>
      <c r="J476" s="41"/>
      <c r="K476" s="42"/>
      <c r="L476" s="41"/>
      <c r="M476" s="41"/>
      <c r="N476" s="41"/>
      <c r="O476" s="41"/>
      <c r="P476" s="41"/>
    </row>
    <row r="477" spans="2:16" ht="90" outlineLevel="1">
      <c r="B477" s="63">
        <v>464</v>
      </c>
      <c r="C477" s="64" t="s">
        <v>769</v>
      </c>
      <c r="D477" s="64" t="s">
        <v>20</v>
      </c>
      <c r="E477" s="65" t="s">
        <v>770</v>
      </c>
      <c r="F477" s="66" t="s">
        <v>443</v>
      </c>
      <c r="G477" s="67">
        <v>16</v>
      </c>
      <c r="H477" s="85">
        <v>0</v>
      </c>
      <c r="I477" s="69">
        <f t="shared" si="7"/>
        <v>0</v>
      </c>
      <c r="J477" s="41"/>
      <c r="K477" s="42"/>
      <c r="L477" s="41"/>
      <c r="M477" s="41"/>
      <c r="N477" s="41"/>
      <c r="O477" s="41"/>
      <c r="P477" s="41"/>
    </row>
    <row r="478" spans="2:16" ht="60" outlineLevel="1">
      <c r="B478" s="63">
        <v>465</v>
      </c>
      <c r="C478" s="64" t="s">
        <v>771</v>
      </c>
      <c r="D478" s="64" t="s">
        <v>82</v>
      </c>
      <c r="E478" s="65" t="s">
        <v>772</v>
      </c>
      <c r="F478" s="66" t="s">
        <v>443</v>
      </c>
      <c r="G478" s="67">
        <v>2</v>
      </c>
      <c r="H478" s="85">
        <v>0</v>
      </c>
      <c r="I478" s="69">
        <f t="shared" si="7"/>
        <v>0</v>
      </c>
      <c r="J478" s="41"/>
      <c r="K478" s="42"/>
      <c r="L478" s="41"/>
      <c r="M478" s="41"/>
      <c r="N478" s="41"/>
      <c r="O478" s="41"/>
      <c r="P478" s="41"/>
    </row>
    <row r="479" spans="2:16" ht="60" outlineLevel="1">
      <c r="B479" s="63">
        <v>466</v>
      </c>
      <c r="C479" s="64" t="s">
        <v>773</v>
      </c>
      <c r="D479" s="64" t="s">
        <v>20</v>
      </c>
      <c r="E479" s="65" t="s">
        <v>774</v>
      </c>
      <c r="F479" s="66" t="s">
        <v>443</v>
      </c>
      <c r="G479" s="67">
        <v>5</v>
      </c>
      <c r="H479" s="85">
        <v>0</v>
      </c>
      <c r="I479" s="69">
        <f t="shared" si="7"/>
        <v>0</v>
      </c>
      <c r="J479" s="41"/>
      <c r="K479" s="42"/>
      <c r="L479" s="41"/>
      <c r="M479" s="41"/>
      <c r="N479" s="41"/>
      <c r="O479" s="41"/>
      <c r="P479" s="41"/>
    </row>
    <row r="480" spans="2:16" ht="15.75" outlineLevel="1">
      <c r="B480" s="70">
        <v>467</v>
      </c>
      <c r="C480" s="51"/>
      <c r="D480" s="51"/>
      <c r="E480" s="59" t="s">
        <v>775</v>
      </c>
      <c r="F480" s="51"/>
      <c r="G480" s="53"/>
      <c r="H480" s="54"/>
      <c r="I480" s="62"/>
      <c r="J480" s="41"/>
      <c r="K480" s="42"/>
      <c r="L480" s="41"/>
      <c r="M480" s="41"/>
      <c r="N480" s="41"/>
      <c r="O480" s="41"/>
      <c r="P480" s="41"/>
    </row>
    <row r="481" spans="2:16" ht="75" outlineLevel="1">
      <c r="B481" s="63">
        <v>468</v>
      </c>
      <c r="C481" s="64" t="s">
        <v>776</v>
      </c>
      <c r="D481" s="64" t="s">
        <v>20</v>
      </c>
      <c r="E481" s="65" t="s">
        <v>777</v>
      </c>
      <c r="F481" s="66" t="s">
        <v>467</v>
      </c>
      <c r="G481" s="67">
        <v>94</v>
      </c>
      <c r="H481" s="85">
        <v>0</v>
      </c>
      <c r="I481" s="69">
        <f t="shared" si="7"/>
        <v>0</v>
      </c>
      <c r="J481" s="41"/>
      <c r="K481" s="42"/>
      <c r="L481" s="41"/>
      <c r="M481" s="41"/>
      <c r="N481" s="41"/>
      <c r="O481" s="41"/>
      <c r="P481" s="41"/>
    </row>
    <row r="482" spans="2:16" ht="75" outlineLevel="1">
      <c r="B482" s="63">
        <v>469</v>
      </c>
      <c r="C482" s="64" t="s">
        <v>778</v>
      </c>
      <c r="D482" s="64" t="s">
        <v>20</v>
      </c>
      <c r="E482" s="65" t="s">
        <v>779</v>
      </c>
      <c r="F482" s="66" t="s">
        <v>467</v>
      </c>
      <c r="G482" s="67">
        <v>35</v>
      </c>
      <c r="H482" s="85">
        <v>0</v>
      </c>
      <c r="I482" s="69">
        <f t="shared" si="7"/>
        <v>0</v>
      </c>
      <c r="J482" s="41"/>
      <c r="K482" s="42"/>
      <c r="L482" s="41"/>
      <c r="M482" s="41"/>
      <c r="N482" s="41"/>
      <c r="O482" s="41"/>
      <c r="P482" s="41"/>
    </row>
    <row r="483" spans="2:16" ht="30" outlineLevel="1">
      <c r="B483" s="63">
        <v>470</v>
      </c>
      <c r="C483" s="64" t="s">
        <v>780</v>
      </c>
      <c r="D483" s="64" t="s">
        <v>82</v>
      </c>
      <c r="E483" s="65" t="s">
        <v>781</v>
      </c>
      <c r="F483" s="66" t="s">
        <v>443</v>
      </c>
      <c r="G483" s="67">
        <v>20</v>
      </c>
      <c r="H483" s="85">
        <v>0</v>
      </c>
      <c r="I483" s="69">
        <f t="shared" si="7"/>
        <v>0</v>
      </c>
      <c r="J483" s="41"/>
      <c r="K483" s="42"/>
      <c r="L483" s="41"/>
      <c r="M483" s="41"/>
      <c r="N483" s="41"/>
      <c r="O483" s="41"/>
      <c r="P483" s="41"/>
    </row>
    <row r="484" spans="2:16" ht="60" outlineLevel="1">
      <c r="B484" s="63">
        <v>471</v>
      </c>
      <c r="C484" s="64" t="s">
        <v>782</v>
      </c>
      <c r="D484" s="64" t="s">
        <v>20</v>
      </c>
      <c r="E484" s="65" t="s">
        <v>783</v>
      </c>
      <c r="F484" s="66" t="s">
        <v>443</v>
      </c>
      <c r="G484" s="67">
        <v>1</v>
      </c>
      <c r="H484" s="85">
        <v>0</v>
      </c>
      <c r="I484" s="69">
        <f t="shared" si="7"/>
        <v>0</v>
      </c>
      <c r="J484" s="36"/>
      <c r="K484" s="42"/>
      <c r="L484" s="36"/>
      <c r="M484" s="36"/>
      <c r="N484" s="36"/>
      <c r="O484" s="36"/>
      <c r="P484" s="36"/>
    </row>
    <row r="485" spans="2:16" ht="30" outlineLevel="1">
      <c r="B485" s="63">
        <v>472</v>
      </c>
      <c r="C485" s="64" t="s">
        <v>784</v>
      </c>
      <c r="D485" s="64" t="s">
        <v>20</v>
      </c>
      <c r="E485" s="65" t="s">
        <v>785</v>
      </c>
      <c r="F485" s="66" t="s">
        <v>443</v>
      </c>
      <c r="G485" s="67">
        <v>1</v>
      </c>
      <c r="H485" s="85">
        <v>0</v>
      </c>
      <c r="I485" s="69">
        <f t="shared" si="7"/>
        <v>0</v>
      </c>
      <c r="J485" s="41"/>
      <c r="K485" s="42"/>
      <c r="L485" s="41"/>
      <c r="M485" s="41"/>
      <c r="N485" s="41"/>
      <c r="O485" s="41"/>
      <c r="P485" s="41"/>
    </row>
    <row r="486" spans="2:16" ht="105" outlineLevel="1">
      <c r="B486" s="63">
        <v>473</v>
      </c>
      <c r="C486" s="64" t="s">
        <v>786</v>
      </c>
      <c r="D486" s="64" t="s">
        <v>82</v>
      </c>
      <c r="E486" s="65" t="s">
        <v>732</v>
      </c>
      <c r="F486" s="66" t="s">
        <v>467</v>
      </c>
      <c r="G486" s="67">
        <v>31</v>
      </c>
      <c r="H486" s="85">
        <v>0</v>
      </c>
      <c r="I486" s="69">
        <f t="shared" si="7"/>
        <v>0</v>
      </c>
      <c r="J486" s="41"/>
      <c r="K486" s="42"/>
      <c r="L486" s="41"/>
      <c r="M486" s="41"/>
      <c r="N486" s="41"/>
      <c r="O486" s="41"/>
      <c r="P486" s="41"/>
    </row>
    <row r="487" spans="2:16" ht="105" outlineLevel="1">
      <c r="B487" s="63">
        <v>474</v>
      </c>
      <c r="C487" s="64" t="s">
        <v>787</v>
      </c>
      <c r="D487" s="64" t="s">
        <v>20</v>
      </c>
      <c r="E487" s="65" t="s">
        <v>788</v>
      </c>
      <c r="F487" s="66" t="s">
        <v>467</v>
      </c>
      <c r="G487" s="67">
        <v>47</v>
      </c>
      <c r="H487" s="85">
        <v>0</v>
      </c>
      <c r="I487" s="69">
        <f t="shared" si="7"/>
        <v>0</v>
      </c>
      <c r="J487" s="41"/>
      <c r="K487" s="42"/>
      <c r="L487" s="41"/>
      <c r="M487" s="41"/>
      <c r="N487" s="41"/>
      <c r="O487" s="41"/>
      <c r="P487" s="41"/>
    </row>
    <row r="488" spans="2:16" outlineLevel="1">
      <c r="B488" s="63">
        <v>475</v>
      </c>
      <c r="C488" s="64" t="s">
        <v>789</v>
      </c>
      <c r="D488" s="64" t="s">
        <v>82</v>
      </c>
      <c r="E488" s="65" t="s">
        <v>790</v>
      </c>
      <c r="F488" s="66" t="s">
        <v>443</v>
      </c>
      <c r="G488" s="67">
        <v>1</v>
      </c>
      <c r="H488" s="85">
        <v>0</v>
      </c>
      <c r="I488" s="69">
        <f t="shared" si="7"/>
        <v>0</v>
      </c>
      <c r="J488" s="41"/>
      <c r="K488" s="42"/>
      <c r="L488" s="41"/>
      <c r="M488" s="41"/>
      <c r="N488" s="41"/>
      <c r="O488" s="41"/>
      <c r="P488" s="41"/>
    </row>
    <row r="489" spans="2:16" outlineLevel="1">
      <c r="B489" s="63">
        <v>476</v>
      </c>
      <c r="C489" s="64" t="s">
        <v>791</v>
      </c>
      <c r="D489" s="64" t="s">
        <v>82</v>
      </c>
      <c r="E489" s="65" t="s">
        <v>746</v>
      </c>
      <c r="F489" s="66" t="s">
        <v>443</v>
      </c>
      <c r="G489" s="67">
        <v>2</v>
      </c>
      <c r="H489" s="85">
        <v>0</v>
      </c>
      <c r="I489" s="69">
        <f t="shared" si="7"/>
        <v>0</v>
      </c>
      <c r="J489" s="41"/>
      <c r="K489" s="42"/>
      <c r="L489" s="41"/>
      <c r="M489" s="41"/>
      <c r="N489" s="41"/>
      <c r="O489" s="41"/>
      <c r="P489" s="41"/>
    </row>
    <row r="490" spans="2:16" ht="60" outlineLevel="1">
      <c r="B490" s="63">
        <v>477</v>
      </c>
      <c r="C490" s="64" t="s">
        <v>792</v>
      </c>
      <c r="D490" s="64" t="s">
        <v>20</v>
      </c>
      <c r="E490" s="65" t="s">
        <v>793</v>
      </c>
      <c r="F490" s="66" t="s">
        <v>467</v>
      </c>
      <c r="G490" s="67">
        <v>184</v>
      </c>
      <c r="H490" s="85">
        <v>0</v>
      </c>
      <c r="I490" s="69">
        <f t="shared" si="7"/>
        <v>0</v>
      </c>
      <c r="J490" s="41"/>
      <c r="K490" s="42"/>
      <c r="L490" s="41"/>
      <c r="M490" s="41"/>
      <c r="N490" s="41"/>
      <c r="O490" s="41"/>
      <c r="P490" s="41"/>
    </row>
    <row r="491" spans="2:16" ht="30" outlineLevel="1">
      <c r="B491" s="63">
        <v>478</v>
      </c>
      <c r="C491" s="64" t="s">
        <v>794</v>
      </c>
      <c r="D491" s="64" t="s">
        <v>20</v>
      </c>
      <c r="E491" s="65" t="s">
        <v>795</v>
      </c>
      <c r="F491" s="66" t="s">
        <v>443</v>
      </c>
      <c r="G491" s="67">
        <v>3</v>
      </c>
      <c r="H491" s="85">
        <v>0</v>
      </c>
      <c r="I491" s="69">
        <f t="shared" si="7"/>
        <v>0</v>
      </c>
      <c r="J491" s="41"/>
      <c r="K491" s="42"/>
      <c r="L491" s="41"/>
      <c r="M491" s="41"/>
      <c r="N491" s="41"/>
      <c r="O491" s="41"/>
      <c r="P491" s="41"/>
    </row>
    <row r="492" spans="2:16" ht="75" outlineLevel="1">
      <c r="B492" s="63">
        <v>479</v>
      </c>
      <c r="C492" s="64" t="s">
        <v>796</v>
      </c>
      <c r="D492" s="64" t="s">
        <v>20</v>
      </c>
      <c r="E492" s="65" t="s">
        <v>797</v>
      </c>
      <c r="F492" s="66" t="s">
        <v>443</v>
      </c>
      <c r="G492" s="67">
        <v>1</v>
      </c>
      <c r="H492" s="85">
        <v>0</v>
      </c>
      <c r="I492" s="69">
        <f t="shared" si="7"/>
        <v>0</v>
      </c>
      <c r="J492" s="41"/>
      <c r="K492" s="42"/>
      <c r="L492" s="41"/>
      <c r="M492" s="41"/>
      <c r="N492" s="41"/>
      <c r="O492" s="41"/>
      <c r="P492" s="41"/>
    </row>
    <row r="493" spans="2:16" ht="75" outlineLevel="1">
      <c r="B493" s="63">
        <v>480</v>
      </c>
      <c r="C493" s="64" t="s">
        <v>798</v>
      </c>
      <c r="D493" s="64" t="s">
        <v>20</v>
      </c>
      <c r="E493" s="65" t="s">
        <v>799</v>
      </c>
      <c r="F493" s="66" t="s">
        <v>443</v>
      </c>
      <c r="G493" s="67">
        <v>1</v>
      </c>
      <c r="H493" s="85">
        <v>0</v>
      </c>
      <c r="I493" s="69">
        <f t="shared" si="7"/>
        <v>0</v>
      </c>
      <c r="J493" s="41"/>
      <c r="K493" s="42"/>
      <c r="L493" s="41"/>
      <c r="M493" s="41"/>
      <c r="N493" s="41"/>
      <c r="O493" s="41"/>
      <c r="P493" s="41"/>
    </row>
    <row r="494" spans="2:16" ht="90" outlineLevel="1">
      <c r="B494" s="63">
        <v>481</v>
      </c>
      <c r="C494" s="64" t="s">
        <v>800</v>
      </c>
      <c r="D494" s="64" t="s">
        <v>20</v>
      </c>
      <c r="E494" s="65" t="s">
        <v>801</v>
      </c>
      <c r="F494" s="66" t="s">
        <v>443</v>
      </c>
      <c r="G494" s="67">
        <v>15</v>
      </c>
      <c r="H494" s="85">
        <v>0</v>
      </c>
      <c r="I494" s="69">
        <f t="shared" si="7"/>
        <v>0</v>
      </c>
      <c r="J494" s="41"/>
      <c r="K494" s="42"/>
      <c r="L494" s="41"/>
      <c r="M494" s="41"/>
      <c r="N494" s="41"/>
      <c r="O494" s="41"/>
      <c r="P494" s="41"/>
    </row>
    <row r="495" spans="2:16" ht="60" outlineLevel="1">
      <c r="B495" s="63">
        <v>482</v>
      </c>
      <c r="C495" s="64" t="s">
        <v>802</v>
      </c>
      <c r="D495" s="64" t="s">
        <v>20</v>
      </c>
      <c r="E495" s="65" t="s">
        <v>803</v>
      </c>
      <c r="F495" s="66" t="s">
        <v>443</v>
      </c>
      <c r="G495" s="67">
        <v>2</v>
      </c>
      <c r="H495" s="85">
        <v>0</v>
      </c>
      <c r="I495" s="69">
        <f t="shared" si="7"/>
        <v>0</v>
      </c>
      <c r="J495" s="41"/>
      <c r="K495" s="42"/>
      <c r="L495" s="41"/>
      <c r="M495" s="41"/>
      <c r="N495" s="41"/>
      <c r="O495" s="41"/>
      <c r="P495" s="41"/>
    </row>
    <row r="496" spans="2:16" ht="45" outlineLevel="1">
      <c r="B496" s="63">
        <v>483</v>
      </c>
      <c r="C496" s="64" t="s">
        <v>804</v>
      </c>
      <c r="D496" s="64" t="s">
        <v>20</v>
      </c>
      <c r="E496" s="65" t="s">
        <v>805</v>
      </c>
      <c r="F496" s="66" t="s">
        <v>197</v>
      </c>
      <c r="G496" s="67">
        <v>200</v>
      </c>
      <c r="H496" s="85">
        <v>0</v>
      </c>
      <c r="I496" s="69">
        <f t="shared" si="7"/>
        <v>0</v>
      </c>
      <c r="J496" s="41"/>
      <c r="K496" s="42"/>
      <c r="L496" s="41"/>
      <c r="M496" s="41"/>
      <c r="N496" s="41"/>
      <c r="O496" s="41"/>
      <c r="P496" s="41"/>
    </row>
    <row r="497" spans="2:16" ht="15.75" outlineLevel="1">
      <c r="B497" s="70">
        <v>484</v>
      </c>
      <c r="C497" s="51" t="s">
        <v>806</v>
      </c>
      <c r="D497" s="51"/>
      <c r="E497" s="59" t="s">
        <v>807</v>
      </c>
      <c r="F497" s="51"/>
      <c r="G497" s="53"/>
      <c r="H497" s="54"/>
      <c r="I497" s="62"/>
      <c r="J497" s="41"/>
      <c r="K497" s="42"/>
      <c r="L497" s="41"/>
      <c r="M497" s="41"/>
      <c r="N497" s="41"/>
      <c r="O497" s="41"/>
      <c r="P497" s="41"/>
    </row>
    <row r="498" spans="2:16" ht="15.75" outlineLevel="1">
      <c r="B498" s="70">
        <v>485</v>
      </c>
      <c r="C498" s="51"/>
      <c r="D498" s="51"/>
      <c r="E498" s="59" t="s">
        <v>717</v>
      </c>
      <c r="F498" s="51"/>
      <c r="G498" s="53"/>
      <c r="H498" s="54"/>
      <c r="I498" s="62"/>
      <c r="J498" s="41"/>
      <c r="K498" s="42"/>
      <c r="L498" s="41"/>
      <c r="M498" s="41"/>
      <c r="N498" s="41"/>
      <c r="O498" s="41"/>
      <c r="P498" s="41"/>
    </row>
    <row r="499" spans="2:16" ht="30" outlineLevel="1">
      <c r="B499" s="63">
        <v>486</v>
      </c>
      <c r="C499" s="64" t="s">
        <v>808</v>
      </c>
      <c r="D499" s="64" t="s">
        <v>82</v>
      </c>
      <c r="E499" s="65" t="s">
        <v>719</v>
      </c>
      <c r="F499" s="66" t="s">
        <v>720</v>
      </c>
      <c r="G499" s="67">
        <v>1</v>
      </c>
      <c r="H499" s="85">
        <v>0</v>
      </c>
      <c r="I499" s="69">
        <f t="shared" si="7"/>
        <v>0</v>
      </c>
      <c r="J499" s="41"/>
      <c r="K499" s="42"/>
      <c r="L499" s="41"/>
      <c r="M499" s="41"/>
      <c r="N499" s="41"/>
      <c r="O499" s="41"/>
      <c r="P499" s="41"/>
    </row>
    <row r="500" spans="2:16" ht="15.75" outlineLevel="1">
      <c r="B500" s="70">
        <v>487</v>
      </c>
      <c r="C500" s="51"/>
      <c r="D500" s="51"/>
      <c r="E500" s="59" t="s">
        <v>809</v>
      </c>
      <c r="F500" s="51"/>
      <c r="G500" s="53"/>
      <c r="H500" s="54"/>
      <c r="I500" s="62"/>
      <c r="J500" s="41"/>
      <c r="K500" s="42"/>
      <c r="L500" s="41"/>
      <c r="M500" s="41"/>
      <c r="N500" s="41"/>
      <c r="O500" s="41"/>
      <c r="P500" s="41"/>
    </row>
    <row r="501" spans="2:16" ht="105" outlineLevel="1">
      <c r="B501" s="63">
        <v>488</v>
      </c>
      <c r="C501" s="64" t="s">
        <v>810</v>
      </c>
      <c r="D501" s="64" t="s">
        <v>20</v>
      </c>
      <c r="E501" s="65" t="s">
        <v>811</v>
      </c>
      <c r="F501" s="66" t="s">
        <v>467</v>
      </c>
      <c r="G501" s="67">
        <v>28</v>
      </c>
      <c r="H501" s="85">
        <v>0</v>
      </c>
      <c r="I501" s="69">
        <f t="shared" si="7"/>
        <v>0</v>
      </c>
      <c r="J501" s="41"/>
      <c r="K501" s="42"/>
      <c r="L501" s="41"/>
      <c r="M501" s="41"/>
      <c r="N501" s="41"/>
      <c r="O501" s="41"/>
      <c r="P501" s="41"/>
    </row>
    <row r="502" spans="2:16" ht="105" outlineLevel="1">
      <c r="B502" s="63">
        <v>489</v>
      </c>
      <c r="C502" s="64" t="s">
        <v>812</v>
      </c>
      <c r="D502" s="64" t="s">
        <v>82</v>
      </c>
      <c r="E502" s="65" t="s">
        <v>732</v>
      </c>
      <c r="F502" s="66" t="s">
        <v>467</v>
      </c>
      <c r="G502" s="67">
        <v>14</v>
      </c>
      <c r="H502" s="85">
        <v>0</v>
      </c>
      <c r="I502" s="69">
        <f t="shared" si="7"/>
        <v>0</v>
      </c>
      <c r="J502" s="41"/>
      <c r="K502" s="42"/>
      <c r="L502" s="41"/>
      <c r="M502" s="41"/>
      <c r="N502" s="41"/>
      <c r="O502" s="41"/>
      <c r="P502" s="41"/>
    </row>
    <row r="503" spans="2:16" ht="60" outlineLevel="1">
      <c r="B503" s="63">
        <v>490</v>
      </c>
      <c r="C503" s="64" t="s">
        <v>813</v>
      </c>
      <c r="D503" s="64" t="s">
        <v>82</v>
      </c>
      <c r="E503" s="65" t="s">
        <v>814</v>
      </c>
      <c r="F503" s="66" t="s">
        <v>443</v>
      </c>
      <c r="G503" s="67">
        <v>2</v>
      </c>
      <c r="H503" s="85">
        <v>0</v>
      </c>
      <c r="I503" s="69">
        <f t="shared" si="7"/>
        <v>0</v>
      </c>
      <c r="J503" s="41"/>
      <c r="K503" s="42"/>
      <c r="L503" s="41"/>
      <c r="M503" s="41"/>
      <c r="N503" s="41"/>
      <c r="O503" s="41"/>
      <c r="P503" s="41"/>
    </row>
    <row r="504" spans="2:16" ht="105" outlineLevel="1">
      <c r="B504" s="63">
        <v>491</v>
      </c>
      <c r="C504" s="64" t="s">
        <v>815</v>
      </c>
      <c r="D504" s="64" t="s">
        <v>82</v>
      </c>
      <c r="E504" s="65" t="s">
        <v>740</v>
      </c>
      <c r="F504" s="66" t="s">
        <v>443</v>
      </c>
      <c r="G504" s="67">
        <v>2</v>
      </c>
      <c r="H504" s="85">
        <v>0</v>
      </c>
      <c r="I504" s="69">
        <f t="shared" si="7"/>
        <v>0</v>
      </c>
      <c r="J504" s="41"/>
      <c r="K504" s="42"/>
      <c r="L504" s="41"/>
      <c r="M504" s="41"/>
      <c r="N504" s="41"/>
      <c r="O504" s="41"/>
      <c r="P504" s="41"/>
    </row>
    <row r="505" spans="2:16" ht="30" outlineLevel="1">
      <c r="B505" s="63">
        <v>492</v>
      </c>
      <c r="C505" s="64" t="s">
        <v>816</v>
      </c>
      <c r="D505" s="64" t="s">
        <v>82</v>
      </c>
      <c r="E505" s="65" t="s">
        <v>758</v>
      </c>
      <c r="F505" s="66" t="s">
        <v>443</v>
      </c>
      <c r="G505" s="67">
        <v>3</v>
      </c>
      <c r="H505" s="85">
        <v>0</v>
      </c>
      <c r="I505" s="69">
        <f t="shared" si="7"/>
        <v>0</v>
      </c>
      <c r="J505" s="41"/>
      <c r="K505" s="42"/>
      <c r="L505" s="41"/>
      <c r="M505" s="41"/>
      <c r="N505" s="41"/>
      <c r="O505" s="41"/>
      <c r="P505" s="41"/>
    </row>
    <row r="506" spans="2:16" ht="90" outlineLevel="1">
      <c r="B506" s="63">
        <v>493</v>
      </c>
      <c r="C506" s="64" t="s">
        <v>817</v>
      </c>
      <c r="D506" s="64" t="s">
        <v>82</v>
      </c>
      <c r="E506" s="65" t="s">
        <v>818</v>
      </c>
      <c r="F506" s="66" t="s">
        <v>443</v>
      </c>
      <c r="G506" s="67">
        <v>2</v>
      </c>
      <c r="H506" s="85">
        <v>0</v>
      </c>
      <c r="I506" s="69">
        <f t="shared" si="7"/>
        <v>0</v>
      </c>
      <c r="J506" s="41"/>
      <c r="K506" s="42"/>
      <c r="L506" s="41"/>
      <c r="M506" s="41"/>
      <c r="N506" s="41"/>
      <c r="O506" s="41"/>
      <c r="P506" s="41"/>
    </row>
    <row r="507" spans="2:16" ht="30" outlineLevel="1">
      <c r="B507" s="63">
        <v>494</v>
      </c>
      <c r="C507" s="64" t="s">
        <v>819</v>
      </c>
      <c r="D507" s="64" t="s">
        <v>82</v>
      </c>
      <c r="E507" s="65" t="s">
        <v>820</v>
      </c>
      <c r="F507" s="66" t="s">
        <v>443</v>
      </c>
      <c r="G507" s="67">
        <v>1</v>
      </c>
      <c r="H507" s="85">
        <v>0</v>
      </c>
      <c r="I507" s="69">
        <f t="shared" si="7"/>
        <v>0</v>
      </c>
      <c r="J507" s="41"/>
      <c r="K507" s="42"/>
      <c r="L507" s="41"/>
      <c r="M507" s="41"/>
      <c r="N507" s="41"/>
      <c r="O507" s="41"/>
      <c r="P507" s="41"/>
    </row>
    <row r="508" spans="2:16" ht="75" outlineLevel="1">
      <c r="B508" s="63">
        <v>495</v>
      </c>
      <c r="C508" s="64" t="s">
        <v>821</v>
      </c>
      <c r="D508" s="64" t="s">
        <v>20</v>
      </c>
      <c r="E508" s="65" t="s">
        <v>797</v>
      </c>
      <c r="F508" s="66" t="s">
        <v>443</v>
      </c>
      <c r="G508" s="67">
        <v>1</v>
      </c>
      <c r="H508" s="85">
        <v>0</v>
      </c>
      <c r="I508" s="69">
        <f t="shared" si="7"/>
        <v>0</v>
      </c>
      <c r="J508" s="41"/>
      <c r="K508" s="42"/>
      <c r="L508" s="41"/>
      <c r="M508" s="41"/>
      <c r="N508" s="41"/>
      <c r="O508" s="41"/>
      <c r="P508" s="41"/>
    </row>
    <row r="509" spans="2:16" ht="75" outlineLevel="1">
      <c r="B509" s="63">
        <v>496</v>
      </c>
      <c r="C509" s="64" t="s">
        <v>822</v>
      </c>
      <c r="D509" s="64" t="s">
        <v>20</v>
      </c>
      <c r="E509" s="65" t="s">
        <v>823</v>
      </c>
      <c r="F509" s="66" t="s">
        <v>443</v>
      </c>
      <c r="G509" s="67">
        <v>2</v>
      </c>
      <c r="H509" s="85">
        <v>0</v>
      </c>
      <c r="I509" s="69">
        <f t="shared" si="7"/>
        <v>0</v>
      </c>
      <c r="J509" s="41"/>
      <c r="K509" s="42"/>
      <c r="L509" s="41"/>
      <c r="M509" s="41"/>
      <c r="N509" s="41"/>
      <c r="O509" s="41"/>
      <c r="P509" s="41"/>
    </row>
    <row r="510" spans="2:16" ht="15.75" outlineLevel="1">
      <c r="B510" s="70">
        <v>497</v>
      </c>
      <c r="C510" s="51" t="s">
        <v>824</v>
      </c>
      <c r="D510" s="51"/>
      <c r="E510" s="59" t="s">
        <v>825</v>
      </c>
      <c r="F510" s="51"/>
      <c r="G510" s="53"/>
      <c r="H510" s="54"/>
      <c r="I510" s="62"/>
      <c r="J510" s="41"/>
      <c r="K510" s="42"/>
      <c r="L510" s="41"/>
      <c r="M510" s="41"/>
      <c r="N510" s="41"/>
      <c r="O510" s="41"/>
      <c r="P510" s="41"/>
    </row>
    <row r="511" spans="2:16" ht="15.75" outlineLevel="1">
      <c r="B511" s="70">
        <v>498</v>
      </c>
      <c r="C511" s="51"/>
      <c r="D511" s="51"/>
      <c r="E511" s="59" t="s">
        <v>717</v>
      </c>
      <c r="F511" s="51"/>
      <c r="G511" s="53"/>
      <c r="H511" s="54"/>
      <c r="I511" s="62"/>
      <c r="J511" s="41"/>
      <c r="K511" s="42"/>
      <c r="L511" s="41"/>
      <c r="M511" s="41"/>
      <c r="N511" s="41"/>
      <c r="O511" s="41"/>
      <c r="P511" s="41"/>
    </row>
    <row r="512" spans="2:16" ht="45" outlineLevel="1">
      <c r="B512" s="63">
        <v>499</v>
      </c>
      <c r="C512" s="64" t="s">
        <v>826</v>
      </c>
      <c r="D512" s="64" t="s">
        <v>82</v>
      </c>
      <c r="E512" s="65" t="s">
        <v>409</v>
      </c>
      <c r="F512" s="66" t="s">
        <v>720</v>
      </c>
      <c r="G512" s="67">
        <v>2</v>
      </c>
      <c r="H512" s="85">
        <v>0</v>
      </c>
      <c r="I512" s="69">
        <f t="shared" si="7"/>
        <v>0</v>
      </c>
      <c r="J512" s="41"/>
      <c r="K512" s="42"/>
      <c r="L512" s="41"/>
      <c r="M512" s="41"/>
      <c r="N512" s="41"/>
      <c r="O512" s="41"/>
      <c r="P512" s="41"/>
    </row>
    <row r="513" spans="2:16" ht="15.75" outlineLevel="1">
      <c r="B513" s="70">
        <v>500</v>
      </c>
      <c r="C513" s="51"/>
      <c r="D513" s="51"/>
      <c r="E513" s="59" t="s">
        <v>721</v>
      </c>
      <c r="F513" s="51"/>
      <c r="G513" s="53"/>
      <c r="H513" s="54"/>
      <c r="I513" s="62"/>
      <c r="J513" s="41"/>
      <c r="K513" s="42"/>
      <c r="L513" s="41"/>
      <c r="M513" s="41"/>
      <c r="N513" s="41"/>
      <c r="O513" s="41"/>
      <c r="P513" s="41"/>
    </row>
    <row r="514" spans="2:16" ht="105" outlineLevel="1">
      <c r="B514" s="63">
        <v>501</v>
      </c>
      <c r="C514" s="64" t="s">
        <v>827</v>
      </c>
      <c r="D514" s="64" t="s">
        <v>20</v>
      </c>
      <c r="E514" s="65" t="s">
        <v>728</v>
      </c>
      <c r="F514" s="66" t="s">
        <v>197</v>
      </c>
      <c r="G514" s="67">
        <v>35</v>
      </c>
      <c r="H514" s="85">
        <v>0</v>
      </c>
      <c r="I514" s="69">
        <f t="shared" si="7"/>
        <v>0</v>
      </c>
      <c r="J514" s="41"/>
      <c r="K514" s="42"/>
      <c r="L514" s="41"/>
      <c r="M514" s="41"/>
      <c r="N514" s="41"/>
      <c r="O514" s="41"/>
      <c r="P514" s="41"/>
    </row>
    <row r="515" spans="2:16" ht="105" outlineLevel="1">
      <c r="B515" s="63">
        <v>502</v>
      </c>
      <c r="C515" s="64" t="s">
        <v>828</v>
      </c>
      <c r="D515" s="64" t="s">
        <v>82</v>
      </c>
      <c r="E515" s="65" t="s">
        <v>732</v>
      </c>
      <c r="F515" s="66" t="s">
        <v>197</v>
      </c>
      <c r="G515" s="67">
        <v>7</v>
      </c>
      <c r="H515" s="85">
        <v>0</v>
      </c>
      <c r="I515" s="69">
        <f t="shared" si="7"/>
        <v>0</v>
      </c>
      <c r="J515" s="41"/>
      <c r="K515" s="42"/>
      <c r="L515" s="41"/>
      <c r="M515" s="41"/>
      <c r="N515" s="41"/>
      <c r="O515" s="41"/>
      <c r="P515" s="41"/>
    </row>
    <row r="516" spans="2:16" ht="60" outlineLevel="1">
      <c r="B516" s="63">
        <v>503</v>
      </c>
      <c r="C516" s="64" t="s">
        <v>829</v>
      </c>
      <c r="D516" s="64" t="s">
        <v>20</v>
      </c>
      <c r="E516" s="65" t="s">
        <v>734</v>
      </c>
      <c r="F516" s="66" t="s">
        <v>443</v>
      </c>
      <c r="G516" s="67">
        <v>14</v>
      </c>
      <c r="H516" s="85">
        <v>0</v>
      </c>
      <c r="I516" s="69">
        <f t="shared" si="7"/>
        <v>0</v>
      </c>
      <c r="J516" s="41"/>
      <c r="K516" s="42"/>
      <c r="L516" s="41"/>
      <c r="M516" s="41"/>
      <c r="N516" s="41"/>
      <c r="O516" s="41"/>
      <c r="P516" s="41"/>
    </row>
    <row r="517" spans="2:16" ht="60" outlineLevel="1">
      <c r="B517" s="63">
        <v>504</v>
      </c>
      <c r="C517" s="64" t="s">
        <v>830</v>
      </c>
      <c r="D517" s="64" t="s">
        <v>82</v>
      </c>
      <c r="E517" s="65" t="s">
        <v>736</v>
      </c>
      <c r="F517" s="66" t="s">
        <v>443</v>
      </c>
      <c r="G517" s="67">
        <v>3</v>
      </c>
      <c r="H517" s="85">
        <v>0</v>
      </c>
      <c r="I517" s="69">
        <f t="shared" si="7"/>
        <v>0</v>
      </c>
      <c r="J517" s="41"/>
      <c r="K517" s="42"/>
      <c r="L517" s="41"/>
      <c r="M517" s="41"/>
      <c r="N517" s="41"/>
      <c r="O517" s="41"/>
      <c r="P517" s="41"/>
    </row>
    <row r="518" spans="2:16" ht="60" outlineLevel="1">
      <c r="B518" s="63">
        <v>505</v>
      </c>
      <c r="C518" s="64" t="s">
        <v>831</v>
      </c>
      <c r="D518" s="64" t="s">
        <v>82</v>
      </c>
      <c r="E518" s="65" t="s">
        <v>738</v>
      </c>
      <c r="F518" s="66" t="s">
        <v>443</v>
      </c>
      <c r="G518" s="67">
        <v>1</v>
      </c>
      <c r="H518" s="85">
        <v>0</v>
      </c>
      <c r="I518" s="69">
        <f t="shared" si="7"/>
        <v>0</v>
      </c>
      <c r="J518" s="41"/>
      <c r="K518" s="42"/>
      <c r="L518" s="41"/>
      <c r="M518" s="41"/>
      <c r="N518" s="41"/>
      <c r="O518" s="41"/>
      <c r="P518" s="41"/>
    </row>
    <row r="519" spans="2:16" ht="105" outlineLevel="1">
      <c r="B519" s="63">
        <v>506</v>
      </c>
      <c r="C519" s="64" t="s">
        <v>832</v>
      </c>
      <c r="D519" s="64" t="s">
        <v>82</v>
      </c>
      <c r="E519" s="65" t="s">
        <v>740</v>
      </c>
      <c r="F519" s="66" t="s">
        <v>443</v>
      </c>
      <c r="G519" s="67">
        <v>14</v>
      </c>
      <c r="H519" s="85">
        <v>0</v>
      </c>
      <c r="I519" s="69">
        <f t="shared" si="7"/>
        <v>0</v>
      </c>
      <c r="J519" s="41"/>
      <c r="K519" s="42"/>
      <c r="L519" s="41"/>
      <c r="M519" s="41"/>
      <c r="N519" s="41"/>
      <c r="O519" s="41"/>
      <c r="P519" s="41"/>
    </row>
    <row r="520" spans="2:16" ht="105" outlineLevel="1">
      <c r="B520" s="63">
        <v>507</v>
      </c>
      <c r="C520" s="64" t="s">
        <v>833</v>
      </c>
      <c r="D520" s="64" t="s">
        <v>82</v>
      </c>
      <c r="E520" s="65" t="s">
        <v>742</v>
      </c>
      <c r="F520" s="66" t="s">
        <v>443</v>
      </c>
      <c r="G520" s="67">
        <v>3</v>
      </c>
      <c r="H520" s="85">
        <v>0</v>
      </c>
      <c r="I520" s="69">
        <f t="shared" si="7"/>
        <v>0</v>
      </c>
      <c r="J520" s="41"/>
      <c r="K520" s="42"/>
      <c r="L520" s="41"/>
      <c r="M520" s="41"/>
      <c r="N520" s="41"/>
      <c r="O520" s="41"/>
      <c r="P520" s="41"/>
    </row>
    <row r="521" spans="2:16" ht="105" outlineLevel="1">
      <c r="B521" s="63">
        <v>508</v>
      </c>
      <c r="C521" s="64" t="s">
        <v>834</v>
      </c>
      <c r="D521" s="64" t="s">
        <v>82</v>
      </c>
      <c r="E521" s="65" t="s">
        <v>744</v>
      </c>
      <c r="F521" s="66" t="s">
        <v>443</v>
      </c>
      <c r="G521" s="67">
        <v>1</v>
      </c>
      <c r="H521" s="85">
        <v>0</v>
      </c>
      <c r="I521" s="69">
        <f t="shared" si="7"/>
        <v>0</v>
      </c>
      <c r="J521" s="41"/>
      <c r="K521" s="42"/>
      <c r="L521" s="41"/>
      <c r="M521" s="41"/>
      <c r="N521" s="41"/>
      <c r="O521" s="41"/>
      <c r="P521" s="41"/>
    </row>
    <row r="522" spans="2:16" ht="60" outlineLevel="1">
      <c r="B522" s="63">
        <v>509</v>
      </c>
      <c r="C522" s="64" t="s">
        <v>835</v>
      </c>
      <c r="D522" s="64" t="s">
        <v>20</v>
      </c>
      <c r="E522" s="65" t="s">
        <v>748</v>
      </c>
      <c r="F522" s="66" t="s">
        <v>720</v>
      </c>
      <c r="G522" s="67">
        <v>3</v>
      </c>
      <c r="H522" s="85">
        <v>0</v>
      </c>
      <c r="I522" s="69">
        <f t="shared" si="7"/>
        <v>0</v>
      </c>
      <c r="J522" s="41"/>
      <c r="K522" s="42"/>
      <c r="L522" s="41"/>
      <c r="M522" s="41"/>
      <c r="N522" s="41"/>
      <c r="O522" s="41"/>
      <c r="P522" s="41"/>
    </row>
    <row r="523" spans="2:16" ht="45" outlineLevel="1">
      <c r="B523" s="63">
        <v>510</v>
      </c>
      <c r="C523" s="64" t="s">
        <v>836</v>
      </c>
      <c r="D523" s="64" t="s">
        <v>20</v>
      </c>
      <c r="E523" s="65" t="s">
        <v>750</v>
      </c>
      <c r="F523" s="66" t="s">
        <v>720</v>
      </c>
      <c r="G523" s="67">
        <v>1</v>
      </c>
      <c r="H523" s="85">
        <v>0</v>
      </c>
      <c r="I523" s="69">
        <f t="shared" si="7"/>
        <v>0</v>
      </c>
      <c r="J523" s="41"/>
      <c r="K523" s="42"/>
      <c r="L523" s="41"/>
      <c r="M523" s="41"/>
      <c r="N523" s="41"/>
      <c r="O523" s="41"/>
      <c r="P523" s="41"/>
    </row>
    <row r="524" spans="2:16" ht="45" outlineLevel="1">
      <c r="B524" s="63">
        <v>511</v>
      </c>
      <c r="C524" s="64" t="s">
        <v>837</v>
      </c>
      <c r="D524" s="64" t="s">
        <v>82</v>
      </c>
      <c r="E524" s="65" t="s">
        <v>752</v>
      </c>
      <c r="F524" s="66" t="s">
        <v>720</v>
      </c>
      <c r="G524" s="67">
        <v>4</v>
      </c>
      <c r="H524" s="85">
        <v>0</v>
      </c>
      <c r="I524" s="69">
        <f t="shared" si="7"/>
        <v>0</v>
      </c>
      <c r="J524" s="41"/>
      <c r="K524" s="42"/>
      <c r="L524" s="41"/>
      <c r="M524" s="41"/>
      <c r="N524" s="41"/>
      <c r="O524" s="41"/>
      <c r="P524" s="41"/>
    </row>
    <row r="525" spans="2:16" ht="30" outlineLevel="1">
      <c r="B525" s="63">
        <v>512</v>
      </c>
      <c r="C525" s="64" t="s">
        <v>838</v>
      </c>
      <c r="D525" s="64" t="s">
        <v>82</v>
      </c>
      <c r="E525" s="65" t="s">
        <v>758</v>
      </c>
      <c r="F525" s="66" t="s">
        <v>720</v>
      </c>
      <c r="G525" s="67">
        <v>4</v>
      </c>
      <c r="H525" s="85">
        <v>0</v>
      </c>
      <c r="I525" s="69">
        <f t="shared" si="7"/>
        <v>0</v>
      </c>
      <c r="J525" s="41"/>
      <c r="K525" s="42"/>
      <c r="L525" s="41"/>
      <c r="M525" s="41"/>
      <c r="N525" s="41"/>
      <c r="O525" s="41"/>
      <c r="P525" s="41"/>
    </row>
    <row r="526" spans="2:16" ht="60" outlineLevel="1">
      <c r="B526" s="63">
        <v>513</v>
      </c>
      <c r="C526" s="64" t="s">
        <v>839</v>
      </c>
      <c r="D526" s="64" t="s">
        <v>20</v>
      </c>
      <c r="E526" s="65" t="s">
        <v>760</v>
      </c>
      <c r="F526" s="66" t="s">
        <v>467</v>
      </c>
      <c r="G526" s="67">
        <v>51</v>
      </c>
      <c r="H526" s="85">
        <v>0</v>
      </c>
      <c r="I526" s="69">
        <f t="shared" ref="I526:I589" si="8">ROUND(G526*H526,0)</f>
        <v>0</v>
      </c>
      <c r="J526" s="41"/>
      <c r="K526" s="42"/>
      <c r="L526" s="41"/>
      <c r="M526" s="41"/>
      <c r="N526" s="41"/>
      <c r="O526" s="41"/>
      <c r="P526" s="41"/>
    </row>
    <row r="527" spans="2:16" ht="60" outlineLevel="1">
      <c r="B527" s="63">
        <v>514</v>
      </c>
      <c r="C527" s="64" t="s">
        <v>840</v>
      </c>
      <c r="D527" s="64" t="s">
        <v>82</v>
      </c>
      <c r="E527" s="65" t="s">
        <v>762</v>
      </c>
      <c r="F527" s="66" t="s">
        <v>467</v>
      </c>
      <c r="G527" s="67">
        <v>7</v>
      </c>
      <c r="H527" s="85">
        <v>0</v>
      </c>
      <c r="I527" s="69">
        <f t="shared" si="8"/>
        <v>0</v>
      </c>
      <c r="J527" s="41"/>
      <c r="K527" s="42"/>
      <c r="L527" s="41"/>
      <c r="M527" s="41"/>
      <c r="N527" s="41"/>
      <c r="O527" s="41"/>
      <c r="P527" s="41"/>
    </row>
    <row r="528" spans="2:16" ht="60" outlineLevel="1">
      <c r="B528" s="63">
        <v>515</v>
      </c>
      <c r="C528" s="64" t="s">
        <v>841</v>
      </c>
      <c r="D528" s="64" t="s">
        <v>82</v>
      </c>
      <c r="E528" s="65" t="s">
        <v>764</v>
      </c>
      <c r="F528" s="66" t="s">
        <v>467</v>
      </c>
      <c r="G528" s="67">
        <v>30</v>
      </c>
      <c r="H528" s="85">
        <v>0</v>
      </c>
      <c r="I528" s="69">
        <f t="shared" si="8"/>
        <v>0</v>
      </c>
      <c r="J528" s="41"/>
      <c r="K528" s="42"/>
      <c r="L528" s="41"/>
      <c r="M528" s="41"/>
      <c r="N528" s="41"/>
      <c r="O528" s="41"/>
      <c r="P528" s="41"/>
    </row>
    <row r="529" spans="2:16" ht="60" outlineLevel="1">
      <c r="B529" s="63">
        <v>516</v>
      </c>
      <c r="C529" s="64" t="s">
        <v>842</v>
      </c>
      <c r="D529" s="64" t="s">
        <v>82</v>
      </c>
      <c r="E529" s="65" t="s">
        <v>766</v>
      </c>
      <c r="F529" s="66" t="s">
        <v>467</v>
      </c>
      <c r="G529" s="67">
        <v>6</v>
      </c>
      <c r="H529" s="85">
        <v>0</v>
      </c>
      <c r="I529" s="69">
        <f t="shared" si="8"/>
        <v>0</v>
      </c>
      <c r="J529" s="41"/>
      <c r="K529" s="42"/>
      <c r="L529" s="41"/>
      <c r="M529" s="41"/>
      <c r="N529" s="41"/>
      <c r="O529" s="41"/>
      <c r="P529" s="41"/>
    </row>
    <row r="530" spans="2:16" ht="90" outlineLevel="1">
      <c r="B530" s="63">
        <v>517</v>
      </c>
      <c r="C530" s="64" t="s">
        <v>843</v>
      </c>
      <c r="D530" s="64" t="s">
        <v>82</v>
      </c>
      <c r="E530" s="65" t="s">
        <v>768</v>
      </c>
      <c r="F530" s="66" t="s">
        <v>443</v>
      </c>
      <c r="G530" s="67">
        <v>3</v>
      </c>
      <c r="H530" s="85">
        <v>0</v>
      </c>
      <c r="I530" s="69">
        <f t="shared" si="8"/>
        <v>0</v>
      </c>
      <c r="J530" s="41"/>
      <c r="K530" s="42"/>
      <c r="L530" s="41"/>
      <c r="M530" s="41"/>
      <c r="N530" s="41"/>
      <c r="O530" s="41"/>
      <c r="P530" s="41"/>
    </row>
    <row r="531" spans="2:16" ht="90" outlineLevel="1">
      <c r="B531" s="63">
        <v>518</v>
      </c>
      <c r="C531" s="64" t="s">
        <v>844</v>
      </c>
      <c r="D531" s="64" t="s">
        <v>20</v>
      </c>
      <c r="E531" s="65" t="s">
        <v>770</v>
      </c>
      <c r="F531" s="66" t="s">
        <v>443</v>
      </c>
      <c r="G531" s="67">
        <v>16</v>
      </c>
      <c r="H531" s="85">
        <v>0</v>
      </c>
      <c r="I531" s="69">
        <f t="shared" si="8"/>
        <v>0</v>
      </c>
      <c r="J531" s="41"/>
      <c r="K531" s="42"/>
      <c r="L531" s="41"/>
      <c r="M531" s="41"/>
      <c r="N531" s="41"/>
      <c r="O531" s="41"/>
      <c r="P531" s="41"/>
    </row>
    <row r="532" spans="2:16" ht="60" outlineLevel="1">
      <c r="B532" s="63">
        <v>519</v>
      </c>
      <c r="C532" s="64" t="s">
        <v>845</v>
      </c>
      <c r="D532" s="64" t="s">
        <v>82</v>
      </c>
      <c r="E532" s="65" t="s">
        <v>772</v>
      </c>
      <c r="F532" s="66" t="s">
        <v>443</v>
      </c>
      <c r="G532" s="67">
        <v>1</v>
      </c>
      <c r="H532" s="85">
        <v>0</v>
      </c>
      <c r="I532" s="69">
        <f t="shared" si="8"/>
        <v>0</v>
      </c>
      <c r="J532" s="41"/>
      <c r="K532" s="42"/>
      <c r="L532" s="41"/>
      <c r="M532" s="41"/>
      <c r="N532" s="41"/>
      <c r="O532" s="41"/>
      <c r="P532" s="41"/>
    </row>
    <row r="533" spans="2:16" ht="60" outlineLevel="1">
      <c r="B533" s="63">
        <v>520</v>
      </c>
      <c r="C533" s="64" t="s">
        <v>846</v>
      </c>
      <c r="D533" s="64" t="s">
        <v>20</v>
      </c>
      <c r="E533" s="65" t="s">
        <v>847</v>
      </c>
      <c r="F533" s="66" t="s">
        <v>443</v>
      </c>
      <c r="G533" s="67">
        <v>8</v>
      </c>
      <c r="H533" s="85">
        <v>0</v>
      </c>
      <c r="I533" s="69">
        <f t="shared" si="8"/>
        <v>0</v>
      </c>
      <c r="J533" s="41"/>
      <c r="K533" s="42"/>
      <c r="L533" s="41"/>
      <c r="M533" s="41"/>
      <c r="N533" s="41"/>
      <c r="O533" s="41"/>
      <c r="P533" s="41"/>
    </row>
    <row r="534" spans="2:16" ht="45" outlineLevel="1">
      <c r="B534" s="63">
        <v>521</v>
      </c>
      <c r="C534" s="64" t="s">
        <v>848</v>
      </c>
      <c r="D534" s="64" t="s">
        <v>20</v>
      </c>
      <c r="E534" s="65" t="s">
        <v>849</v>
      </c>
      <c r="F534" s="66" t="s">
        <v>720</v>
      </c>
      <c r="G534" s="67">
        <v>8</v>
      </c>
      <c r="H534" s="85">
        <v>0</v>
      </c>
      <c r="I534" s="69">
        <f t="shared" si="8"/>
        <v>0</v>
      </c>
      <c r="J534" s="41"/>
      <c r="K534" s="42"/>
      <c r="L534" s="41"/>
      <c r="M534" s="41"/>
      <c r="N534" s="41"/>
      <c r="O534" s="41"/>
      <c r="P534" s="41"/>
    </row>
    <row r="535" spans="2:16" ht="30" outlineLevel="1">
      <c r="B535" s="63">
        <v>522</v>
      </c>
      <c r="C535" s="64" t="s">
        <v>850</v>
      </c>
      <c r="D535" s="64" t="s">
        <v>20</v>
      </c>
      <c r="E535" s="65" t="s">
        <v>851</v>
      </c>
      <c r="F535" s="66" t="s">
        <v>443</v>
      </c>
      <c r="G535" s="67">
        <v>3</v>
      </c>
      <c r="H535" s="85">
        <v>0</v>
      </c>
      <c r="I535" s="69">
        <f t="shared" si="8"/>
        <v>0</v>
      </c>
      <c r="J535" s="41"/>
      <c r="K535" s="42"/>
      <c r="L535" s="41"/>
      <c r="M535" s="41"/>
      <c r="N535" s="41"/>
      <c r="O535" s="41"/>
      <c r="P535" s="41"/>
    </row>
    <row r="536" spans="2:16" ht="30" outlineLevel="1">
      <c r="B536" s="63">
        <v>523</v>
      </c>
      <c r="C536" s="64" t="s">
        <v>852</v>
      </c>
      <c r="D536" s="64" t="s">
        <v>20</v>
      </c>
      <c r="E536" s="65" t="s">
        <v>853</v>
      </c>
      <c r="F536" s="66" t="s">
        <v>443</v>
      </c>
      <c r="G536" s="67">
        <v>3</v>
      </c>
      <c r="H536" s="85">
        <v>0</v>
      </c>
      <c r="I536" s="69">
        <f t="shared" si="8"/>
        <v>0</v>
      </c>
      <c r="J536" s="41"/>
      <c r="K536" s="42"/>
      <c r="L536" s="41"/>
      <c r="M536" s="41"/>
      <c r="N536" s="41"/>
      <c r="O536" s="41"/>
      <c r="P536" s="41"/>
    </row>
    <row r="537" spans="2:16" ht="30" outlineLevel="1">
      <c r="B537" s="63">
        <v>524</v>
      </c>
      <c r="C537" s="64" t="s">
        <v>854</v>
      </c>
      <c r="D537" s="64" t="s">
        <v>20</v>
      </c>
      <c r="E537" s="65" t="s">
        <v>855</v>
      </c>
      <c r="F537" s="66" t="s">
        <v>197</v>
      </c>
      <c r="G537" s="67">
        <v>8</v>
      </c>
      <c r="H537" s="85">
        <v>0</v>
      </c>
      <c r="I537" s="69">
        <f t="shared" si="8"/>
        <v>0</v>
      </c>
      <c r="J537" s="41"/>
      <c r="K537" s="42"/>
      <c r="L537" s="41"/>
      <c r="M537" s="41"/>
      <c r="N537" s="41"/>
      <c r="O537" s="41"/>
      <c r="P537" s="41"/>
    </row>
    <row r="538" spans="2:16" ht="75" outlineLevel="1">
      <c r="B538" s="63">
        <v>525</v>
      </c>
      <c r="C538" s="64" t="s">
        <v>856</v>
      </c>
      <c r="D538" s="64" t="s">
        <v>20</v>
      </c>
      <c r="E538" s="65" t="s">
        <v>857</v>
      </c>
      <c r="F538" s="66" t="s">
        <v>197</v>
      </c>
      <c r="G538" s="67">
        <v>6</v>
      </c>
      <c r="H538" s="85">
        <v>0</v>
      </c>
      <c r="I538" s="69">
        <f t="shared" si="8"/>
        <v>0</v>
      </c>
      <c r="J538" s="41"/>
      <c r="K538" s="42"/>
      <c r="L538" s="41"/>
      <c r="M538" s="41"/>
      <c r="N538" s="41"/>
      <c r="O538" s="41"/>
      <c r="P538" s="41"/>
    </row>
    <row r="539" spans="2:16" ht="45" outlineLevel="1">
      <c r="B539" s="63">
        <v>526</v>
      </c>
      <c r="C539" s="64" t="s">
        <v>858</v>
      </c>
      <c r="D539" s="64" t="s">
        <v>20</v>
      </c>
      <c r="E539" s="65" t="s">
        <v>859</v>
      </c>
      <c r="F539" s="66" t="s">
        <v>443</v>
      </c>
      <c r="G539" s="67">
        <v>4</v>
      </c>
      <c r="H539" s="85">
        <v>0</v>
      </c>
      <c r="I539" s="69">
        <f t="shared" si="8"/>
        <v>0</v>
      </c>
      <c r="J539" s="41"/>
      <c r="K539" s="42"/>
      <c r="L539" s="41"/>
      <c r="M539" s="41"/>
      <c r="N539" s="41"/>
      <c r="O539" s="41"/>
      <c r="P539" s="41"/>
    </row>
    <row r="540" spans="2:16" ht="30" outlineLevel="1">
      <c r="B540" s="63">
        <v>527</v>
      </c>
      <c r="C540" s="64" t="s">
        <v>860</v>
      </c>
      <c r="D540" s="64" t="s">
        <v>82</v>
      </c>
      <c r="E540" s="65" t="s">
        <v>861</v>
      </c>
      <c r="F540" s="66" t="s">
        <v>443</v>
      </c>
      <c r="G540" s="67">
        <v>3</v>
      </c>
      <c r="H540" s="85">
        <v>0</v>
      </c>
      <c r="I540" s="69">
        <f t="shared" si="8"/>
        <v>0</v>
      </c>
      <c r="J540" s="41"/>
      <c r="K540" s="42"/>
      <c r="L540" s="41"/>
      <c r="M540" s="41"/>
      <c r="N540" s="41"/>
      <c r="O540" s="41"/>
      <c r="P540" s="41"/>
    </row>
    <row r="541" spans="2:16" outlineLevel="1">
      <c r="B541" s="63">
        <v>528</v>
      </c>
      <c r="C541" s="64" t="s">
        <v>862</v>
      </c>
      <c r="D541" s="64" t="s">
        <v>82</v>
      </c>
      <c r="E541" s="65" t="s">
        <v>863</v>
      </c>
      <c r="F541" s="66" t="s">
        <v>443</v>
      </c>
      <c r="G541" s="67">
        <v>3</v>
      </c>
      <c r="H541" s="85">
        <v>0</v>
      </c>
      <c r="I541" s="69">
        <f t="shared" si="8"/>
        <v>0</v>
      </c>
      <c r="J541" s="41"/>
      <c r="K541" s="42"/>
      <c r="L541" s="41"/>
      <c r="M541" s="41"/>
      <c r="N541" s="41"/>
      <c r="O541" s="41"/>
      <c r="P541" s="41"/>
    </row>
    <row r="542" spans="2:16" ht="15.75" outlineLevel="1">
      <c r="B542" s="70">
        <v>529</v>
      </c>
      <c r="C542" s="51" t="s">
        <v>864</v>
      </c>
      <c r="D542" s="51"/>
      <c r="E542" s="59" t="s">
        <v>865</v>
      </c>
      <c r="F542" s="51"/>
      <c r="G542" s="53"/>
      <c r="H542" s="54"/>
      <c r="I542" s="62"/>
      <c r="J542" s="41"/>
      <c r="K542" s="42"/>
      <c r="L542" s="41"/>
      <c r="M542" s="41"/>
      <c r="N542" s="41"/>
      <c r="O542" s="41"/>
      <c r="P542" s="41"/>
    </row>
    <row r="543" spans="2:16" ht="15.75" outlineLevel="1">
      <c r="B543" s="70">
        <v>530</v>
      </c>
      <c r="C543" s="51"/>
      <c r="D543" s="51"/>
      <c r="E543" s="59" t="s">
        <v>775</v>
      </c>
      <c r="F543" s="51"/>
      <c r="G543" s="53"/>
      <c r="H543" s="54"/>
      <c r="I543" s="62"/>
      <c r="J543" s="41"/>
      <c r="K543" s="42"/>
      <c r="L543" s="41"/>
      <c r="M543" s="41"/>
      <c r="N543" s="41"/>
      <c r="O543" s="41"/>
      <c r="P543" s="41"/>
    </row>
    <row r="544" spans="2:16" ht="75" outlineLevel="1">
      <c r="B544" s="63">
        <v>531</v>
      </c>
      <c r="C544" s="64" t="s">
        <v>866</v>
      </c>
      <c r="D544" s="64" t="s">
        <v>20</v>
      </c>
      <c r="E544" s="65" t="s">
        <v>867</v>
      </c>
      <c r="F544" s="66" t="s">
        <v>467</v>
      </c>
      <c r="G544" s="67">
        <v>36</v>
      </c>
      <c r="H544" s="85">
        <v>0</v>
      </c>
      <c r="I544" s="69">
        <f t="shared" si="8"/>
        <v>0</v>
      </c>
      <c r="J544" s="41"/>
      <c r="K544" s="42"/>
      <c r="L544" s="41"/>
      <c r="M544" s="41"/>
      <c r="N544" s="41"/>
      <c r="O544" s="41"/>
      <c r="P544" s="41"/>
    </row>
    <row r="545" spans="2:16" ht="75" outlineLevel="1">
      <c r="B545" s="63">
        <v>532</v>
      </c>
      <c r="C545" s="64" t="s">
        <v>868</v>
      </c>
      <c r="D545" s="64" t="s">
        <v>20</v>
      </c>
      <c r="E545" s="65" t="s">
        <v>869</v>
      </c>
      <c r="F545" s="66" t="s">
        <v>467</v>
      </c>
      <c r="G545" s="67">
        <v>150</v>
      </c>
      <c r="H545" s="85">
        <v>0</v>
      </c>
      <c r="I545" s="69">
        <f t="shared" si="8"/>
        <v>0</v>
      </c>
      <c r="J545" s="41"/>
      <c r="K545" s="42"/>
      <c r="L545" s="41"/>
      <c r="M545" s="41"/>
      <c r="N545" s="41"/>
      <c r="O545" s="41"/>
      <c r="P545" s="41"/>
    </row>
    <row r="546" spans="2:16" ht="30" outlineLevel="1">
      <c r="B546" s="63">
        <v>533</v>
      </c>
      <c r="C546" s="64" t="s">
        <v>870</v>
      </c>
      <c r="D546" s="64" t="s">
        <v>20</v>
      </c>
      <c r="E546" s="65" t="s">
        <v>871</v>
      </c>
      <c r="F546" s="66" t="s">
        <v>443</v>
      </c>
      <c r="G546" s="67">
        <v>24</v>
      </c>
      <c r="H546" s="85">
        <v>0</v>
      </c>
      <c r="I546" s="69">
        <f t="shared" si="8"/>
        <v>0</v>
      </c>
      <c r="J546" s="41"/>
      <c r="K546" s="42"/>
      <c r="L546" s="41"/>
      <c r="M546" s="41"/>
      <c r="N546" s="41"/>
      <c r="O546" s="41"/>
      <c r="P546" s="41"/>
    </row>
    <row r="547" spans="2:16" ht="60" outlineLevel="1">
      <c r="B547" s="63">
        <v>534</v>
      </c>
      <c r="C547" s="64" t="s">
        <v>872</v>
      </c>
      <c r="D547" s="64" t="s">
        <v>20</v>
      </c>
      <c r="E547" s="65" t="s">
        <v>793</v>
      </c>
      <c r="F547" s="66" t="s">
        <v>467</v>
      </c>
      <c r="G547" s="67">
        <v>40</v>
      </c>
      <c r="H547" s="85">
        <v>0</v>
      </c>
      <c r="I547" s="69">
        <f t="shared" si="8"/>
        <v>0</v>
      </c>
      <c r="J547" s="41"/>
      <c r="K547" s="42"/>
      <c r="L547" s="41"/>
      <c r="M547" s="41"/>
      <c r="N547" s="41"/>
      <c r="O547" s="41"/>
      <c r="P547" s="41"/>
    </row>
    <row r="548" spans="2:16" ht="45" outlineLevel="1">
      <c r="B548" s="63">
        <v>535</v>
      </c>
      <c r="C548" s="64" t="s">
        <v>873</v>
      </c>
      <c r="D548" s="64" t="s">
        <v>20</v>
      </c>
      <c r="E548" s="65" t="s">
        <v>874</v>
      </c>
      <c r="F548" s="66" t="s">
        <v>467</v>
      </c>
      <c r="G548" s="67">
        <v>350</v>
      </c>
      <c r="H548" s="85">
        <v>0</v>
      </c>
      <c r="I548" s="69">
        <f t="shared" si="8"/>
        <v>0</v>
      </c>
      <c r="J548" s="41"/>
      <c r="K548" s="42"/>
      <c r="L548" s="41"/>
      <c r="M548" s="41"/>
      <c r="N548" s="41"/>
      <c r="O548" s="41"/>
      <c r="P548" s="41"/>
    </row>
    <row r="549" spans="2:16" ht="15.75">
      <c r="B549" s="70">
        <v>536</v>
      </c>
      <c r="C549" s="51" t="s">
        <v>875</v>
      </c>
      <c r="D549" s="51"/>
      <c r="E549" s="52" t="s">
        <v>876</v>
      </c>
      <c r="F549" s="51" t="s">
        <v>5</v>
      </c>
      <c r="G549" s="53"/>
      <c r="H549" s="54"/>
      <c r="I549" s="62"/>
      <c r="J549" s="40"/>
      <c r="K549" s="42"/>
      <c r="L549" s="40"/>
      <c r="M549" s="40"/>
      <c r="N549" s="40"/>
      <c r="O549" s="40"/>
      <c r="P549" s="40"/>
    </row>
    <row r="550" spans="2:16" ht="15.75" outlineLevel="1">
      <c r="B550" s="70">
        <v>537</v>
      </c>
      <c r="C550" s="51"/>
      <c r="D550" s="51"/>
      <c r="E550" s="59" t="s">
        <v>877</v>
      </c>
      <c r="F550" s="51"/>
      <c r="G550" s="53"/>
      <c r="H550" s="54"/>
      <c r="I550" s="62"/>
      <c r="J550" s="41"/>
      <c r="K550" s="42"/>
      <c r="L550" s="41"/>
      <c r="M550" s="41"/>
      <c r="N550" s="41"/>
      <c r="O550" s="41"/>
      <c r="P550" s="41"/>
    </row>
    <row r="551" spans="2:16" ht="15.75" outlineLevel="1">
      <c r="B551" s="70">
        <v>538</v>
      </c>
      <c r="C551" s="51"/>
      <c r="D551" s="51"/>
      <c r="E551" s="59" t="s">
        <v>878</v>
      </c>
      <c r="F551" s="51"/>
      <c r="G551" s="53"/>
      <c r="H551" s="54"/>
      <c r="I551" s="62"/>
      <c r="J551" s="41"/>
      <c r="K551" s="42"/>
      <c r="L551" s="41"/>
      <c r="M551" s="41"/>
      <c r="N551" s="41"/>
      <c r="O551" s="41"/>
      <c r="P551" s="41"/>
    </row>
    <row r="552" spans="2:16" ht="30" outlineLevel="1">
      <c r="B552" s="63">
        <v>539</v>
      </c>
      <c r="C552" s="64" t="s">
        <v>879</v>
      </c>
      <c r="D552" s="64" t="s">
        <v>20</v>
      </c>
      <c r="E552" s="65" t="s">
        <v>880</v>
      </c>
      <c r="F552" s="66" t="s">
        <v>881</v>
      </c>
      <c r="G552" s="67">
        <v>1</v>
      </c>
      <c r="H552" s="85">
        <v>0</v>
      </c>
      <c r="I552" s="69">
        <f t="shared" si="8"/>
        <v>0</v>
      </c>
      <c r="J552" s="41"/>
      <c r="K552" s="42"/>
      <c r="L552" s="41"/>
      <c r="M552" s="41"/>
      <c r="N552" s="41"/>
      <c r="O552" s="41"/>
      <c r="P552" s="41"/>
    </row>
    <row r="553" spans="2:16" ht="15.75" outlineLevel="1">
      <c r="B553" s="70">
        <v>540</v>
      </c>
      <c r="C553" s="51"/>
      <c r="D553" s="51"/>
      <c r="E553" s="59" t="s">
        <v>882</v>
      </c>
      <c r="F553" s="51"/>
      <c r="G553" s="53"/>
      <c r="H553" s="54"/>
      <c r="I553" s="62"/>
      <c r="J553" s="41"/>
      <c r="K553" s="42"/>
      <c r="L553" s="41"/>
      <c r="M553" s="41"/>
      <c r="N553" s="41"/>
      <c r="O553" s="41"/>
      <c r="P553" s="41"/>
    </row>
    <row r="554" spans="2:16" outlineLevel="1">
      <c r="B554" s="63">
        <v>541</v>
      </c>
      <c r="C554" s="64" t="s">
        <v>883</v>
      </c>
      <c r="D554" s="64" t="s">
        <v>20</v>
      </c>
      <c r="E554" s="65" t="s">
        <v>884</v>
      </c>
      <c r="F554" s="66" t="s">
        <v>881</v>
      </c>
      <c r="G554" s="67">
        <v>1</v>
      </c>
      <c r="H554" s="85">
        <v>0</v>
      </c>
      <c r="I554" s="69">
        <f t="shared" si="8"/>
        <v>0</v>
      </c>
      <c r="J554" s="41"/>
      <c r="K554" s="42"/>
      <c r="L554" s="41"/>
      <c r="M554" s="41"/>
      <c r="N554" s="41"/>
      <c r="O554" s="41"/>
      <c r="P554" s="41"/>
    </row>
    <row r="555" spans="2:16" outlineLevel="1">
      <c r="B555" s="63">
        <v>542</v>
      </c>
      <c r="C555" s="64" t="s">
        <v>885</v>
      </c>
      <c r="D555" s="64" t="s">
        <v>20</v>
      </c>
      <c r="E555" s="65" t="s">
        <v>886</v>
      </c>
      <c r="F555" s="66" t="s">
        <v>881</v>
      </c>
      <c r="G555" s="67">
        <v>1</v>
      </c>
      <c r="H555" s="85">
        <v>0</v>
      </c>
      <c r="I555" s="69">
        <f t="shared" si="8"/>
        <v>0</v>
      </c>
      <c r="J555" s="41"/>
      <c r="K555" s="42"/>
      <c r="L555" s="41"/>
      <c r="M555" s="41"/>
      <c r="N555" s="41"/>
      <c r="O555" s="41"/>
      <c r="P555" s="41"/>
    </row>
    <row r="556" spans="2:16" ht="15.75" outlineLevel="1">
      <c r="B556" s="70">
        <v>543</v>
      </c>
      <c r="C556" s="51"/>
      <c r="D556" s="51"/>
      <c r="E556" s="59" t="s">
        <v>887</v>
      </c>
      <c r="F556" s="51"/>
      <c r="G556" s="53"/>
      <c r="H556" s="54"/>
      <c r="I556" s="62"/>
      <c r="J556" s="41"/>
      <c r="K556" s="42"/>
      <c r="L556" s="41"/>
      <c r="M556" s="41"/>
      <c r="N556" s="41"/>
      <c r="O556" s="41"/>
      <c r="P556" s="41"/>
    </row>
    <row r="557" spans="2:16" outlineLevel="1">
      <c r="B557" s="63">
        <v>544</v>
      </c>
      <c r="C557" s="64" t="s">
        <v>888</v>
      </c>
      <c r="D557" s="64" t="s">
        <v>82</v>
      </c>
      <c r="E557" s="65" t="s">
        <v>889</v>
      </c>
      <c r="F557" s="66" t="s">
        <v>881</v>
      </c>
      <c r="G557" s="67">
        <v>2</v>
      </c>
      <c r="H557" s="85">
        <v>0</v>
      </c>
      <c r="I557" s="69">
        <f t="shared" si="8"/>
        <v>0</v>
      </c>
      <c r="J557" s="41"/>
      <c r="K557" s="42"/>
      <c r="L557" s="41"/>
      <c r="M557" s="41"/>
      <c r="N557" s="41"/>
      <c r="O557" s="41"/>
      <c r="P557" s="41"/>
    </row>
    <row r="558" spans="2:16" outlineLevel="1">
      <c r="B558" s="63">
        <v>545</v>
      </c>
      <c r="C558" s="64" t="s">
        <v>890</v>
      </c>
      <c r="D558" s="64" t="s">
        <v>20</v>
      </c>
      <c r="E558" s="65" t="s">
        <v>891</v>
      </c>
      <c r="F558" s="66" t="s">
        <v>881</v>
      </c>
      <c r="G558" s="67">
        <v>2</v>
      </c>
      <c r="H558" s="85">
        <v>0</v>
      </c>
      <c r="I558" s="69">
        <f t="shared" si="8"/>
        <v>0</v>
      </c>
      <c r="J558" s="41"/>
      <c r="K558" s="42"/>
      <c r="L558" s="41"/>
      <c r="M558" s="41"/>
      <c r="N558" s="41"/>
      <c r="O558" s="41"/>
      <c r="P558" s="41"/>
    </row>
    <row r="559" spans="2:16" outlineLevel="1">
      <c r="B559" s="63">
        <v>546</v>
      </c>
      <c r="C559" s="64" t="s">
        <v>892</v>
      </c>
      <c r="D559" s="64" t="s">
        <v>20</v>
      </c>
      <c r="E559" s="65" t="s">
        <v>893</v>
      </c>
      <c r="F559" s="66" t="s">
        <v>881</v>
      </c>
      <c r="G559" s="67">
        <v>2</v>
      </c>
      <c r="H559" s="85">
        <v>0</v>
      </c>
      <c r="I559" s="69">
        <f t="shared" si="8"/>
        <v>0</v>
      </c>
      <c r="J559" s="41"/>
      <c r="K559" s="42"/>
      <c r="L559" s="41"/>
      <c r="M559" s="41"/>
      <c r="N559" s="41"/>
      <c r="O559" s="41"/>
      <c r="P559" s="41"/>
    </row>
    <row r="560" spans="2:16" outlineLevel="1">
      <c r="B560" s="63">
        <v>547</v>
      </c>
      <c r="C560" s="64" t="s">
        <v>894</v>
      </c>
      <c r="D560" s="64" t="s">
        <v>20</v>
      </c>
      <c r="E560" s="65" t="s">
        <v>895</v>
      </c>
      <c r="F560" s="66" t="s">
        <v>881</v>
      </c>
      <c r="G560" s="67">
        <v>2</v>
      </c>
      <c r="H560" s="85">
        <v>0</v>
      </c>
      <c r="I560" s="69">
        <f t="shared" si="8"/>
        <v>0</v>
      </c>
      <c r="J560" s="41"/>
      <c r="K560" s="42"/>
      <c r="L560" s="41"/>
      <c r="M560" s="41"/>
      <c r="N560" s="41"/>
      <c r="O560" s="41"/>
      <c r="P560" s="41"/>
    </row>
    <row r="561" spans="2:16" outlineLevel="1">
      <c r="B561" s="63">
        <v>548</v>
      </c>
      <c r="C561" s="64" t="s">
        <v>896</v>
      </c>
      <c r="D561" s="64" t="s">
        <v>20</v>
      </c>
      <c r="E561" s="65" t="s">
        <v>897</v>
      </c>
      <c r="F561" s="66" t="s">
        <v>881</v>
      </c>
      <c r="G561" s="67">
        <v>1</v>
      </c>
      <c r="H561" s="85">
        <v>0</v>
      </c>
      <c r="I561" s="69">
        <f t="shared" si="8"/>
        <v>0</v>
      </c>
      <c r="J561" s="41"/>
      <c r="K561" s="42"/>
      <c r="L561" s="41"/>
      <c r="M561" s="41"/>
      <c r="N561" s="41"/>
      <c r="O561" s="41"/>
      <c r="P561" s="41"/>
    </row>
    <row r="562" spans="2:16" outlineLevel="1">
      <c r="B562" s="63">
        <v>549</v>
      </c>
      <c r="C562" s="64" t="s">
        <v>898</v>
      </c>
      <c r="D562" s="64" t="s">
        <v>20</v>
      </c>
      <c r="E562" s="65" t="s">
        <v>899</v>
      </c>
      <c r="F562" s="66" t="s">
        <v>881</v>
      </c>
      <c r="G562" s="67">
        <v>4</v>
      </c>
      <c r="H562" s="85">
        <v>0</v>
      </c>
      <c r="I562" s="69">
        <f t="shared" si="8"/>
        <v>0</v>
      </c>
      <c r="J562" s="41"/>
      <c r="K562" s="42"/>
      <c r="L562" s="41"/>
      <c r="M562" s="41"/>
      <c r="N562" s="41"/>
      <c r="O562" s="41"/>
      <c r="P562" s="41"/>
    </row>
    <row r="563" spans="2:16" outlineLevel="1">
      <c r="B563" s="63">
        <v>550</v>
      </c>
      <c r="C563" s="64" t="s">
        <v>900</v>
      </c>
      <c r="D563" s="64" t="s">
        <v>20</v>
      </c>
      <c r="E563" s="65" t="s">
        <v>901</v>
      </c>
      <c r="F563" s="66" t="s">
        <v>881</v>
      </c>
      <c r="G563" s="67">
        <v>12</v>
      </c>
      <c r="H563" s="85">
        <v>0</v>
      </c>
      <c r="I563" s="69">
        <f t="shared" si="8"/>
        <v>0</v>
      </c>
      <c r="J563" s="41"/>
      <c r="K563" s="42"/>
      <c r="L563" s="41"/>
      <c r="M563" s="41"/>
      <c r="N563" s="41"/>
      <c r="O563" s="41"/>
      <c r="P563" s="41"/>
    </row>
    <row r="564" spans="2:16" outlineLevel="1">
      <c r="B564" s="63">
        <v>551</v>
      </c>
      <c r="C564" s="64" t="s">
        <v>902</v>
      </c>
      <c r="D564" s="64" t="s">
        <v>20</v>
      </c>
      <c r="E564" s="65" t="s">
        <v>903</v>
      </c>
      <c r="F564" s="66" t="s">
        <v>881</v>
      </c>
      <c r="G564" s="67">
        <v>2</v>
      </c>
      <c r="H564" s="85">
        <v>0</v>
      </c>
      <c r="I564" s="69">
        <f t="shared" si="8"/>
        <v>0</v>
      </c>
      <c r="J564" s="41"/>
      <c r="K564" s="42"/>
      <c r="L564" s="41"/>
      <c r="M564" s="41"/>
      <c r="N564" s="41"/>
      <c r="O564" s="41"/>
      <c r="P564" s="41"/>
    </row>
    <row r="565" spans="2:16" outlineLevel="1">
      <c r="B565" s="63">
        <v>552</v>
      </c>
      <c r="C565" s="64" t="s">
        <v>904</v>
      </c>
      <c r="D565" s="64" t="s">
        <v>82</v>
      </c>
      <c r="E565" s="65" t="s">
        <v>905</v>
      </c>
      <c r="F565" s="66" t="s">
        <v>881</v>
      </c>
      <c r="G565" s="67">
        <v>1</v>
      </c>
      <c r="H565" s="85">
        <v>0</v>
      </c>
      <c r="I565" s="69">
        <f t="shared" si="8"/>
        <v>0</v>
      </c>
      <c r="J565" s="41"/>
      <c r="K565" s="41"/>
      <c r="L565" s="41"/>
      <c r="M565" s="41"/>
      <c r="N565" s="41"/>
      <c r="O565" s="41"/>
      <c r="P565" s="41"/>
    </row>
    <row r="566" spans="2:16" outlineLevel="1">
      <c r="B566" s="63">
        <v>553</v>
      </c>
      <c r="C566" s="64" t="s">
        <v>906</v>
      </c>
      <c r="D566" s="64" t="s">
        <v>20</v>
      </c>
      <c r="E566" s="65" t="s">
        <v>907</v>
      </c>
      <c r="F566" s="66" t="s">
        <v>908</v>
      </c>
      <c r="G566" s="67">
        <v>1</v>
      </c>
      <c r="H566" s="85">
        <v>0</v>
      </c>
      <c r="I566" s="69">
        <f t="shared" si="8"/>
        <v>0</v>
      </c>
      <c r="J566" s="41"/>
      <c r="K566" s="41"/>
      <c r="L566" s="41"/>
      <c r="M566" s="41"/>
      <c r="N566" s="41"/>
      <c r="O566" s="41"/>
      <c r="P566" s="41"/>
    </row>
    <row r="567" spans="2:16" ht="15.75" outlineLevel="1">
      <c r="B567" s="70">
        <v>554</v>
      </c>
      <c r="C567" s="51"/>
      <c r="D567" s="51"/>
      <c r="E567" s="59" t="s">
        <v>909</v>
      </c>
      <c r="F567" s="51"/>
      <c r="G567" s="53"/>
      <c r="H567" s="54"/>
      <c r="I567" s="62"/>
      <c r="J567" s="41"/>
      <c r="K567" s="41"/>
      <c r="L567" s="41"/>
      <c r="M567" s="41"/>
      <c r="N567" s="41"/>
      <c r="O567" s="41"/>
      <c r="P567" s="41"/>
    </row>
    <row r="568" spans="2:16" outlineLevel="1">
      <c r="B568" s="63">
        <v>555</v>
      </c>
      <c r="C568" s="64" t="s">
        <v>910</v>
      </c>
      <c r="D568" s="64" t="s">
        <v>20</v>
      </c>
      <c r="E568" s="65" t="s">
        <v>911</v>
      </c>
      <c r="F568" s="66" t="s">
        <v>881</v>
      </c>
      <c r="G568" s="67">
        <v>1</v>
      </c>
      <c r="H568" s="85">
        <v>0</v>
      </c>
      <c r="I568" s="69">
        <f t="shared" si="8"/>
        <v>0</v>
      </c>
      <c r="J568" s="41"/>
      <c r="K568" s="41"/>
      <c r="L568" s="41"/>
      <c r="M568" s="41"/>
      <c r="N568" s="41"/>
      <c r="O568" s="41"/>
      <c r="P568" s="41"/>
    </row>
    <row r="569" spans="2:16" ht="15.75" outlineLevel="1">
      <c r="B569" s="70">
        <v>556</v>
      </c>
      <c r="C569" s="51"/>
      <c r="D569" s="51"/>
      <c r="E569" s="59" t="s">
        <v>912</v>
      </c>
      <c r="F569" s="51"/>
      <c r="G569" s="53"/>
      <c r="H569" s="54"/>
      <c r="I569" s="62"/>
      <c r="J569" s="41"/>
      <c r="K569" s="41"/>
      <c r="L569" s="41"/>
      <c r="M569" s="41"/>
      <c r="N569" s="41"/>
      <c r="O569" s="41"/>
      <c r="P569" s="41"/>
    </row>
    <row r="570" spans="2:16" outlineLevel="1">
      <c r="B570" s="63">
        <v>557</v>
      </c>
      <c r="C570" s="64" t="s">
        <v>913</v>
      </c>
      <c r="D570" s="64" t="s">
        <v>20</v>
      </c>
      <c r="E570" s="65" t="s">
        <v>914</v>
      </c>
      <c r="F570" s="66" t="s">
        <v>881</v>
      </c>
      <c r="G570" s="67">
        <v>1</v>
      </c>
      <c r="H570" s="85">
        <v>0</v>
      </c>
      <c r="I570" s="69">
        <f t="shared" si="8"/>
        <v>0</v>
      </c>
      <c r="J570" s="41"/>
      <c r="K570" s="41"/>
      <c r="L570" s="41"/>
      <c r="M570" s="41"/>
      <c r="N570" s="41"/>
      <c r="O570" s="41"/>
      <c r="P570" s="41"/>
    </row>
    <row r="571" spans="2:16" ht="15.75" outlineLevel="1">
      <c r="B571" s="70">
        <v>558</v>
      </c>
      <c r="C571" s="51"/>
      <c r="D571" s="51"/>
      <c r="E571" s="59" t="s">
        <v>915</v>
      </c>
      <c r="F571" s="51"/>
      <c r="G571" s="53"/>
      <c r="H571" s="54"/>
      <c r="I571" s="62"/>
      <c r="J571" s="41"/>
      <c r="K571" s="41"/>
      <c r="L571" s="41"/>
      <c r="M571" s="41"/>
      <c r="N571" s="41"/>
      <c r="O571" s="41"/>
      <c r="P571" s="41"/>
    </row>
    <row r="572" spans="2:16" outlineLevel="1">
      <c r="B572" s="63">
        <v>559</v>
      </c>
      <c r="C572" s="64" t="s">
        <v>916</v>
      </c>
      <c r="D572" s="64" t="s">
        <v>82</v>
      </c>
      <c r="E572" s="65" t="s">
        <v>917</v>
      </c>
      <c r="F572" s="66" t="s">
        <v>881</v>
      </c>
      <c r="G572" s="67">
        <v>1</v>
      </c>
      <c r="H572" s="85">
        <v>0</v>
      </c>
      <c r="I572" s="69">
        <f t="shared" si="8"/>
        <v>0</v>
      </c>
      <c r="J572" s="41"/>
      <c r="K572" s="41"/>
      <c r="L572" s="41"/>
      <c r="M572" s="41"/>
      <c r="N572" s="41"/>
      <c r="O572" s="41"/>
      <c r="P572" s="41"/>
    </row>
    <row r="573" spans="2:16" outlineLevel="1">
      <c r="B573" s="63">
        <v>560</v>
      </c>
      <c r="C573" s="64" t="s">
        <v>918</v>
      </c>
      <c r="D573" s="64" t="s">
        <v>20</v>
      </c>
      <c r="E573" s="65" t="s">
        <v>919</v>
      </c>
      <c r="F573" s="66" t="s">
        <v>881</v>
      </c>
      <c r="G573" s="67">
        <v>1</v>
      </c>
      <c r="H573" s="85">
        <v>0</v>
      </c>
      <c r="I573" s="69">
        <f t="shared" si="8"/>
        <v>0</v>
      </c>
      <c r="J573" s="41"/>
      <c r="K573" s="41"/>
      <c r="L573" s="41"/>
      <c r="M573" s="41"/>
      <c r="N573" s="41"/>
      <c r="O573" s="41"/>
      <c r="P573" s="41"/>
    </row>
    <row r="574" spans="2:16" ht="15.75" outlineLevel="1">
      <c r="B574" s="70">
        <v>561</v>
      </c>
      <c r="C574" s="51"/>
      <c r="D574" s="51"/>
      <c r="E574" s="59" t="s">
        <v>920</v>
      </c>
      <c r="F574" s="51"/>
      <c r="G574" s="53"/>
      <c r="H574" s="54"/>
      <c r="I574" s="62"/>
      <c r="J574" s="41"/>
      <c r="K574" s="41"/>
      <c r="L574" s="41"/>
      <c r="M574" s="41"/>
      <c r="N574" s="41"/>
      <c r="O574" s="41"/>
      <c r="P574" s="41"/>
    </row>
    <row r="575" spans="2:16" outlineLevel="1">
      <c r="B575" s="63">
        <v>562</v>
      </c>
      <c r="C575" s="64" t="s">
        <v>921</v>
      </c>
      <c r="D575" s="64" t="s">
        <v>20</v>
      </c>
      <c r="E575" s="65" t="s">
        <v>922</v>
      </c>
      <c r="F575" s="66" t="s">
        <v>881</v>
      </c>
      <c r="G575" s="67">
        <v>2</v>
      </c>
      <c r="H575" s="85">
        <v>0</v>
      </c>
      <c r="I575" s="69">
        <f t="shared" si="8"/>
        <v>0</v>
      </c>
      <c r="J575" s="41"/>
      <c r="K575" s="41"/>
      <c r="L575" s="41"/>
      <c r="M575" s="41"/>
      <c r="N575" s="41"/>
      <c r="O575" s="41"/>
      <c r="P575" s="41"/>
    </row>
    <row r="576" spans="2:16" outlineLevel="1">
      <c r="B576" s="63">
        <v>563</v>
      </c>
      <c r="C576" s="64" t="s">
        <v>923</v>
      </c>
      <c r="D576" s="64" t="s">
        <v>20</v>
      </c>
      <c r="E576" s="65" t="s">
        <v>924</v>
      </c>
      <c r="F576" s="66" t="s">
        <v>881</v>
      </c>
      <c r="G576" s="67">
        <v>1</v>
      </c>
      <c r="H576" s="85">
        <v>0</v>
      </c>
      <c r="I576" s="69">
        <f t="shared" si="8"/>
        <v>0</v>
      </c>
      <c r="J576" s="41"/>
      <c r="K576" s="41"/>
      <c r="L576" s="41"/>
      <c r="M576" s="41"/>
      <c r="N576" s="41"/>
      <c r="O576" s="41"/>
      <c r="P576" s="41"/>
    </row>
    <row r="577" spans="2:16" outlineLevel="1">
      <c r="B577" s="63">
        <v>564</v>
      </c>
      <c r="C577" s="64" t="s">
        <v>925</v>
      </c>
      <c r="D577" s="64" t="s">
        <v>20</v>
      </c>
      <c r="E577" s="65" t="s">
        <v>926</v>
      </c>
      <c r="F577" s="66" t="s">
        <v>881</v>
      </c>
      <c r="G577" s="67">
        <v>1</v>
      </c>
      <c r="H577" s="85">
        <v>0</v>
      </c>
      <c r="I577" s="69">
        <f t="shared" si="8"/>
        <v>0</v>
      </c>
      <c r="J577" s="41"/>
      <c r="K577" s="41"/>
      <c r="L577" s="41"/>
      <c r="M577" s="41"/>
      <c r="N577" s="41"/>
      <c r="O577" s="41"/>
      <c r="P577" s="41"/>
    </row>
    <row r="578" spans="2:16" outlineLevel="1">
      <c r="B578" s="63">
        <v>565</v>
      </c>
      <c r="C578" s="64" t="s">
        <v>927</v>
      </c>
      <c r="D578" s="64" t="s">
        <v>82</v>
      </c>
      <c r="E578" s="65" t="s">
        <v>895</v>
      </c>
      <c r="F578" s="66" t="s">
        <v>881</v>
      </c>
      <c r="G578" s="67">
        <v>1</v>
      </c>
      <c r="H578" s="85">
        <v>0</v>
      </c>
      <c r="I578" s="69">
        <f t="shared" si="8"/>
        <v>0</v>
      </c>
      <c r="J578" s="41"/>
      <c r="K578" s="41"/>
      <c r="L578" s="41"/>
      <c r="M578" s="41"/>
      <c r="N578" s="41"/>
      <c r="O578" s="41"/>
      <c r="P578" s="41"/>
    </row>
    <row r="579" spans="2:16" outlineLevel="1">
      <c r="B579" s="63">
        <v>566</v>
      </c>
      <c r="C579" s="64" t="s">
        <v>928</v>
      </c>
      <c r="D579" s="64" t="s">
        <v>82</v>
      </c>
      <c r="E579" s="65" t="s">
        <v>929</v>
      </c>
      <c r="F579" s="66" t="s">
        <v>881</v>
      </c>
      <c r="G579" s="67">
        <v>2</v>
      </c>
      <c r="H579" s="85">
        <v>0</v>
      </c>
      <c r="I579" s="69">
        <f t="shared" si="8"/>
        <v>0</v>
      </c>
      <c r="J579" s="41"/>
      <c r="K579" s="41"/>
      <c r="L579" s="41"/>
      <c r="M579" s="41"/>
      <c r="N579" s="41"/>
      <c r="O579" s="41"/>
      <c r="P579" s="41"/>
    </row>
    <row r="580" spans="2:16" outlineLevel="1">
      <c r="B580" s="63">
        <v>567</v>
      </c>
      <c r="C580" s="64" t="s">
        <v>930</v>
      </c>
      <c r="D580" s="64" t="s">
        <v>20</v>
      </c>
      <c r="E580" s="65" t="s">
        <v>901</v>
      </c>
      <c r="F580" s="66" t="s">
        <v>881</v>
      </c>
      <c r="G580" s="67">
        <v>10</v>
      </c>
      <c r="H580" s="85">
        <v>0</v>
      </c>
      <c r="I580" s="69">
        <f t="shared" si="8"/>
        <v>0</v>
      </c>
      <c r="J580" s="41"/>
      <c r="K580" s="41"/>
      <c r="L580" s="41"/>
      <c r="M580" s="41"/>
      <c r="N580" s="41"/>
      <c r="O580" s="41"/>
      <c r="P580" s="41"/>
    </row>
    <row r="581" spans="2:16" outlineLevel="1">
      <c r="B581" s="63">
        <v>568</v>
      </c>
      <c r="C581" s="64" t="s">
        <v>931</v>
      </c>
      <c r="D581" s="64" t="s">
        <v>20</v>
      </c>
      <c r="E581" s="65" t="s">
        <v>899</v>
      </c>
      <c r="F581" s="66" t="s">
        <v>881</v>
      </c>
      <c r="G581" s="67">
        <v>2</v>
      </c>
      <c r="H581" s="85">
        <v>0</v>
      </c>
      <c r="I581" s="69">
        <f t="shared" si="8"/>
        <v>0</v>
      </c>
      <c r="J581" s="41"/>
      <c r="K581" s="41"/>
      <c r="L581" s="41"/>
      <c r="M581" s="41"/>
      <c r="N581" s="41"/>
      <c r="O581" s="41"/>
      <c r="P581" s="41"/>
    </row>
    <row r="582" spans="2:16" outlineLevel="1">
      <c r="B582" s="63">
        <v>569</v>
      </c>
      <c r="C582" s="64" t="s">
        <v>932</v>
      </c>
      <c r="D582" s="64" t="s">
        <v>20</v>
      </c>
      <c r="E582" s="65" t="s">
        <v>893</v>
      </c>
      <c r="F582" s="66" t="s">
        <v>881</v>
      </c>
      <c r="G582" s="67">
        <v>2</v>
      </c>
      <c r="H582" s="85">
        <v>0</v>
      </c>
      <c r="I582" s="69">
        <f t="shared" si="8"/>
        <v>0</v>
      </c>
      <c r="J582" s="41"/>
      <c r="K582" s="41"/>
      <c r="L582" s="41"/>
      <c r="M582" s="41"/>
      <c r="N582" s="41"/>
      <c r="O582" s="41"/>
      <c r="P582" s="41"/>
    </row>
    <row r="583" spans="2:16" outlineLevel="1">
      <c r="B583" s="63">
        <v>570</v>
      </c>
      <c r="C583" s="64" t="s">
        <v>933</v>
      </c>
      <c r="D583" s="64" t="s">
        <v>82</v>
      </c>
      <c r="E583" s="65" t="s">
        <v>905</v>
      </c>
      <c r="F583" s="66" t="s">
        <v>881</v>
      </c>
      <c r="G583" s="67">
        <v>1</v>
      </c>
      <c r="H583" s="85">
        <v>0</v>
      </c>
      <c r="I583" s="69">
        <f t="shared" si="8"/>
        <v>0</v>
      </c>
      <c r="J583" s="41"/>
      <c r="K583" s="41"/>
      <c r="L583" s="41"/>
      <c r="M583" s="41"/>
      <c r="N583" s="41"/>
      <c r="O583" s="41"/>
      <c r="P583" s="41"/>
    </row>
    <row r="584" spans="2:16" ht="15.75" outlineLevel="1">
      <c r="B584" s="70">
        <v>571</v>
      </c>
      <c r="C584" s="51"/>
      <c r="D584" s="51"/>
      <c r="E584" s="59" t="s">
        <v>934</v>
      </c>
      <c r="F584" s="51"/>
      <c r="G584" s="53"/>
      <c r="H584" s="54"/>
      <c r="I584" s="62"/>
      <c r="J584" s="41"/>
      <c r="K584" s="41"/>
      <c r="L584" s="41"/>
      <c r="M584" s="41"/>
      <c r="N584" s="41"/>
      <c r="O584" s="41"/>
      <c r="P584" s="41"/>
    </row>
    <row r="585" spans="2:16" outlineLevel="1">
      <c r="B585" s="63">
        <v>572</v>
      </c>
      <c r="C585" s="64" t="s">
        <v>935</v>
      </c>
      <c r="D585" s="64" t="s">
        <v>20</v>
      </c>
      <c r="E585" s="65" t="s">
        <v>936</v>
      </c>
      <c r="F585" s="66" t="s">
        <v>881</v>
      </c>
      <c r="G585" s="67">
        <v>1</v>
      </c>
      <c r="H585" s="85">
        <v>0</v>
      </c>
      <c r="I585" s="69">
        <f t="shared" si="8"/>
        <v>0</v>
      </c>
      <c r="J585" s="41"/>
      <c r="K585" s="41"/>
      <c r="L585" s="41"/>
      <c r="M585" s="41"/>
      <c r="N585" s="41"/>
      <c r="O585" s="41"/>
      <c r="P585" s="41"/>
    </row>
    <row r="586" spans="2:16" ht="15.75" outlineLevel="1">
      <c r="B586" s="70">
        <v>573</v>
      </c>
      <c r="C586" s="51"/>
      <c r="D586" s="51"/>
      <c r="E586" s="59" t="s">
        <v>937</v>
      </c>
      <c r="F586" s="51"/>
      <c r="G586" s="53"/>
      <c r="H586" s="54"/>
      <c r="I586" s="62"/>
      <c r="J586" s="41"/>
      <c r="K586" s="41"/>
      <c r="L586" s="41"/>
      <c r="M586" s="41"/>
      <c r="N586" s="41"/>
      <c r="O586" s="41"/>
      <c r="P586" s="41"/>
    </row>
    <row r="587" spans="2:16" outlineLevel="1">
      <c r="B587" s="63">
        <v>574</v>
      </c>
      <c r="C587" s="64" t="s">
        <v>938</v>
      </c>
      <c r="D587" s="64" t="s">
        <v>20</v>
      </c>
      <c r="E587" s="65" t="s">
        <v>939</v>
      </c>
      <c r="F587" s="66" t="s">
        <v>908</v>
      </c>
      <c r="G587" s="67">
        <v>1</v>
      </c>
      <c r="H587" s="85">
        <v>0</v>
      </c>
      <c r="I587" s="69">
        <f t="shared" si="8"/>
        <v>0</v>
      </c>
      <c r="J587" s="41"/>
      <c r="K587" s="41"/>
      <c r="L587" s="41"/>
      <c r="M587" s="41"/>
      <c r="N587" s="41"/>
      <c r="O587" s="41"/>
      <c r="P587" s="41"/>
    </row>
    <row r="588" spans="2:16" ht="15.75" outlineLevel="1">
      <c r="B588" s="70">
        <v>575</v>
      </c>
      <c r="C588" s="51"/>
      <c r="D588" s="51"/>
      <c r="E588" s="59" t="s">
        <v>940</v>
      </c>
      <c r="F588" s="51"/>
      <c r="G588" s="53"/>
      <c r="H588" s="54"/>
      <c r="I588" s="62"/>
      <c r="J588" s="41"/>
      <c r="K588" s="41"/>
      <c r="L588" s="41"/>
      <c r="M588" s="41"/>
      <c r="N588" s="41"/>
      <c r="O588" s="41"/>
      <c r="P588" s="41"/>
    </row>
    <row r="589" spans="2:16" outlineLevel="1">
      <c r="B589" s="63">
        <v>576</v>
      </c>
      <c r="C589" s="64" t="s">
        <v>941</v>
      </c>
      <c r="D589" s="64" t="s">
        <v>20</v>
      </c>
      <c r="E589" s="65" t="s">
        <v>942</v>
      </c>
      <c r="F589" s="66" t="s">
        <v>881</v>
      </c>
      <c r="G589" s="67">
        <v>1</v>
      </c>
      <c r="H589" s="85">
        <v>0</v>
      </c>
      <c r="I589" s="69">
        <f t="shared" si="8"/>
        <v>0</v>
      </c>
      <c r="J589" s="41"/>
      <c r="K589" s="41"/>
      <c r="L589" s="41"/>
      <c r="M589" s="41"/>
      <c r="N589" s="41"/>
      <c r="O589" s="41"/>
      <c r="P589" s="41"/>
    </row>
    <row r="590" spans="2:16" ht="15.75" outlineLevel="1">
      <c r="B590" s="70">
        <v>577</v>
      </c>
      <c r="C590" s="51"/>
      <c r="D590" s="51"/>
      <c r="E590" s="59" t="s">
        <v>942</v>
      </c>
      <c r="F590" s="51"/>
      <c r="G590" s="53"/>
      <c r="H590" s="54"/>
      <c r="I590" s="62"/>
      <c r="J590" s="41"/>
      <c r="K590" s="41"/>
      <c r="L590" s="41"/>
      <c r="M590" s="41"/>
      <c r="N590" s="41"/>
      <c r="O590" s="41"/>
      <c r="P590" s="41"/>
    </row>
    <row r="591" spans="2:16" outlineLevel="1">
      <c r="B591" s="63">
        <v>578</v>
      </c>
      <c r="C591" s="64" t="s">
        <v>943</v>
      </c>
      <c r="D591" s="64" t="s">
        <v>20</v>
      </c>
      <c r="E591" s="65" t="s">
        <v>944</v>
      </c>
      <c r="F591" s="66" t="s">
        <v>908</v>
      </c>
      <c r="G591" s="67">
        <v>1</v>
      </c>
      <c r="H591" s="85">
        <v>0</v>
      </c>
      <c r="I591" s="69">
        <f t="shared" ref="I591:I653" si="9">ROUND(G591*H591,0)</f>
        <v>0</v>
      </c>
      <c r="J591" s="41"/>
      <c r="K591" s="41"/>
      <c r="L591" s="41"/>
      <c r="M591" s="41"/>
      <c r="N591" s="41"/>
      <c r="O591" s="41"/>
      <c r="P591" s="41"/>
    </row>
    <row r="592" spans="2:16" ht="15.75" outlineLevel="1">
      <c r="B592" s="70">
        <v>579</v>
      </c>
      <c r="C592" s="51"/>
      <c r="D592" s="51"/>
      <c r="E592" s="59" t="s">
        <v>945</v>
      </c>
      <c r="F592" s="51"/>
      <c r="G592" s="53"/>
      <c r="H592" s="54"/>
      <c r="I592" s="62"/>
      <c r="J592" s="41"/>
      <c r="K592" s="41"/>
      <c r="L592" s="41"/>
      <c r="M592" s="41"/>
      <c r="N592" s="41"/>
      <c r="O592" s="41"/>
      <c r="P592" s="41"/>
    </row>
    <row r="593" spans="2:16" ht="15.75" outlineLevel="1">
      <c r="B593" s="70">
        <v>580</v>
      </c>
      <c r="C593" s="51"/>
      <c r="D593" s="51"/>
      <c r="E593" s="59" t="s">
        <v>946</v>
      </c>
      <c r="F593" s="51"/>
      <c r="G593" s="53"/>
      <c r="H593" s="54"/>
      <c r="I593" s="62"/>
      <c r="J593" s="41"/>
      <c r="K593" s="41"/>
      <c r="L593" s="41"/>
      <c r="M593" s="41"/>
      <c r="N593" s="41"/>
      <c r="O593" s="41"/>
      <c r="P593" s="41"/>
    </row>
    <row r="594" spans="2:16" outlineLevel="1">
      <c r="B594" s="63">
        <v>581</v>
      </c>
      <c r="C594" s="64" t="s">
        <v>947</v>
      </c>
      <c r="D594" s="64" t="s">
        <v>20</v>
      </c>
      <c r="E594" s="65" t="s">
        <v>948</v>
      </c>
      <c r="F594" s="66" t="s">
        <v>881</v>
      </c>
      <c r="G594" s="67">
        <v>1</v>
      </c>
      <c r="H594" s="85">
        <v>0</v>
      </c>
      <c r="I594" s="69">
        <f t="shared" si="9"/>
        <v>0</v>
      </c>
      <c r="J594" s="41"/>
      <c r="K594" s="41"/>
      <c r="L594" s="41"/>
      <c r="M594" s="41"/>
      <c r="N594" s="41"/>
      <c r="O594" s="41"/>
      <c r="P594" s="41"/>
    </row>
    <row r="595" spans="2:16" outlineLevel="1">
      <c r="B595" s="63">
        <v>582</v>
      </c>
      <c r="C595" s="64" t="s">
        <v>949</v>
      </c>
      <c r="D595" s="64" t="s">
        <v>20</v>
      </c>
      <c r="E595" s="65" t="s">
        <v>950</v>
      </c>
      <c r="F595" s="66" t="s">
        <v>881</v>
      </c>
      <c r="G595" s="67">
        <v>1</v>
      </c>
      <c r="H595" s="85">
        <v>0</v>
      </c>
      <c r="I595" s="69">
        <f t="shared" si="9"/>
        <v>0</v>
      </c>
      <c r="J595" s="41"/>
      <c r="K595" s="41"/>
      <c r="L595" s="41"/>
      <c r="M595" s="41"/>
      <c r="N595" s="41"/>
      <c r="O595" s="41"/>
      <c r="P595" s="41"/>
    </row>
    <row r="596" spans="2:16" outlineLevel="1">
      <c r="B596" s="63">
        <v>583</v>
      </c>
      <c r="C596" s="64" t="s">
        <v>951</v>
      </c>
      <c r="D596" s="64" t="s">
        <v>20</v>
      </c>
      <c r="E596" s="65" t="s">
        <v>952</v>
      </c>
      <c r="F596" s="66" t="s">
        <v>881</v>
      </c>
      <c r="G596" s="67">
        <v>1</v>
      </c>
      <c r="H596" s="85">
        <v>0</v>
      </c>
      <c r="I596" s="69">
        <f t="shared" si="9"/>
        <v>0</v>
      </c>
      <c r="J596" s="41"/>
      <c r="K596" s="41"/>
      <c r="L596" s="41"/>
      <c r="M596" s="41"/>
      <c r="N596" s="41"/>
      <c r="O596" s="41"/>
      <c r="P596" s="41"/>
    </row>
    <row r="597" spans="2:16" ht="15.75" outlineLevel="1">
      <c r="B597" s="63">
        <v>584</v>
      </c>
      <c r="C597" s="71"/>
      <c r="D597" s="71"/>
      <c r="E597" s="72" t="s">
        <v>953</v>
      </c>
      <c r="F597" s="73"/>
      <c r="G597" s="74"/>
      <c r="H597" s="85"/>
      <c r="I597" s="76">
        <f t="shared" si="9"/>
        <v>0</v>
      </c>
      <c r="J597" s="41"/>
      <c r="K597" s="41"/>
      <c r="L597" s="41"/>
      <c r="M597" s="41"/>
      <c r="N597" s="41"/>
      <c r="O597" s="41"/>
      <c r="P597" s="41"/>
    </row>
    <row r="598" spans="2:16" outlineLevel="1">
      <c r="B598" s="63">
        <v>585</v>
      </c>
      <c r="C598" s="64" t="s">
        <v>954</v>
      </c>
      <c r="D598" s="64" t="s">
        <v>20</v>
      </c>
      <c r="E598" s="65" t="s">
        <v>955</v>
      </c>
      <c r="F598" s="66" t="s">
        <v>881</v>
      </c>
      <c r="G598" s="67">
        <v>1</v>
      </c>
      <c r="H598" s="85">
        <v>0</v>
      </c>
      <c r="I598" s="69">
        <f t="shared" si="9"/>
        <v>0</v>
      </c>
      <c r="J598" s="41"/>
      <c r="K598" s="41"/>
      <c r="L598" s="41"/>
      <c r="M598" s="41"/>
      <c r="N598" s="41"/>
      <c r="O598" s="41"/>
      <c r="P598" s="41"/>
    </row>
    <row r="599" spans="2:16" ht="15.75" outlineLevel="1">
      <c r="B599" s="70">
        <v>586</v>
      </c>
      <c r="C599" s="51"/>
      <c r="D599" s="51"/>
      <c r="E599" s="59" t="s">
        <v>956</v>
      </c>
      <c r="F599" s="51"/>
      <c r="G599" s="53"/>
      <c r="H599" s="54"/>
      <c r="I599" s="62"/>
      <c r="J599" s="41"/>
      <c r="K599" s="41"/>
      <c r="L599" s="41"/>
      <c r="M599" s="41"/>
      <c r="N599" s="41"/>
      <c r="O599" s="41"/>
      <c r="P599" s="41"/>
    </row>
    <row r="600" spans="2:16" ht="15.75" outlineLevel="1">
      <c r="B600" s="70">
        <v>587</v>
      </c>
      <c r="C600" s="51"/>
      <c r="D600" s="51"/>
      <c r="E600" s="59" t="s">
        <v>957</v>
      </c>
      <c r="F600" s="51"/>
      <c r="G600" s="53"/>
      <c r="H600" s="54"/>
      <c r="I600" s="62"/>
      <c r="J600" s="41"/>
      <c r="K600" s="41"/>
      <c r="L600" s="41"/>
      <c r="M600" s="41"/>
      <c r="N600" s="41"/>
      <c r="O600" s="41"/>
      <c r="P600" s="41"/>
    </row>
    <row r="601" spans="2:16" outlineLevel="1">
      <c r="B601" s="63">
        <v>588</v>
      </c>
      <c r="C601" s="64" t="s">
        <v>958</v>
      </c>
      <c r="D601" s="64" t="s">
        <v>82</v>
      </c>
      <c r="E601" s="65" t="s">
        <v>959</v>
      </c>
      <c r="F601" s="66" t="s">
        <v>881</v>
      </c>
      <c r="G601" s="67">
        <v>3</v>
      </c>
      <c r="H601" s="85">
        <v>0</v>
      </c>
      <c r="I601" s="69">
        <f t="shared" si="9"/>
        <v>0</v>
      </c>
      <c r="J601" s="41"/>
      <c r="K601" s="41"/>
      <c r="L601" s="41"/>
      <c r="M601" s="41"/>
      <c r="N601" s="41"/>
      <c r="O601" s="41"/>
      <c r="P601" s="41"/>
    </row>
    <row r="602" spans="2:16" ht="15.75" outlineLevel="1">
      <c r="B602" s="63">
        <v>589</v>
      </c>
      <c r="C602" s="64" t="s">
        <v>960</v>
      </c>
      <c r="D602" s="64" t="s">
        <v>20</v>
      </c>
      <c r="E602" s="77" t="s">
        <v>961</v>
      </c>
      <c r="F602" s="73" t="s">
        <v>881</v>
      </c>
      <c r="G602" s="74">
        <v>3</v>
      </c>
      <c r="H602" s="85">
        <v>0</v>
      </c>
      <c r="I602" s="76">
        <f t="shared" si="9"/>
        <v>0</v>
      </c>
      <c r="J602" s="41"/>
      <c r="K602" s="41"/>
      <c r="L602" s="41"/>
      <c r="M602" s="41"/>
      <c r="N602" s="41"/>
      <c r="O602" s="41"/>
      <c r="P602" s="41"/>
    </row>
    <row r="603" spans="2:16" outlineLevel="1">
      <c r="B603" s="63">
        <v>590</v>
      </c>
      <c r="C603" s="64" t="s">
        <v>962</v>
      </c>
      <c r="D603" s="64" t="s">
        <v>82</v>
      </c>
      <c r="E603" s="65" t="s">
        <v>963</v>
      </c>
      <c r="F603" s="66" t="s">
        <v>881</v>
      </c>
      <c r="G603" s="67">
        <v>3</v>
      </c>
      <c r="H603" s="85">
        <v>0</v>
      </c>
      <c r="I603" s="69">
        <f t="shared" si="9"/>
        <v>0</v>
      </c>
      <c r="J603" s="41"/>
      <c r="K603" s="41"/>
      <c r="L603" s="41"/>
      <c r="M603" s="41"/>
      <c r="N603" s="41"/>
      <c r="O603" s="41"/>
      <c r="P603" s="41"/>
    </row>
    <row r="604" spans="2:16" ht="15.75" outlineLevel="1">
      <c r="B604" s="70">
        <v>591</v>
      </c>
      <c r="C604" s="51"/>
      <c r="D604" s="51"/>
      <c r="E604" s="59" t="s">
        <v>964</v>
      </c>
      <c r="F604" s="51"/>
      <c r="G604" s="53"/>
      <c r="H604" s="54"/>
      <c r="I604" s="62"/>
      <c r="J604" s="41"/>
      <c r="K604" s="41"/>
      <c r="L604" s="41"/>
      <c r="M604" s="41"/>
      <c r="N604" s="41"/>
      <c r="O604" s="41"/>
      <c r="P604" s="41"/>
    </row>
    <row r="605" spans="2:16" ht="15.75" outlineLevel="1">
      <c r="B605" s="63">
        <v>592</v>
      </c>
      <c r="C605" s="64" t="s">
        <v>965</v>
      </c>
      <c r="D605" s="64" t="s">
        <v>82</v>
      </c>
      <c r="E605" s="77" t="s">
        <v>959</v>
      </c>
      <c r="F605" s="73" t="s">
        <v>881</v>
      </c>
      <c r="G605" s="74">
        <v>1</v>
      </c>
      <c r="H605" s="85">
        <v>0</v>
      </c>
      <c r="I605" s="76">
        <f t="shared" si="9"/>
        <v>0</v>
      </c>
      <c r="J605" s="41"/>
      <c r="K605" s="41"/>
      <c r="L605" s="41"/>
      <c r="M605" s="41"/>
      <c r="N605" s="41"/>
      <c r="O605" s="41"/>
      <c r="P605" s="41"/>
    </row>
    <row r="606" spans="2:16" outlineLevel="1">
      <c r="B606" s="63">
        <v>593</v>
      </c>
      <c r="C606" s="64" t="s">
        <v>966</v>
      </c>
      <c r="D606" s="64" t="s">
        <v>20</v>
      </c>
      <c r="E606" s="65" t="s">
        <v>961</v>
      </c>
      <c r="F606" s="66" t="s">
        <v>881</v>
      </c>
      <c r="G606" s="67">
        <v>1</v>
      </c>
      <c r="H606" s="85">
        <v>0</v>
      </c>
      <c r="I606" s="69">
        <f t="shared" si="9"/>
        <v>0</v>
      </c>
      <c r="J606" s="41"/>
      <c r="K606" s="41"/>
      <c r="L606" s="41"/>
      <c r="M606" s="41"/>
      <c r="N606" s="41"/>
      <c r="O606" s="41"/>
      <c r="P606" s="41"/>
    </row>
    <row r="607" spans="2:16" outlineLevel="1">
      <c r="B607" s="63">
        <v>594</v>
      </c>
      <c r="C607" s="64" t="s">
        <v>967</v>
      </c>
      <c r="D607" s="64" t="s">
        <v>82</v>
      </c>
      <c r="E607" s="65" t="s">
        <v>963</v>
      </c>
      <c r="F607" s="66" t="s">
        <v>881</v>
      </c>
      <c r="G607" s="67">
        <v>1</v>
      </c>
      <c r="H607" s="85">
        <v>0</v>
      </c>
      <c r="I607" s="69">
        <f t="shared" si="9"/>
        <v>0</v>
      </c>
      <c r="J607" s="41"/>
      <c r="K607" s="41"/>
      <c r="L607" s="41"/>
      <c r="M607" s="41"/>
      <c r="N607" s="41"/>
      <c r="O607" s="41"/>
      <c r="P607" s="41"/>
    </row>
    <row r="608" spans="2:16" ht="15.75" outlineLevel="1">
      <c r="B608" s="70">
        <v>595</v>
      </c>
      <c r="C608" s="51"/>
      <c r="D608" s="51"/>
      <c r="E608" s="59" t="s">
        <v>968</v>
      </c>
      <c r="F608" s="51"/>
      <c r="G608" s="53"/>
      <c r="H608" s="54"/>
      <c r="I608" s="62"/>
      <c r="J608" s="41"/>
      <c r="K608" s="41"/>
      <c r="L608" s="41"/>
      <c r="M608" s="41"/>
      <c r="N608" s="41"/>
      <c r="O608" s="41"/>
      <c r="P608" s="41"/>
    </row>
    <row r="609" spans="2:16" outlineLevel="1">
      <c r="B609" s="63">
        <v>596</v>
      </c>
      <c r="C609" s="64" t="s">
        <v>969</v>
      </c>
      <c r="D609" s="64" t="s">
        <v>82</v>
      </c>
      <c r="E609" s="65" t="s">
        <v>970</v>
      </c>
      <c r="F609" s="66" t="s">
        <v>881</v>
      </c>
      <c r="G609" s="67">
        <v>3</v>
      </c>
      <c r="H609" s="85">
        <v>0</v>
      </c>
      <c r="I609" s="69">
        <f t="shared" si="9"/>
        <v>0</v>
      </c>
      <c r="J609" s="41"/>
      <c r="K609" s="41"/>
      <c r="L609" s="41"/>
      <c r="M609" s="41"/>
      <c r="N609" s="41"/>
      <c r="O609" s="41"/>
      <c r="P609" s="41"/>
    </row>
    <row r="610" spans="2:16" outlineLevel="1">
      <c r="B610" s="63">
        <v>597</v>
      </c>
      <c r="C610" s="64" t="s">
        <v>971</v>
      </c>
      <c r="D610" s="64" t="s">
        <v>82</v>
      </c>
      <c r="E610" s="65" t="s">
        <v>972</v>
      </c>
      <c r="F610" s="66" t="s">
        <v>973</v>
      </c>
      <c r="G610" s="67">
        <v>6</v>
      </c>
      <c r="H610" s="85">
        <v>0</v>
      </c>
      <c r="I610" s="69">
        <f t="shared" si="9"/>
        <v>0</v>
      </c>
      <c r="J610" s="41"/>
      <c r="K610" s="41"/>
      <c r="L610" s="41"/>
      <c r="M610" s="41"/>
      <c r="N610" s="41"/>
      <c r="O610" s="41"/>
      <c r="P610" s="41"/>
    </row>
    <row r="611" spans="2:16" outlineLevel="1">
      <c r="B611" s="63">
        <v>598</v>
      </c>
      <c r="C611" s="64" t="s">
        <v>974</v>
      </c>
      <c r="D611" s="64" t="s">
        <v>82</v>
      </c>
      <c r="E611" s="65" t="s">
        <v>975</v>
      </c>
      <c r="F611" s="66" t="s">
        <v>881</v>
      </c>
      <c r="G611" s="67">
        <v>4</v>
      </c>
      <c r="H611" s="85">
        <v>0</v>
      </c>
      <c r="I611" s="69">
        <f t="shared" si="9"/>
        <v>0</v>
      </c>
      <c r="J611" s="41"/>
      <c r="K611" s="41"/>
      <c r="L611" s="41"/>
      <c r="M611" s="41"/>
      <c r="N611" s="41"/>
      <c r="O611" s="41"/>
      <c r="P611" s="41"/>
    </row>
    <row r="612" spans="2:16" ht="15.75" outlineLevel="1">
      <c r="B612" s="70">
        <v>599</v>
      </c>
      <c r="C612" s="51"/>
      <c r="D612" s="51"/>
      <c r="E612" s="59" t="s">
        <v>976</v>
      </c>
      <c r="F612" s="51"/>
      <c r="G612" s="53"/>
      <c r="H612" s="54"/>
      <c r="I612" s="62"/>
      <c r="J612" s="41"/>
      <c r="K612" s="41"/>
      <c r="L612" s="41"/>
      <c r="M612" s="41"/>
      <c r="N612" s="41"/>
      <c r="O612" s="41"/>
      <c r="P612" s="41"/>
    </row>
    <row r="613" spans="2:16" ht="15.75" outlineLevel="1">
      <c r="B613" s="70">
        <v>600</v>
      </c>
      <c r="C613" s="51"/>
      <c r="D613" s="51"/>
      <c r="E613" s="59" t="s">
        <v>977</v>
      </c>
      <c r="F613" s="51"/>
      <c r="G613" s="53"/>
      <c r="H613" s="54"/>
      <c r="I613" s="62"/>
      <c r="J613" s="41"/>
      <c r="K613" s="41"/>
      <c r="L613" s="41"/>
      <c r="M613" s="41"/>
      <c r="N613" s="41"/>
      <c r="O613" s="41"/>
      <c r="P613" s="41"/>
    </row>
    <row r="614" spans="2:16" outlineLevel="1">
      <c r="B614" s="63">
        <v>601</v>
      </c>
      <c r="C614" s="64" t="s">
        <v>978</v>
      </c>
      <c r="D614" s="64" t="s">
        <v>20</v>
      </c>
      <c r="E614" s="65" t="s">
        <v>979</v>
      </c>
      <c r="F614" s="66" t="s">
        <v>881</v>
      </c>
      <c r="G614" s="67">
        <v>15</v>
      </c>
      <c r="H614" s="85">
        <v>0</v>
      </c>
      <c r="I614" s="69">
        <f t="shared" si="9"/>
        <v>0</v>
      </c>
      <c r="J614" s="41"/>
      <c r="K614" s="41"/>
      <c r="L614" s="41"/>
      <c r="M614" s="41"/>
      <c r="N614" s="41"/>
      <c r="O614" s="41"/>
      <c r="P614" s="41"/>
    </row>
    <row r="615" spans="2:16" outlineLevel="1">
      <c r="B615" s="63">
        <v>602</v>
      </c>
      <c r="C615" s="64" t="s">
        <v>980</v>
      </c>
      <c r="D615" s="64" t="s">
        <v>82</v>
      </c>
      <c r="E615" s="65" t="s">
        <v>981</v>
      </c>
      <c r="F615" s="66" t="s">
        <v>881</v>
      </c>
      <c r="G615" s="67">
        <v>1</v>
      </c>
      <c r="H615" s="85">
        <v>0</v>
      </c>
      <c r="I615" s="69">
        <f t="shared" si="9"/>
        <v>0</v>
      </c>
      <c r="J615" s="41"/>
      <c r="K615" s="41"/>
      <c r="L615" s="41"/>
      <c r="M615" s="41"/>
      <c r="N615" s="41"/>
      <c r="O615" s="41"/>
      <c r="P615" s="41"/>
    </row>
    <row r="616" spans="2:16" ht="15.75" outlineLevel="1">
      <c r="B616" s="70">
        <v>603</v>
      </c>
      <c r="C616" s="51"/>
      <c r="D616" s="51"/>
      <c r="E616" s="59" t="s">
        <v>982</v>
      </c>
      <c r="F616" s="51"/>
      <c r="G616" s="53"/>
      <c r="H616" s="54"/>
      <c r="I616" s="62"/>
      <c r="J616" s="41"/>
      <c r="K616" s="41"/>
      <c r="L616" s="41"/>
      <c r="M616" s="41"/>
      <c r="N616" s="41"/>
      <c r="O616" s="41"/>
      <c r="P616" s="41"/>
    </row>
    <row r="617" spans="2:16" outlineLevel="1">
      <c r="B617" s="63">
        <v>604</v>
      </c>
      <c r="C617" s="64" t="s">
        <v>983</v>
      </c>
      <c r="D617" s="64" t="s">
        <v>20</v>
      </c>
      <c r="E617" s="65" t="s">
        <v>979</v>
      </c>
      <c r="F617" s="66" t="s">
        <v>881</v>
      </c>
      <c r="G617" s="67">
        <v>6</v>
      </c>
      <c r="H617" s="85">
        <v>0</v>
      </c>
      <c r="I617" s="69">
        <f t="shared" si="9"/>
        <v>0</v>
      </c>
      <c r="J617" s="41"/>
      <c r="K617" s="41"/>
      <c r="L617" s="41"/>
      <c r="M617" s="41"/>
      <c r="N617" s="41"/>
      <c r="O617" s="41"/>
      <c r="P617" s="41"/>
    </row>
    <row r="618" spans="2:16" outlineLevel="1">
      <c r="B618" s="63">
        <v>605</v>
      </c>
      <c r="C618" s="64" t="s">
        <v>984</v>
      </c>
      <c r="D618" s="64" t="s">
        <v>82</v>
      </c>
      <c r="E618" s="65" t="s">
        <v>981</v>
      </c>
      <c r="F618" s="66" t="s">
        <v>881</v>
      </c>
      <c r="G618" s="67">
        <v>2</v>
      </c>
      <c r="H618" s="85">
        <v>0</v>
      </c>
      <c r="I618" s="69">
        <f t="shared" si="9"/>
        <v>0</v>
      </c>
      <c r="J618" s="41"/>
      <c r="K618" s="41"/>
      <c r="L618" s="41"/>
      <c r="M618" s="41"/>
      <c r="N618" s="41"/>
      <c r="O618" s="41"/>
      <c r="P618" s="41"/>
    </row>
    <row r="619" spans="2:16" ht="15.75" outlineLevel="1">
      <c r="B619" s="70">
        <v>606</v>
      </c>
      <c r="C619" s="51" t="s">
        <v>5</v>
      </c>
      <c r="D619" s="51"/>
      <c r="E619" s="59" t="s">
        <v>985</v>
      </c>
      <c r="F619" s="51"/>
      <c r="G619" s="53"/>
      <c r="H619" s="54"/>
      <c r="I619" s="62"/>
      <c r="J619" s="41"/>
      <c r="K619" s="41"/>
      <c r="L619" s="41"/>
      <c r="M619" s="41"/>
      <c r="N619" s="41"/>
      <c r="O619" s="41"/>
      <c r="P619" s="41"/>
    </row>
    <row r="620" spans="2:16" outlineLevel="1">
      <c r="B620" s="63">
        <v>607</v>
      </c>
      <c r="C620" s="64" t="s">
        <v>986</v>
      </c>
      <c r="D620" s="64" t="s">
        <v>20</v>
      </c>
      <c r="E620" s="65" t="s">
        <v>979</v>
      </c>
      <c r="F620" s="66" t="s">
        <v>881</v>
      </c>
      <c r="G620" s="67">
        <v>3</v>
      </c>
      <c r="H620" s="85">
        <v>0</v>
      </c>
      <c r="I620" s="69">
        <f t="shared" si="9"/>
        <v>0</v>
      </c>
      <c r="J620" s="41"/>
      <c r="K620" s="41"/>
      <c r="L620" s="41"/>
      <c r="M620" s="41"/>
      <c r="N620" s="41"/>
      <c r="O620" s="41"/>
      <c r="P620" s="41"/>
    </row>
    <row r="621" spans="2:16" outlineLevel="1">
      <c r="B621" s="63">
        <v>608</v>
      </c>
      <c r="C621" s="64" t="s">
        <v>987</v>
      </c>
      <c r="D621" s="64" t="s">
        <v>20</v>
      </c>
      <c r="E621" s="65" t="s">
        <v>981</v>
      </c>
      <c r="F621" s="66" t="s">
        <v>881</v>
      </c>
      <c r="G621" s="67">
        <v>1</v>
      </c>
      <c r="H621" s="85">
        <v>0</v>
      </c>
      <c r="I621" s="69">
        <f t="shared" si="9"/>
        <v>0</v>
      </c>
      <c r="J621" s="41"/>
      <c r="K621" s="41"/>
      <c r="L621" s="41"/>
      <c r="M621" s="41"/>
      <c r="N621" s="41"/>
      <c r="O621" s="41"/>
      <c r="P621" s="41"/>
    </row>
    <row r="622" spans="2:16" ht="15.75" outlineLevel="1">
      <c r="B622" s="70">
        <v>609</v>
      </c>
      <c r="C622" s="51"/>
      <c r="D622" s="51"/>
      <c r="E622" s="59" t="s">
        <v>988</v>
      </c>
      <c r="F622" s="51"/>
      <c r="G622" s="53"/>
      <c r="H622" s="54"/>
      <c r="I622" s="62"/>
      <c r="J622" s="41"/>
      <c r="K622" s="41"/>
      <c r="L622" s="41"/>
      <c r="M622" s="41"/>
      <c r="N622" s="41"/>
      <c r="O622" s="41"/>
      <c r="P622" s="41"/>
    </row>
    <row r="623" spans="2:16" outlineLevel="1">
      <c r="B623" s="63">
        <v>610</v>
      </c>
      <c r="C623" s="64" t="s">
        <v>989</v>
      </c>
      <c r="D623" s="64" t="s">
        <v>82</v>
      </c>
      <c r="E623" s="65" t="s">
        <v>990</v>
      </c>
      <c r="F623" s="66" t="s">
        <v>881</v>
      </c>
      <c r="G623" s="67">
        <v>3</v>
      </c>
      <c r="H623" s="85">
        <v>0</v>
      </c>
      <c r="I623" s="69">
        <f t="shared" si="9"/>
        <v>0</v>
      </c>
      <c r="J623" s="41"/>
      <c r="K623" s="41"/>
      <c r="L623" s="41"/>
      <c r="M623" s="41"/>
      <c r="N623" s="41"/>
      <c r="O623" s="41"/>
      <c r="P623" s="41"/>
    </row>
    <row r="624" spans="2:16" outlineLevel="1">
      <c r="B624" s="63">
        <v>611</v>
      </c>
      <c r="C624" s="64" t="s">
        <v>991</v>
      </c>
      <c r="D624" s="64" t="s">
        <v>82</v>
      </c>
      <c r="E624" s="65" t="s">
        <v>992</v>
      </c>
      <c r="F624" s="66" t="s">
        <v>881</v>
      </c>
      <c r="G624" s="67">
        <v>1</v>
      </c>
      <c r="H624" s="85">
        <v>0</v>
      </c>
      <c r="I624" s="69">
        <f t="shared" si="9"/>
        <v>0</v>
      </c>
      <c r="J624" s="41"/>
      <c r="K624" s="41"/>
      <c r="L624" s="41"/>
      <c r="M624" s="41"/>
      <c r="N624" s="41"/>
      <c r="O624" s="41"/>
      <c r="P624" s="41"/>
    </row>
    <row r="625" spans="2:16" ht="15.75" outlineLevel="1">
      <c r="B625" s="70">
        <v>612</v>
      </c>
      <c r="C625" s="51"/>
      <c r="D625" s="51"/>
      <c r="E625" s="59" t="s">
        <v>993</v>
      </c>
      <c r="F625" s="51"/>
      <c r="G625" s="53"/>
      <c r="H625" s="54"/>
      <c r="I625" s="62"/>
      <c r="J625" s="41"/>
      <c r="K625" s="41"/>
      <c r="L625" s="41"/>
      <c r="M625" s="41"/>
      <c r="N625" s="41"/>
      <c r="O625" s="41"/>
      <c r="P625" s="41"/>
    </row>
    <row r="626" spans="2:16" outlineLevel="1">
      <c r="B626" s="63">
        <v>613</v>
      </c>
      <c r="C626" s="64" t="s">
        <v>994</v>
      </c>
      <c r="D626" s="64" t="s">
        <v>20</v>
      </c>
      <c r="E626" s="65" t="s">
        <v>995</v>
      </c>
      <c r="F626" s="66" t="s">
        <v>881</v>
      </c>
      <c r="G626" s="67">
        <v>1</v>
      </c>
      <c r="H626" s="85">
        <v>0</v>
      </c>
      <c r="I626" s="69">
        <f t="shared" si="9"/>
        <v>0</v>
      </c>
      <c r="J626" s="41"/>
      <c r="K626" s="41"/>
      <c r="L626" s="41"/>
      <c r="M626" s="41"/>
      <c r="N626" s="41"/>
      <c r="O626" s="41"/>
      <c r="P626" s="41"/>
    </row>
    <row r="627" spans="2:16" outlineLevel="1">
      <c r="B627" s="63">
        <v>614</v>
      </c>
      <c r="C627" s="64" t="s">
        <v>996</v>
      </c>
      <c r="D627" s="64" t="s">
        <v>20</v>
      </c>
      <c r="E627" s="65" t="s">
        <v>997</v>
      </c>
      <c r="F627" s="66" t="s">
        <v>881</v>
      </c>
      <c r="G627" s="67">
        <v>1</v>
      </c>
      <c r="H627" s="85">
        <v>0</v>
      </c>
      <c r="I627" s="69">
        <f t="shared" si="9"/>
        <v>0</v>
      </c>
      <c r="J627" s="41"/>
      <c r="K627" s="41"/>
      <c r="L627" s="41"/>
      <c r="M627" s="41"/>
      <c r="N627" s="41"/>
      <c r="O627" s="41"/>
      <c r="P627" s="41"/>
    </row>
    <row r="628" spans="2:16" outlineLevel="1">
      <c r="B628" s="63">
        <v>615</v>
      </c>
      <c r="C628" s="64" t="s">
        <v>998</v>
      </c>
      <c r="D628" s="64" t="s">
        <v>20</v>
      </c>
      <c r="E628" s="65" t="s">
        <v>999</v>
      </c>
      <c r="F628" s="66" t="s">
        <v>881</v>
      </c>
      <c r="G628" s="67">
        <v>1</v>
      </c>
      <c r="H628" s="85">
        <v>0</v>
      </c>
      <c r="I628" s="69">
        <f t="shared" si="9"/>
        <v>0</v>
      </c>
      <c r="J628" s="41"/>
      <c r="K628" s="41"/>
      <c r="L628" s="41"/>
      <c r="M628" s="41"/>
      <c r="N628" s="41"/>
      <c r="O628" s="41"/>
      <c r="P628" s="41"/>
    </row>
    <row r="629" spans="2:16" outlineLevel="1">
      <c r="B629" s="63">
        <v>616</v>
      </c>
      <c r="C629" s="64" t="s">
        <v>1000</v>
      </c>
      <c r="D629" s="64" t="s">
        <v>20</v>
      </c>
      <c r="E629" s="65" t="s">
        <v>1001</v>
      </c>
      <c r="F629" s="66" t="s">
        <v>881</v>
      </c>
      <c r="G629" s="67">
        <v>1</v>
      </c>
      <c r="H629" s="85">
        <v>0</v>
      </c>
      <c r="I629" s="69">
        <f t="shared" si="9"/>
        <v>0</v>
      </c>
      <c r="J629" s="41"/>
      <c r="K629" s="41"/>
      <c r="L629" s="41"/>
      <c r="M629" s="41"/>
      <c r="N629" s="41"/>
      <c r="O629" s="41"/>
      <c r="P629" s="41"/>
    </row>
    <row r="630" spans="2:16" ht="15.75" outlineLevel="1">
      <c r="B630" s="70">
        <v>617</v>
      </c>
      <c r="C630" s="51"/>
      <c r="D630" s="51"/>
      <c r="E630" s="59" t="s">
        <v>1002</v>
      </c>
      <c r="F630" s="51"/>
      <c r="G630" s="53"/>
      <c r="H630" s="54"/>
      <c r="I630" s="62"/>
      <c r="J630" s="41"/>
      <c r="K630" s="41"/>
      <c r="L630" s="41"/>
      <c r="M630" s="41"/>
      <c r="N630" s="41"/>
      <c r="O630" s="41"/>
      <c r="P630" s="41"/>
    </row>
    <row r="631" spans="2:16" outlineLevel="1">
      <c r="B631" s="63">
        <v>618</v>
      </c>
      <c r="C631" s="64" t="s">
        <v>1003</v>
      </c>
      <c r="D631" s="64" t="s">
        <v>20</v>
      </c>
      <c r="E631" s="65" t="s">
        <v>1004</v>
      </c>
      <c r="F631" s="66" t="s">
        <v>881</v>
      </c>
      <c r="G631" s="67">
        <v>4</v>
      </c>
      <c r="H631" s="85">
        <v>0</v>
      </c>
      <c r="I631" s="69">
        <f t="shared" si="9"/>
        <v>0</v>
      </c>
      <c r="J631" s="41"/>
      <c r="K631" s="41"/>
      <c r="L631" s="41"/>
      <c r="M631" s="41"/>
      <c r="N631" s="41"/>
      <c r="O631" s="41"/>
      <c r="P631" s="41"/>
    </row>
    <row r="632" spans="2:16" ht="15.75" outlineLevel="1">
      <c r="B632" s="70">
        <v>619</v>
      </c>
      <c r="C632" s="51"/>
      <c r="D632" s="51"/>
      <c r="E632" s="59" t="s">
        <v>968</v>
      </c>
      <c r="F632" s="51"/>
      <c r="G632" s="53"/>
      <c r="H632" s="54"/>
      <c r="I632" s="62"/>
      <c r="J632" s="41"/>
      <c r="K632" s="41"/>
      <c r="L632" s="41"/>
      <c r="M632" s="41"/>
      <c r="N632" s="41"/>
      <c r="O632" s="41"/>
      <c r="P632" s="41"/>
    </row>
    <row r="633" spans="2:16" outlineLevel="1">
      <c r="B633" s="63">
        <v>620</v>
      </c>
      <c r="C633" s="64" t="s">
        <v>1005</v>
      </c>
      <c r="D633" s="64" t="s">
        <v>20</v>
      </c>
      <c r="E633" s="65" t="s">
        <v>1006</v>
      </c>
      <c r="F633" s="66" t="s">
        <v>881</v>
      </c>
      <c r="G633" s="67">
        <v>4</v>
      </c>
      <c r="H633" s="85">
        <v>0</v>
      </c>
      <c r="I633" s="69">
        <f t="shared" si="9"/>
        <v>0</v>
      </c>
      <c r="J633" s="41"/>
      <c r="K633" s="41"/>
      <c r="L633" s="41"/>
      <c r="M633" s="41"/>
      <c r="N633" s="41"/>
      <c r="O633" s="41"/>
      <c r="P633" s="41"/>
    </row>
    <row r="634" spans="2:16" outlineLevel="1">
      <c r="B634" s="63">
        <v>621</v>
      </c>
      <c r="C634" s="64" t="s">
        <v>1007</v>
      </c>
      <c r="D634" s="64" t="s">
        <v>20</v>
      </c>
      <c r="E634" s="65" t="s">
        <v>1008</v>
      </c>
      <c r="F634" s="66" t="s">
        <v>881</v>
      </c>
      <c r="G634" s="67">
        <v>4</v>
      </c>
      <c r="H634" s="85">
        <v>0</v>
      </c>
      <c r="I634" s="69">
        <f t="shared" si="9"/>
        <v>0</v>
      </c>
      <c r="J634" s="41"/>
      <c r="K634" s="41"/>
      <c r="L634" s="41"/>
      <c r="M634" s="41"/>
      <c r="N634" s="41"/>
      <c r="O634" s="41"/>
      <c r="P634" s="41"/>
    </row>
    <row r="635" spans="2:16" ht="30" outlineLevel="1">
      <c r="B635" s="63">
        <v>622</v>
      </c>
      <c r="C635" s="64" t="s">
        <v>1009</v>
      </c>
      <c r="D635" s="64" t="s">
        <v>82</v>
      </c>
      <c r="E635" s="65" t="s">
        <v>1010</v>
      </c>
      <c r="F635" s="66" t="s">
        <v>973</v>
      </c>
      <c r="G635" s="67">
        <v>6</v>
      </c>
      <c r="H635" s="85">
        <v>0</v>
      </c>
      <c r="I635" s="69">
        <f t="shared" si="9"/>
        <v>0</v>
      </c>
      <c r="J635" s="41"/>
      <c r="K635" s="41"/>
      <c r="L635" s="41"/>
      <c r="M635" s="41"/>
      <c r="N635" s="41"/>
      <c r="O635" s="41"/>
      <c r="P635" s="41"/>
    </row>
    <row r="636" spans="2:16" outlineLevel="1">
      <c r="B636" s="63">
        <v>623</v>
      </c>
      <c r="C636" s="64" t="s">
        <v>1011</v>
      </c>
      <c r="D636" s="64" t="s">
        <v>82</v>
      </c>
      <c r="E636" s="65" t="s">
        <v>975</v>
      </c>
      <c r="F636" s="66" t="s">
        <v>881</v>
      </c>
      <c r="G636" s="67">
        <v>4</v>
      </c>
      <c r="H636" s="85">
        <v>0</v>
      </c>
      <c r="I636" s="69">
        <f t="shared" si="9"/>
        <v>0</v>
      </c>
      <c r="J636" s="41"/>
      <c r="K636" s="41"/>
      <c r="L636" s="41"/>
      <c r="M636" s="41"/>
      <c r="N636" s="41"/>
      <c r="O636" s="41"/>
      <c r="P636" s="41"/>
    </row>
    <row r="637" spans="2:16" ht="15.75" outlineLevel="1">
      <c r="B637" s="70">
        <v>624</v>
      </c>
      <c r="C637" s="51"/>
      <c r="D637" s="51"/>
      <c r="E637" s="59" t="s">
        <v>1012</v>
      </c>
      <c r="F637" s="51"/>
      <c r="G637" s="53"/>
      <c r="H637" s="54"/>
      <c r="I637" s="62"/>
      <c r="J637" s="41"/>
      <c r="K637" s="41"/>
      <c r="L637" s="41"/>
      <c r="M637" s="41"/>
      <c r="N637" s="41"/>
      <c r="O637" s="41"/>
      <c r="P637" s="41"/>
    </row>
    <row r="638" spans="2:16" ht="15.75" outlineLevel="1">
      <c r="B638" s="70">
        <v>625</v>
      </c>
      <c r="C638" s="51"/>
      <c r="D638" s="51"/>
      <c r="E638" s="59" t="s">
        <v>982</v>
      </c>
      <c r="F638" s="51"/>
      <c r="G638" s="53"/>
      <c r="H638" s="54"/>
      <c r="I638" s="62"/>
      <c r="J638" s="41"/>
      <c r="K638" s="41"/>
      <c r="L638" s="41"/>
      <c r="M638" s="41"/>
      <c r="N638" s="41"/>
      <c r="O638" s="41"/>
      <c r="P638" s="41"/>
    </row>
    <row r="639" spans="2:16" outlineLevel="1">
      <c r="B639" s="63">
        <v>626</v>
      </c>
      <c r="C639" s="64" t="s">
        <v>1013</v>
      </c>
      <c r="D639" s="64" t="s">
        <v>20</v>
      </c>
      <c r="E639" s="65" t="s">
        <v>1014</v>
      </c>
      <c r="F639" s="66" t="s">
        <v>881</v>
      </c>
      <c r="G639" s="67">
        <v>12</v>
      </c>
      <c r="H639" s="85">
        <v>0</v>
      </c>
      <c r="I639" s="69">
        <f t="shared" si="9"/>
        <v>0</v>
      </c>
      <c r="J639" s="41"/>
      <c r="K639" s="41"/>
      <c r="L639" s="41"/>
      <c r="M639" s="41"/>
      <c r="N639" s="41"/>
      <c r="O639" s="41"/>
      <c r="P639" s="41"/>
    </row>
    <row r="640" spans="2:16" outlineLevel="1">
      <c r="B640" s="63">
        <v>627</v>
      </c>
      <c r="C640" s="64" t="s">
        <v>1015</v>
      </c>
      <c r="D640" s="64" t="s">
        <v>20</v>
      </c>
      <c r="E640" s="65" t="s">
        <v>1016</v>
      </c>
      <c r="F640" s="66" t="s">
        <v>881</v>
      </c>
      <c r="G640" s="67">
        <v>4</v>
      </c>
      <c r="H640" s="85">
        <v>0</v>
      </c>
      <c r="I640" s="69">
        <f t="shared" si="9"/>
        <v>0</v>
      </c>
      <c r="J640" s="41"/>
      <c r="K640" s="41"/>
      <c r="L640" s="41"/>
      <c r="M640" s="41"/>
      <c r="N640" s="41"/>
      <c r="O640" s="41"/>
      <c r="P640" s="41"/>
    </row>
    <row r="641" spans="2:16" ht="33.75" customHeight="1" outlineLevel="1">
      <c r="B641" s="70">
        <v>628</v>
      </c>
      <c r="C641" s="51"/>
      <c r="D641" s="51"/>
      <c r="E641" s="59" t="s">
        <v>1017</v>
      </c>
      <c r="F641" s="51"/>
      <c r="G641" s="53"/>
      <c r="H641" s="54"/>
      <c r="I641" s="62"/>
      <c r="J641" s="41"/>
      <c r="K641" s="41"/>
      <c r="L641" s="41"/>
      <c r="M641" s="41"/>
      <c r="N641" s="41"/>
      <c r="O641" s="41"/>
      <c r="P641" s="41"/>
    </row>
    <row r="642" spans="2:16" outlineLevel="1">
      <c r="B642" s="63">
        <v>629</v>
      </c>
      <c r="C642" s="64" t="s">
        <v>1018</v>
      </c>
      <c r="D642" s="64" t="s">
        <v>20</v>
      </c>
      <c r="E642" s="65" t="s">
        <v>1014</v>
      </c>
      <c r="F642" s="66" t="s">
        <v>881</v>
      </c>
      <c r="G642" s="67">
        <v>4</v>
      </c>
      <c r="H642" s="85">
        <v>0</v>
      </c>
      <c r="I642" s="69">
        <f t="shared" si="9"/>
        <v>0</v>
      </c>
      <c r="J642" s="41"/>
      <c r="K642" s="41"/>
      <c r="L642" s="41"/>
      <c r="M642" s="41"/>
      <c r="N642" s="41"/>
      <c r="O642" s="41"/>
      <c r="P642" s="41"/>
    </row>
    <row r="643" spans="2:16" outlineLevel="1">
      <c r="B643" s="63">
        <v>630</v>
      </c>
      <c r="C643" s="64" t="s">
        <v>1019</v>
      </c>
      <c r="D643" s="64" t="s">
        <v>20</v>
      </c>
      <c r="E643" s="65" t="s">
        <v>1016</v>
      </c>
      <c r="F643" s="66" t="s">
        <v>881</v>
      </c>
      <c r="G643" s="67">
        <v>1</v>
      </c>
      <c r="H643" s="85">
        <v>0</v>
      </c>
      <c r="I643" s="69">
        <f t="shared" si="9"/>
        <v>0</v>
      </c>
      <c r="J643" s="41"/>
      <c r="K643" s="41"/>
      <c r="L643" s="41"/>
      <c r="M643" s="41"/>
      <c r="N643" s="41"/>
      <c r="O643" s="41"/>
      <c r="P643" s="41"/>
    </row>
    <row r="644" spans="2:16" ht="15.75" outlineLevel="1">
      <c r="B644" s="70">
        <v>631</v>
      </c>
      <c r="C644" s="51"/>
      <c r="D644" s="51"/>
      <c r="E644" s="59" t="s">
        <v>988</v>
      </c>
      <c r="F644" s="51"/>
      <c r="G644" s="53"/>
      <c r="H644" s="54"/>
      <c r="I644" s="62"/>
      <c r="J644" s="41"/>
      <c r="K644" s="41"/>
      <c r="L644" s="41"/>
      <c r="M644" s="41"/>
      <c r="N644" s="41"/>
      <c r="O644" s="41"/>
      <c r="P644" s="41"/>
    </row>
    <row r="645" spans="2:16" outlineLevel="1">
      <c r="B645" s="63">
        <v>632</v>
      </c>
      <c r="C645" s="64" t="s">
        <v>1020</v>
      </c>
      <c r="D645" s="64" t="s">
        <v>20</v>
      </c>
      <c r="E645" s="65" t="s">
        <v>990</v>
      </c>
      <c r="F645" s="66" t="s">
        <v>881</v>
      </c>
      <c r="G645" s="67">
        <v>4</v>
      </c>
      <c r="H645" s="85">
        <v>0</v>
      </c>
      <c r="I645" s="69">
        <f t="shared" si="9"/>
        <v>0</v>
      </c>
      <c r="J645" s="41"/>
      <c r="K645" s="41"/>
      <c r="L645" s="41"/>
      <c r="M645" s="41"/>
      <c r="N645" s="41"/>
      <c r="O645" s="41"/>
      <c r="P645" s="41"/>
    </row>
    <row r="646" spans="2:16" ht="15.75" outlineLevel="1">
      <c r="B646" s="70">
        <v>633</v>
      </c>
      <c r="C646" s="51"/>
      <c r="D646" s="51"/>
      <c r="E646" s="59" t="s">
        <v>1021</v>
      </c>
      <c r="F646" s="51"/>
      <c r="G646" s="53"/>
      <c r="H646" s="54"/>
      <c r="I646" s="62"/>
      <c r="J646" s="41"/>
      <c r="K646" s="41"/>
      <c r="L646" s="41"/>
      <c r="M646" s="41"/>
      <c r="N646" s="41"/>
      <c r="O646" s="41"/>
      <c r="P646" s="41"/>
    </row>
    <row r="647" spans="2:16" ht="15.75" outlineLevel="1">
      <c r="B647" s="70">
        <v>634</v>
      </c>
      <c r="C647" s="51"/>
      <c r="D647" s="51"/>
      <c r="E647" s="59" t="s">
        <v>1022</v>
      </c>
      <c r="F647" s="51"/>
      <c r="G647" s="53"/>
      <c r="H647" s="54"/>
      <c r="I647" s="62"/>
      <c r="J647" s="41"/>
      <c r="K647" s="41"/>
      <c r="L647" s="41"/>
      <c r="M647" s="41"/>
      <c r="N647" s="41"/>
      <c r="O647" s="41"/>
      <c r="P647" s="41"/>
    </row>
    <row r="648" spans="2:16" outlineLevel="1">
      <c r="B648" s="63">
        <v>635</v>
      </c>
      <c r="C648" s="64" t="s">
        <v>1023</v>
      </c>
      <c r="D648" s="64" t="s">
        <v>20</v>
      </c>
      <c r="E648" s="65" t="s">
        <v>1024</v>
      </c>
      <c r="F648" s="66" t="s">
        <v>881</v>
      </c>
      <c r="G648" s="67">
        <v>1</v>
      </c>
      <c r="H648" s="85">
        <v>0</v>
      </c>
      <c r="I648" s="69">
        <f t="shared" si="9"/>
        <v>0</v>
      </c>
      <c r="J648" s="41"/>
      <c r="K648" s="41"/>
      <c r="L648" s="41"/>
      <c r="M648" s="41"/>
      <c r="N648" s="41"/>
      <c r="O648" s="41"/>
      <c r="P648" s="41"/>
    </row>
    <row r="649" spans="2:16" ht="15.75" outlineLevel="1">
      <c r="B649" s="70">
        <v>636</v>
      </c>
      <c r="C649" s="51"/>
      <c r="D649" s="51"/>
      <c r="E649" s="59" t="s">
        <v>1025</v>
      </c>
      <c r="F649" s="51"/>
      <c r="G649" s="53"/>
      <c r="H649" s="54"/>
      <c r="I649" s="62"/>
      <c r="J649" s="41"/>
      <c r="K649" s="41"/>
      <c r="L649" s="41"/>
      <c r="M649" s="41"/>
      <c r="N649" s="41"/>
      <c r="O649" s="41"/>
      <c r="P649" s="41"/>
    </row>
    <row r="650" spans="2:16" ht="15.75" outlineLevel="1">
      <c r="B650" s="70">
        <v>637</v>
      </c>
      <c r="C650" s="51"/>
      <c r="D650" s="51"/>
      <c r="E650" s="59" t="s">
        <v>1026</v>
      </c>
      <c r="F650" s="51"/>
      <c r="G650" s="53"/>
      <c r="H650" s="54"/>
      <c r="I650" s="62"/>
      <c r="J650" s="41"/>
      <c r="K650" s="41"/>
      <c r="L650" s="41"/>
      <c r="M650" s="41"/>
      <c r="N650" s="41"/>
      <c r="O650" s="41"/>
      <c r="P650" s="41"/>
    </row>
    <row r="651" spans="2:16" outlineLevel="1">
      <c r="B651" s="63">
        <v>638</v>
      </c>
      <c r="C651" s="64" t="s">
        <v>1027</v>
      </c>
      <c r="D651" s="64" t="s">
        <v>82</v>
      </c>
      <c r="E651" s="65" t="s">
        <v>1004</v>
      </c>
      <c r="F651" s="66" t="s">
        <v>881</v>
      </c>
      <c r="G651" s="67">
        <v>1</v>
      </c>
      <c r="H651" s="85">
        <v>0</v>
      </c>
      <c r="I651" s="69">
        <f t="shared" si="9"/>
        <v>0</v>
      </c>
      <c r="J651" s="41"/>
      <c r="K651" s="41"/>
      <c r="L651" s="41"/>
      <c r="M651" s="41"/>
      <c r="N651" s="41"/>
      <c r="O651" s="41"/>
      <c r="P651" s="41"/>
    </row>
    <row r="652" spans="2:16" outlineLevel="1">
      <c r="B652" s="63">
        <v>639</v>
      </c>
      <c r="C652" s="64" t="s">
        <v>1028</v>
      </c>
      <c r="D652" s="64" t="s">
        <v>82</v>
      </c>
      <c r="E652" s="65" t="s">
        <v>1006</v>
      </c>
      <c r="F652" s="66" t="s">
        <v>881</v>
      </c>
      <c r="G652" s="67">
        <v>1</v>
      </c>
      <c r="H652" s="85">
        <v>0</v>
      </c>
      <c r="I652" s="69">
        <f t="shared" si="9"/>
        <v>0</v>
      </c>
      <c r="J652" s="41"/>
      <c r="K652" s="41"/>
      <c r="L652" s="41"/>
      <c r="M652" s="41"/>
      <c r="N652" s="41"/>
      <c r="O652" s="41"/>
      <c r="P652" s="41"/>
    </row>
    <row r="653" spans="2:16" outlineLevel="1">
      <c r="B653" s="63">
        <v>640</v>
      </c>
      <c r="C653" s="64" t="s">
        <v>1029</v>
      </c>
      <c r="D653" s="64" t="s">
        <v>82</v>
      </c>
      <c r="E653" s="65" t="s">
        <v>970</v>
      </c>
      <c r="F653" s="66" t="s">
        <v>881</v>
      </c>
      <c r="G653" s="67">
        <v>1</v>
      </c>
      <c r="H653" s="85">
        <v>0</v>
      </c>
      <c r="I653" s="69">
        <f t="shared" si="9"/>
        <v>0</v>
      </c>
      <c r="J653" s="41"/>
      <c r="K653" s="41"/>
      <c r="L653" s="41"/>
      <c r="M653" s="41"/>
      <c r="N653" s="41"/>
      <c r="O653" s="41"/>
      <c r="P653" s="41"/>
    </row>
    <row r="654" spans="2:16" ht="30" outlineLevel="1">
      <c r="B654" s="63">
        <v>641</v>
      </c>
      <c r="C654" s="64" t="s">
        <v>1030</v>
      </c>
      <c r="D654" s="64" t="s">
        <v>82</v>
      </c>
      <c r="E654" s="65" t="s">
        <v>1031</v>
      </c>
      <c r="F654" s="66" t="s">
        <v>881</v>
      </c>
      <c r="G654" s="67">
        <v>2</v>
      </c>
      <c r="H654" s="85">
        <v>0</v>
      </c>
      <c r="I654" s="69">
        <f t="shared" ref="I654:I717" si="10">ROUND(G654*H654,0)</f>
        <v>0</v>
      </c>
      <c r="J654" s="41"/>
      <c r="K654" s="41"/>
      <c r="L654" s="41"/>
      <c r="M654" s="41"/>
      <c r="N654" s="41"/>
      <c r="O654" s="41"/>
      <c r="P654" s="41"/>
    </row>
    <row r="655" spans="2:16" outlineLevel="1">
      <c r="B655" s="63">
        <v>642</v>
      </c>
      <c r="C655" s="64" t="s">
        <v>1032</v>
      </c>
      <c r="D655" s="64" t="s">
        <v>82</v>
      </c>
      <c r="E655" s="65" t="s">
        <v>975</v>
      </c>
      <c r="F655" s="66" t="s">
        <v>881</v>
      </c>
      <c r="G655" s="67">
        <v>1</v>
      </c>
      <c r="H655" s="85">
        <v>0</v>
      </c>
      <c r="I655" s="69">
        <f t="shared" si="10"/>
        <v>0</v>
      </c>
      <c r="J655" s="41"/>
      <c r="K655" s="41"/>
      <c r="L655" s="41"/>
      <c r="M655" s="41"/>
      <c r="N655" s="41"/>
      <c r="O655" s="41"/>
      <c r="P655" s="41"/>
    </row>
    <row r="656" spans="2:16" ht="15.75" outlineLevel="1">
      <c r="B656" s="70">
        <v>643</v>
      </c>
      <c r="C656" s="51"/>
      <c r="D656" s="51"/>
      <c r="E656" s="59" t="s">
        <v>988</v>
      </c>
      <c r="F656" s="51"/>
      <c r="G656" s="53"/>
      <c r="H656" s="54"/>
      <c r="I656" s="62"/>
      <c r="J656" s="41"/>
      <c r="K656" s="41"/>
      <c r="L656" s="41"/>
      <c r="M656" s="41"/>
      <c r="N656" s="41"/>
      <c r="O656" s="41"/>
      <c r="P656" s="41"/>
    </row>
    <row r="657" spans="2:16" outlineLevel="1">
      <c r="B657" s="63">
        <v>644</v>
      </c>
      <c r="C657" s="64" t="s">
        <v>1033</v>
      </c>
      <c r="D657" s="64" t="s">
        <v>82</v>
      </c>
      <c r="E657" s="65" t="s">
        <v>1034</v>
      </c>
      <c r="F657" s="66" t="s">
        <v>881</v>
      </c>
      <c r="G657" s="67">
        <v>1</v>
      </c>
      <c r="H657" s="85">
        <v>0</v>
      </c>
      <c r="I657" s="69">
        <f t="shared" si="10"/>
        <v>0</v>
      </c>
      <c r="J657" s="41"/>
      <c r="K657" s="41"/>
      <c r="L657" s="41"/>
      <c r="M657" s="41"/>
      <c r="N657" s="41"/>
      <c r="O657" s="41"/>
      <c r="P657" s="41"/>
    </row>
    <row r="658" spans="2:16" ht="15.75" outlineLevel="1">
      <c r="B658" s="70">
        <v>645</v>
      </c>
      <c r="C658" s="51"/>
      <c r="D658" s="51"/>
      <c r="E658" s="59" t="s">
        <v>1035</v>
      </c>
      <c r="F658" s="51"/>
      <c r="G658" s="53"/>
      <c r="H658" s="54"/>
      <c r="I658" s="62"/>
      <c r="J658" s="41"/>
      <c r="K658" s="41"/>
      <c r="L658" s="41"/>
      <c r="M658" s="41"/>
      <c r="N658" s="41"/>
      <c r="O658" s="41"/>
      <c r="P658" s="41"/>
    </row>
    <row r="659" spans="2:16" outlineLevel="1">
      <c r="B659" s="63">
        <v>646</v>
      </c>
      <c r="C659" s="64" t="s">
        <v>1036</v>
      </c>
      <c r="D659" s="64" t="s">
        <v>20</v>
      </c>
      <c r="E659" s="65" t="s">
        <v>1037</v>
      </c>
      <c r="F659" s="66" t="s">
        <v>881</v>
      </c>
      <c r="G659" s="67">
        <v>1</v>
      </c>
      <c r="H659" s="85">
        <v>0</v>
      </c>
      <c r="I659" s="69">
        <f t="shared" si="10"/>
        <v>0</v>
      </c>
      <c r="J659" s="41"/>
      <c r="K659" s="41"/>
      <c r="L659" s="41"/>
      <c r="M659" s="41"/>
      <c r="N659" s="41"/>
      <c r="O659" s="41"/>
      <c r="P659" s="41"/>
    </row>
    <row r="660" spans="2:16" ht="15.75" outlineLevel="1">
      <c r="B660" s="70">
        <v>647</v>
      </c>
      <c r="C660" s="51"/>
      <c r="D660" s="51"/>
      <c r="E660" s="59" t="s">
        <v>1038</v>
      </c>
      <c r="F660" s="51"/>
      <c r="G660" s="53"/>
      <c r="H660" s="54"/>
      <c r="I660" s="62"/>
      <c r="J660" s="41"/>
      <c r="K660" s="41"/>
      <c r="L660" s="41"/>
      <c r="M660" s="41"/>
      <c r="N660" s="41"/>
      <c r="O660" s="41"/>
      <c r="P660" s="41"/>
    </row>
    <row r="661" spans="2:16" ht="15.75" outlineLevel="1">
      <c r="B661" s="70">
        <v>648</v>
      </c>
      <c r="C661" s="51"/>
      <c r="D661" s="51"/>
      <c r="E661" s="59" t="s">
        <v>1039</v>
      </c>
      <c r="F661" s="51"/>
      <c r="G661" s="53"/>
      <c r="H661" s="54"/>
      <c r="I661" s="62"/>
      <c r="J661" s="41"/>
      <c r="K661" s="41"/>
      <c r="L661" s="41"/>
      <c r="M661" s="41"/>
      <c r="N661" s="41"/>
      <c r="O661" s="41"/>
      <c r="P661" s="41"/>
    </row>
    <row r="662" spans="2:16" outlineLevel="1">
      <c r="B662" s="63">
        <v>649</v>
      </c>
      <c r="C662" s="64" t="s">
        <v>1040</v>
      </c>
      <c r="D662" s="64" t="s">
        <v>82</v>
      </c>
      <c r="E662" s="65" t="s">
        <v>1004</v>
      </c>
      <c r="F662" s="66" t="s">
        <v>881</v>
      </c>
      <c r="G662" s="67">
        <v>1</v>
      </c>
      <c r="H662" s="85">
        <v>0</v>
      </c>
      <c r="I662" s="69">
        <f t="shared" si="10"/>
        <v>0</v>
      </c>
      <c r="J662" s="41"/>
      <c r="K662" s="41"/>
      <c r="L662" s="41"/>
      <c r="M662" s="41"/>
      <c r="N662" s="41"/>
      <c r="O662" s="41"/>
      <c r="P662" s="41"/>
    </row>
    <row r="663" spans="2:16" ht="15.75" outlineLevel="1">
      <c r="B663" s="70">
        <v>650</v>
      </c>
      <c r="C663" s="51"/>
      <c r="D663" s="51"/>
      <c r="E663" s="59" t="s">
        <v>1041</v>
      </c>
      <c r="F663" s="51"/>
      <c r="G663" s="53"/>
      <c r="H663" s="54"/>
      <c r="I663" s="62"/>
      <c r="J663" s="41"/>
      <c r="K663" s="41"/>
      <c r="L663" s="41"/>
      <c r="M663" s="41"/>
      <c r="N663" s="41"/>
      <c r="O663" s="41"/>
      <c r="P663" s="41"/>
    </row>
    <row r="664" spans="2:16" outlineLevel="1">
      <c r="B664" s="63">
        <v>651</v>
      </c>
      <c r="C664" s="64" t="s">
        <v>1042</v>
      </c>
      <c r="D664" s="64" t="s">
        <v>20</v>
      </c>
      <c r="E664" s="78" t="s">
        <v>1043</v>
      </c>
      <c r="F664" s="66" t="s">
        <v>881</v>
      </c>
      <c r="G664" s="67">
        <v>1</v>
      </c>
      <c r="H664" s="85">
        <v>0</v>
      </c>
      <c r="I664" s="69">
        <f t="shared" si="10"/>
        <v>0</v>
      </c>
      <c r="J664" s="41"/>
      <c r="K664" s="41"/>
      <c r="L664" s="41"/>
      <c r="M664" s="41"/>
      <c r="N664" s="41"/>
      <c r="O664" s="41"/>
      <c r="P664" s="41"/>
    </row>
    <row r="665" spans="2:16" outlineLevel="1">
      <c r="B665" s="63">
        <v>652</v>
      </c>
      <c r="C665" s="64" t="s">
        <v>1044</v>
      </c>
      <c r="D665" s="64" t="s">
        <v>20</v>
      </c>
      <c r="E665" s="65" t="s">
        <v>1045</v>
      </c>
      <c r="F665" s="66" t="s">
        <v>881</v>
      </c>
      <c r="G665" s="67">
        <v>1</v>
      </c>
      <c r="H665" s="85">
        <v>0</v>
      </c>
      <c r="I665" s="69">
        <f t="shared" si="10"/>
        <v>0</v>
      </c>
      <c r="J665" s="41"/>
      <c r="K665" s="41"/>
      <c r="L665" s="41"/>
      <c r="M665" s="41"/>
      <c r="N665" s="41"/>
      <c r="O665" s="41"/>
      <c r="P665" s="41"/>
    </row>
    <row r="666" spans="2:16" outlineLevel="1">
      <c r="B666" s="63">
        <v>653</v>
      </c>
      <c r="C666" s="64" t="s">
        <v>1046</v>
      </c>
      <c r="D666" s="64" t="s">
        <v>20</v>
      </c>
      <c r="E666" s="65" t="s">
        <v>1047</v>
      </c>
      <c r="F666" s="66" t="s">
        <v>881</v>
      </c>
      <c r="G666" s="67">
        <v>1</v>
      </c>
      <c r="H666" s="85">
        <v>0</v>
      </c>
      <c r="I666" s="69">
        <f t="shared" si="10"/>
        <v>0</v>
      </c>
      <c r="J666" s="41"/>
      <c r="K666" s="41"/>
      <c r="L666" s="41"/>
      <c r="M666" s="41"/>
      <c r="N666" s="41"/>
      <c r="O666" s="41"/>
      <c r="P666" s="41"/>
    </row>
    <row r="667" spans="2:16" ht="15.75" outlineLevel="1">
      <c r="B667" s="70">
        <v>654</v>
      </c>
      <c r="C667" s="51"/>
      <c r="D667" s="51"/>
      <c r="E667" s="59" t="s">
        <v>1048</v>
      </c>
      <c r="F667" s="51"/>
      <c r="G667" s="53"/>
      <c r="H667" s="54"/>
      <c r="I667" s="62"/>
      <c r="J667" s="41"/>
      <c r="K667" s="41"/>
      <c r="L667" s="41"/>
      <c r="M667" s="41"/>
      <c r="N667" s="41"/>
      <c r="O667" s="41"/>
      <c r="P667" s="41"/>
    </row>
    <row r="668" spans="2:16" ht="15.75" outlineLevel="1">
      <c r="B668" s="70">
        <v>655</v>
      </c>
      <c r="C668" s="51"/>
      <c r="D668" s="51"/>
      <c r="E668" s="59" t="s">
        <v>1049</v>
      </c>
      <c r="F668" s="51"/>
      <c r="G668" s="53"/>
      <c r="H668" s="54"/>
      <c r="I668" s="62"/>
      <c r="J668" s="41"/>
      <c r="K668" s="41"/>
      <c r="L668" s="41"/>
      <c r="M668" s="41"/>
      <c r="N668" s="41"/>
      <c r="O668" s="41"/>
      <c r="P668" s="41"/>
    </row>
    <row r="669" spans="2:16" outlineLevel="1">
      <c r="B669" s="63">
        <v>656</v>
      </c>
      <c r="C669" s="64" t="s">
        <v>1050</v>
      </c>
      <c r="D669" s="64" t="s">
        <v>20</v>
      </c>
      <c r="E669" s="79" t="s">
        <v>1004</v>
      </c>
      <c r="F669" s="66" t="s">
        <v>881</v>
      </c>
      <c r="G669" s="67">
        <v>3</v>
      </c>
      <c r="H669" s="85">
        <v>0</v>
      </c>
      <c r="I669" s="69">
        <f t="shared" si="10"/>
        <v>0</v>
      </c>
      <c r="J669" s="41"/>
      <c r="K669" s="41"/>
      <c r="L669" s="41"/>
      <c r="M669" s="41"/>
      <c r="N669" s="41"/>
      <c r="O669" s="41"/>
      <c r="P669" s="41"/>
    </row>
    <row r="670" spans="2:16" ht="15.75" outlineLevel="1">
      <c r="B670" s="70">
        <v>657</v>
      </c>
      <c r="C670" s="51"/>
      <c r="D670" s="51"/>
      <c r="E670" s="59" t="s">
        <v>1051</v>
      </c>
      <c r="F670" s="51"/>
      <c r="G670" s="53"/>
      <c r="H670" s="54"/>
      <c r="I670" s="62"/>
      <c r="J670" s="41"/>
      <c r="K670" s="41"/>
      <c r="L670" s="41"/>
      <c r="M670" s="41"/>
      <c r="N670" s="41"/>
      <c r="O670" s="41"/>
      <c r="P670" s="41"/>
    </row>
    <row r="671" spans="2:16" ht="15.75" outlineLevel="1">
      <c r="B671" s="70">
        <v>658</v>
      </c>
      <c r="C671" s="51"/>
      <c r="D671" s="51"/>
      <c r="E671" s="59" t="s">
        <v>1052</v>
      </c>
      <c r="F671" s="51"/>
      <c r="G671" s="53"/>
      <c r="H671" s="54"/>
      <c r="I671" s="62"/>
      <c r="J671" s="41"/>
      <c r="K671" s="41"/>
      <c r="L671" s="41"/>
      <c r="M671" s="41"/>
      <c r="N671" s="41"/>
      <c r="O671" s="41"/>
      <c r="P671" s="41"/>
    </row>
    <row r="672" spans="2:16" outlineLevel="1">
      <c r="B672" s="63">
        <v>659</v>
      </c>
      <c r="C672" s="64" t="s">
        <v>1053</v>
      </c>
      <c r="D672" s="64" t="s">
        <v>20</v>
      </c>
      <c r="E672" s="65" t="s">
        <v>1054</v>
      </c>
      <c r="F672" s="66" t="s">
        <v>881</v>
      </c>
      <c r="G672" s="67">
        <v>1</v>
      </c>
      <c r="H672" s="85">
        <v>0</v>
      </c>
      <c r="I672" s="69">
        <f t="shared" si="10"/>
        <v>0</v>
      </c>
      <c r="J672" s="41"/>
      <c r="K672" s="41"/>
      <c r="L672" s="41"/>
      <c r="M672" s="41"/>
      <c r="N672" s="41"/>
      <c r="O672" s="41"/>
      <c r="P672" s="41"/>
    </row>
    <row r="673" spans="2:16" ht="15.75" outlineLevel="1">
      <c r="B673" s="70">
        <v>660</v>
      </c>
      <c r="C673" s="51"/>
      <c r="D673" s="51"/>
      <c r="E673" s="59" t="s">
        <v>1055</v>
      </c>
      <c r="F673" s="51"/>
      <c r="G673" s="53"/>
      <c r="H673" s="54"/>
      <c r="I673" s="62"/>
      <c r="J673" s="41"/>
      <c r="K673" s="41"/>
      <c r="L673" s="41"/>
      <c r="M673" s="41"/>
      <c r="N673" s="41"/>
      <c r="O673" s="41"/>
      <c r="P673" s="41"/>
    </row>
    <row r="674" spans="2:16" outlineLevel="1">
      <c r="B674" s="63">
        <v>661</v>
      </c>
      <c r="C674" s="64" t="s">
        <v>1056</v>
      </c>
      <c r="D674" s="64" t="s">
        <v>82</v>
      </c>
      <c r="E674" s="65" t="s">
        <v>1004</v>
      </c>
      <c r="F674" s="66" t="s">
        <v>881</v>
      </c>
      <c r="G674" s="67">
        <v>1</v>
      </c>
      <c r="H674" s="85">
        <v>0</v>
      </c>
      <c r="I674" s="69">
        <f t="shared" si="10"/>
        <v>0</v>
      </c>
      <c r="J674" s="41"/>
      <c r="K674" s="41"/>
      <c r="L674" s="41"/>
      <c r="M674" s="41"/>
      <c r="N674" s="41"/>
      <c r="O674" s="41"/>
      <c r="P674" s="41"/>
    </row>
    <row r="675" spans="2:16" outlineLevel="1">
      <c r="B675" s="63">
        <v>662</v>
      </c>
      <c r="C675" s="64" t="s">
        <v>1057</v>
      </c>
      <c r="D675" s="64" t="s">
        <v>82</v>
      </c>
      <c r="E675" s="65" t="s">
        <v>970</v>
      </c>
      <c r="F675" s="66" t="s">
        <v>881</v>
      </c>
      <c r="G675" s="67">
        <v>1</v>
      </c>
      <c r="H675" s="85">
        <v>0</v>
      </c>
      <c r="I675" s="69">
        <f t="shared" si="10"/>
        <v>0</v>
      </c>
      <c r="J675" s="41"/>
      <c r="K675" s="41"/>
      <c r="L675" s="41"/>
      <c r="M675" s="41"/>
      <c r="N675" s="41"/>
      <c r="O675" s="41"/>
      <c r="P675" s="41"/>
    </row>
    <row r="676" spans="2:16" ht="30" outlineLevel="1">
      <c r="B676" s="63">
        <v>663</v>
      </c>
      <c r="C676" s="64" t="s">
        <v>1058</v>
      </c>
      <c r="D676" s="64" t="s">
        <v>82</v>
      </c>
      <c r="E676" s="65" t="s">
        <v>1059</v>
      </c>
      <c r="F676" s="66" t="s">
        <v>881</v>
      </c>
      <c r="G676" s="67">
        <v>2</v>
      </c>
      <c r="H676" s="85">
        <v>0</v>
      </c>
      <c r="I676" s="69">
        <f t="shared" si="10"/>
        <v>0</v>
      </c>
      <c r="J676" s="41"/>
      <c r="K676" s="41"/>
      <c r="L676" s="41"/>
      <c r="M676" s="41"/>
      <c r="N676" s="41"/>
      <c r="O676" s="41"/>
      <c r="P676" s="41"/>
    </row>
    <row r="677" spans="2:16" outlineLevel="1">
      <c r="B677" s="63">
        <v>664</v>
      </c>
      <c r="C677" s="64" t="s">
        <v>1060</v>
      </c>
      <c r="D677" s="64" t="s">
        <v>82</v>
      </c>
      <c r="E677" s="65" t="s">
        <v>975</v>
      </c>
      <c r="F677" s="66" t="s">
        <v>881</v>
      </c>
      <c r="G677" s="67">
        <v>1</v>
      </c>
      <c r="H677" s="85">
        <v>0</v>
      </c>
      <c r="I677" s="69">
        <f t="shared" si="10"/>
        <v>0</v>
      </c>
      <c r="J677" s="41"/>
      <c r="K677" s="41"/>
      <c r="L677" s="41"/>
      <c r="M677" s="41"/>
      <c r="N677" s="41"/>
      <c r="O677" s="41"/>
      <c r="P677" s="41"/>
    </row>
    <row r="678" spans="2:16" ht="15.75" outlineLevel="1">
      <c r="B678" s="70">
        <v>665</v>
      </c>
      <c r="C678" s="51"/>
      <c r="D678" s="51"/>
      <c r="E678" s="59" t="s">
        <v>1061</v>
      </c>
      <c r="F678" s="51"/>
      <c r="G678" s="53"/>
      <c r="H678" s="54"/>
      <c r="I678" s="62"/>
      <c r="J678" s="41"/>
      <c r="K678" s="41"/>
      <c r="L678" s="41"/>
      <c r="M678" s="41"/>
      <c r="N678" s="41"/>
      <c r="O678" s="41"/>
      <c r="P678" s="41"/>
    </row>
    <row r="679" spans="2:16" outlineLevel="1">
      <c r="B679" s="63">
        <v>666</v>
      </c>
      <c r="C679" s="64" t="s">
        <v>1062</v>
      </c>
      <c r="D679" s="64" t="s">
        <v>20</v>
      </c>
      <c r="E679" s="65" t="s">
        <v>1063</v>
      </c>
      <c r="F679" s="66" t="s">
        <v>881</v>
      </c>
      <c r="G679" s="67">
        <v>2</v>
      </c>
      <c r="H679" s="85">
        <v>0</v>
      </c>
      <c r="I679" s="69">
        <f t="shared" si="10"/>
        <v>0</v>
      </c>
      <c r="J679" s="41"/>
      <c r="K679" s="41"/>
      <c r="L679" s="41"/>
      <c r="M679" s="41"/>
      <c r="N679" s="41"/>
      <c r="O679" s="41"/>
      <c r="P679" s="41"/>
    </row>
    <row r="680" spans="2:16" ht="15.75" outlineLevel="1">
      <c r="B680" s="70">
        <v>667</v>
      </c>
      <c r="C680" s="51"/>
      <c r="D680" s="51"/>
      <c r="E680" s="59" t="s">
        <v>1064</v>
      </c>
      <c r="F680" s="51"/>
      <c r="G680" s="53"/>
      <c r="H680" s="54"/>
      <c r="I680" s="62"/>
      <c r="J680" s="41"/>
      <c r="K680" s="41"/>
      <c r="L680" s="41"/>
      <c r="M680" s="41"/>
      <c r="N680" s="41"/>
      <c r="O680" s="41"/>
      <c r="P680" s="41"/>
    </row>
    <row r="681" spans="2:16" outlineLevel="1">
      <c r="B681" s="63">
        <v>668</v>
      </c>
      <c r="C681" s="64" t="s">
        <v>1065</v>
      </c>
      <c r="D681" s="64" t="s">
        <v>82</v>
      </c>
      <c r="E681" s="65" t="s">
        <v>1004</v>
      </c>
      <c r="F681" s="66" t="s">
        <v>881</v>
      </c>
      <c r="G681" s="67">
        <v>2</v>
      </c>
      <c r="H681" s="85">
        <v>0</v>
      </c>
      <c r="I681" s="69">
        <f t="shared" si="10"/>
        <v>0</v>
      </c>
      <c r="J681" s="41"/>
      <c r="K681" s="41"/>
      <c r="L681" s="41"/>
      <c r="M681" s="41"/>
      <c r="N681" s="41"/>
      <c r="O681" s="41"/>
      <c r="P681" s="41"/>
    </row>
    <row r="682" spans="2:16" ht="15.75" outlineLevel="1">
      <c r="B682" s="70">
        <v>669</v>
      </c>
      <c r="C682" s="51"/>
      <c r="D682" s="51"/>
      <c r="E682" s="59" t="s">
        <v>1066</v>
      </c>
      <c r="F682" s="51"/>
      <c r="G682" s="53"/>
      <c r="H682" s="54"/>
      <c r="I682" s="62"/>
      <c r="J682" s="41"/>
      <c r="K682" s="41"/>
      <c r="L682" s="41"/>
      <c r="M682" s="41"/>
      <c r="N682" s="41"/>
      <c r="O682" s="41"/>
      <c r="P682" s="41"/>
    </row>
    <row r="683" spans="2:16" ht="15.75" outlineLevel="1">
      <c r="B683" s="70">
        <v>670</v>
      </c>
      <c r="C683" s="51"/>
      <c r="D683" s="51"/>
      <c r="E683" s="59" t="s">
        <v>1067</v>
      </c>
      <c r="F683" s="51"/>
      <c r="G683" s="53"/>
      <c r="H683" s="54"/>
      <c r="I683" s="62"/>
      <c r="J683" s="41"/>
      <c r="K683" s="41"/>
      <c r="L683" s="41"/>
      <c r="M683" s="41"/>
      <c r="N683" s="41"/>
      <c r="O683" s="41"/>
      <c r="P683" s="41"/>
    </row>
    <row r="684" spans="2:16" outlineLevel="1">
      <c r="B684" s="63">
        <v>671</v>
      </c>
      <c r="C684" s="64" t="s">
        <v>1068</v>
      </c>
      <c r="D684" s="64" t="s">
        <v>20</v>
      </c>
      <c r="E684" s="65" t="s">
        <v>1069</v>
      </c>
      <c r="F684" s="66" t="s">
        <v>881</v>
      </c>
      <c r="G684" s="67">
        <v>1</v>
      </c>
      <c r="H684" s="85">
        <v>0</v>
      </c>
      <c r="I684" s="69">
        <f t="shared" si="10"/>
        <v>0</v>
      </c>
      <c r="J684" s="41"/>
      <c r="K684" s="41"/>
      <c r="L684" s="41"/>
      <c r="M684" s="41"/>
      <c r="N684" s="41"/>
      <c r="O684" s="41"/>
      <c r="P684" s="41"/>
    </row>
    <row r="685" spans="2:16" ht="15.75" outlineLevel="1">
      <c r="B685" s="70">
        <v>672</v>
      </c>
      <c r="C685" s="51"/>
      <c r="D685" s="51"/>
      <c r="E685" s="59" t="s">
        <v>1070</v>
      </c>
      <c r="F685" s="51"/>
      <c r="G685" s="53"/>
      <c r="H685" s="54"/>
      <c r="I685" s="62"/>
      <c r="J685" s="41"/>
      <c r="K685" s="41"/>
      <c r="L685" s="41"/>
      <c r="M685" s="41"/>
      <c r="N685" s="41"/>
      <c r="O685" s="41"/>
      <c r="P685" s="41"/>
    </row>
    <row r="686" spans="2:16" outlineLevel="1">
      <c r="B686" s="63">
        <v>673</v>
      </c>
      <c r="C686" s="64" t="s">
        <v>1071</v>
      </c>
      <c r="D686" s="64" t="s">
        <v>82</v>
      </c>
      <c r="E686" s="65" t="s">
        <v>1004</v>
      </c>
      <c r="F686" s="66" t="s">
        <v>881</v>
      </c>
      <c r="G686" s="67">
        <v>1</v>
      </c>
      <c r="H686" s="85">
        <v>0</v>
      </c>
      <c r="I686" s="69">
        <f t="shared" si="10"/>
        <v>0</v>
      </c>
      <c r="J686" s="41"/>
      <c r="K686" s="41"/>
      <c r="L686" s="41"/>
      <c r="M686" s="41"/>
      <c r="N686" s="41"/>
      <c r="O686" s="41"/>
      <c r="P686" s="41"/>
    </row>
    <row r="687" spans="2:16" outlineLevel="1">
      <c r="B687" s="63">
        <v>674</v>
      </c>
      <c r="C687" s="64" t="s">
        <v>1072</v>
      </c>
      <c r="D687" s="64" t="s">
        <v>82</v>
      </c>
      <c r="E687" s="65" t="s">
        <v>1073</v>
      </c>
      <c r="F687" s="66" t="s">
        <v>881</v>
      </c>
      <c r="G687" s="67">
        <v>1</v>
      </c>
      <c r="H687" s="85">
        <v>0</v>
      </c>
      <c r="I687" s="69">
        <f t="shared" si="10"/>
        <v>0</v>
      </c>
      <c r="J687" s="41"/>
      <c r="K687" s="41"/>
      <c r="L687" s="41"/>
      <c r="M687" s="41"/>
      <c r="N687" s="41"/>
      <c r="O687" s="41"/>
      <c r="P687" s="41"/>
    </row>
    <row r="688" spans="2:16" outlineLevel="1">
      <c r="B688" s="63">
        <v>675</v>
      </c>
      <c r="C688" s="64" t="s">
        <v>1074</v>
      </c>
      <c r="D688" s="64" t="s">
        <v>82</v>
      </c>
      <c r="E688" s="65" t="s">
        <v>975</v>
      </c>
      <c r="F688" s="66" t="s">
        <v>881</v>
      </c>
      <c r="G688" s="67">
        <v>1</v>
      </c>
      <c r="H688" s="85">
        <v>0</v>
      </c>
      <c r="I688" s="69">
        <f t="shared" si="10"/>
        <v>0</v>
      </c>
      <c r="J688" s="41"/>
      <c r="K688" s="41"/>
      <c r="L688" s="41"/>
      <c r="M688" s="41"/>
      <c r="N688" s="41"/>
      <c r="O688" s="41"/>
      <c r="P688" s="41"/>
    </row>
    <row r="689" spans="2:16" ht="15.75" outlineLevel="1">
      <c r="B689" s="70">
        <v>676</v>
      </c>
      <c r="C689" s="51"/>
      <c r="D689" s="51"/>
      <c r="E689" s="59" t="s">
        <v>1075</v>
      </c>
      <c r="F689" s="51"/>
      <c r="G689" s="53"/>
      <c r="H689" s="54"/>
      <c r="I689" s="62"/>
      <c r="J689" s="41"/>
      <c r="K689" s="41"/>
      <c r="L689" s="41"/>
      <c r="M689" s="41"/>
      <c r="N689" s="41"/>
      <c r="O689" s="41"/>
      <c r="P689" s="41"/>
    </row>
    <row r="690" spans="2:16" ht="30" outlineLevel="1">
      <c r="B690" s="63">
        <v>677</v>
      </c>
      <c r="C690" s="64" t="s">
        <v>1076</v>
      </c>
      <c r="D690" s="64" t="s">
        <v>20</v>
      </c>
      <c r="E690" s="65" t="s">
        <v>1077</v>
      </c>
      <c r="F690" s="66" t="s">
        <v>881</v>
      </c>
      <c r="G690" s="67">
        <v>2</v>
      </c>
      <c r="H690" s="85">
        <v>0</v>
      </c>
      <c r="I690" s="69">
        <f t="shared" si="10"/>
        <v>0</v>
      </c>
      <c r="J690" s="41"/>
      <c r="K690" s="41"/>
      <c r="L690" s="41"/>
      <c r="M690" s="41"/>
      <c r="N690" s="41"/>
      <c r="O690" s="41"/>
      <c r="P690" s="41"/>
    </row>
    <row r="691" spans="2:16" ht="15.75" outlineLevel="1">
      <c r="B691" s="70">
        <v>678</v>
      </c>
      <c r="C691" s="51"/>
      <c r="D691" s="51"/>
      <c r="E691" s="59" t="s">
        <v>1078</v>
      </c>
      <c r="F691" s="51"/>
      <c r="G691" s="53"/>
      <c r="H691" s="54"/>
      <c r="I691" s="62"/>
      <c r="J691" s="41"/>
      <c r="K691" s="41"/>
      <c r="L691" s="41"/>
      <c r="M691" s="41"/>
      <c r="N691" s="41"/>
      <c r="O691" s="41"/>
      <c r="P691" s="41"/>
    </row>
    <row r="692" spans="2:16" outlineLevel="1">
      <c r="B692" s="63">
        <v>679</v>
      </c>
      <c r="C692" s="64" t="s">
        <v>1079</v>
      </c>
      <c r="D692" s="64" t="s">
        <v>20</v>
      </c>
      <c r="E692" s="65" t="s">
        <v>1004</v>
      </c>
      <c r="F692" s="66" t="s">
        <v>881</v>
      </c>
      <c r="G692" s="67">
        <v>2</v>
      </c>
      <c r="H692" s="85">
        <v>0</v>
      </c>
      <c r="I692" s="69">
        <f t="shared" si="10"/>
        <v>0</v>
      </c>
      <c r="J692" s="41"/>
      <c r="K692" s="41"/>
      <c r="L692" s="41"/>
      <c r="M692" s="41"/>
      <c r="N692" s="41"/>
      <c r="O692" s="41"/>
      <c r="P692" s="41"/>
    </row>
    <row r="693" spans="2:16" outlineLevel="1">
      <c r="B693" s="63">
        <v>680</v>
      </c>
      <c r="C693" s="64" t="s">
        <v>1080</v>
      </c>
      <c r="D693" s="64" t="s">
        <v>82</v>
      </c>
      <c r="E693" s="65" t="s">
        <v>1081</v>
      </c>
      <c r="F693" s="66" t="s">
        <v>881</v>
      </c>
      <c r="G693" s="67">
        <v>2</v>
      </c>
      <c r="H693" s="85">
        <v>0</v>
      </c>
      <c r="I693" s="69">
        <f t="shared" si="10"/>
        <v>0</v>
      </c>
      <c r="J693" s="41"/>
      <c r="K693" s="41"/>
      <c r="L693" s="41"/>
      <c r="M693" s="41"/>
      <c r="N693" s="41"/>
      <c r="O693" s="41"/>
      <c r="P693" s="41"/>
    </row>
    <row r="694" spans="2:16" outlineLevel="1">
      <c r="B694" s="63">
        <v>681</v>
      </c>
      <c r="C694" s="64" t="s">
        <v>1082</v>
      </c>
      <c r="D694" s="64" t="s">
        <v>82</v>
      </c>
      <c r="E694" s="65" t="s">
        <v>975</v>
      </c>
      <c r="F694" s="66" t="s">
        <v>881</v>
      </c>
      <c r="G694" s="67">
        <v>2</v>
      </c>
      <c r="H694" s="85">
        <v>0</v>
      </c>
      <c r="I694" s="69">
        <f t="shared" si="10"/>
        <v>0</v>
      </c>
      <c r="J694" s="41"/>
      <c r="K694" s="41"/>
      <c r="L694" s="41"/>
      <c r="M694" s="41"/>
      <c r="N694" s="41"/>
      <c r="O694" s="41"/>
      <c r="P694" s="41"/>
    </row>
    <row r="695" spans="2:16" ht="15.75" outlineLevel="1">
      <c r="B695" s="70">
        <v>682</v>
      </c>
      <c r="C695" s="51"/>
      <c r="D695" s="51"/>
      <c r="E695" s="59" t="s">
        <v>1083</v>
      </c>
      <c r="F695" s="51"/>
      <c r="G695" s="53"/>
      <c r="H695" s="54"/>
      <c r="I695" s="62"/>
      <c r="J695" s="41"/>
      <c r="K695" s="41"/>
      <c r="L695" s="41"/>
      <c r="M695" s="41"/>
      <c r="N695" s="41"/>
      <c r="O695" s="41"/>
      <c r="P695" s="41"/>
    </row>
    <row r="696" spans="2:16" ht="15.75" outlineLevel="1">
      <c r="B696" s="70">
        <v>683</v>
      </c>
      <c r="C696" s="51"/>
      <c r="D696" s="51"/>
      <c r="E696" s="59" t="s">
        <v>1084</v>
      </c>
      <c r="F696" s="51"/>
      <c r="G696" s="53"/>
      <c r="H696" s="54"/>
      <c r="I696" s="62"/>
      <c r="J696" s="41"/>
      <c r="K696" s="41"/>
      <c r="L696" s="41"/>
      <c r="M696" s="41"/>
      <c r="N696" s="41"/>
      <c r="O696" s="41"/>
      <c r="P696" s="41"/>
    </row>
    <row r="697" spans="2:16" ht="15.75" outlineLevel="1">
      <c r="B697" s="70">
        <v>684</v>
      </c>
      <c r="C697" s="51" t="s">
        <v>1085</v>
      </c>
      <c r="D697" s="51"/>
      <c r="E697" s="59" t="s">
        <v>1086</v>
      </c>
      <c r="F697" s="51"/>
      <c r="G697" s="53"/>
      <c r="H697" s="54"/>
      <c r="I697" s="62"/>
      <c r="J697" s="41"/>
      <c r="K697" s="41"/>
      <c r="L697" s="41"/>
      <c r="M697" s="41"/>
      <c r="N697" s="41"/>
      <c r="O697" s="41"/>
      <c r="P697" s="41"/>
    </row>
    <row r="698" spans="2:16" outlineLevel="1">
      <c r="B698" s="63">
        <v>685</v>
      </c>
      <c r="C698" s="64" t="s">
        <v>1087</v>
      </c>
      <c r="D698" s="64" t="s">
        <v>20</v>
      </c>
      <c r="E698" s="65" t="s">
        <v>1088</v>
      </c>
      <c r="F698" s="66" t="s">
        <v>22</v>
      </c>
      <c r="G698" s="67">
        <v>144</v>
      </c>
      <c r="H698" s="85">
        <v>0</v>
      </c>
      <c r="I698" s="69">
        <f t="shared" si="10"/>
        <v>0</v>
      </c>
      <c r="J698" s="41"/>
      <c r="K698" s="41"/>
      <c r="L698" s="41"/>
      <c r="M698" s="41"/>
      <c r="N698" s="41"/>
      <c r="O698" s="41"/>
      <c r="P698" s="41"/>
    </row>
    <row r="699" spans="2:16" outlineLevel="1">
      <c r="B699" s="63">
        <v>686</v>
      </c>
      <c r="C699" s="64" t="s">
        <v>1089</v>
      </c>
      <c r="D699" s="64" t="s">
        <v>20</v>
      </c>
      <c r="E699" s="65" t="s">
        <v>1090</v>
      </c>
      <c r="F699" s="66" t="s">
        <v>22</v>
      </c>
      <c r="G699" s="67">
        <v>20</v>
      </c>
      <c r="H699" s="85">
        <v>0</v>
      </c>
      <c r="I699" s="69">
        <f t="shared" si="10"/>
        <v>0</v>
      </c>
      <c r="J699" s="41"/>
      <c r="K699" s="41"/>
      <c r="L699" s="41"/>
      <c r="M699" s="41"/>
      <c r="N699" s="41"/>
      <c r="O699" s="41"/>
      <c r="P699" s="41"/>
    </row>
    <row r="700" spans="2:16" outlineLevel="1">
      <c r="B700" s="63">
        <v>687</v>
      </c>
      <c r="C700" s="64" t="s">
        <v>1091</v>
      </c>
      <c r="D700" s="64" t="s">
        <v>20</v>
      </c>
      <c r="E700" s="65" t="s">
        <v>1092</v>
      </c>
      <c r="F700" s="66" t="s">
        <v>1093</v>
      </c>
      <c r="G700" s="67">
        <v>48</v>
      </c>
      <c r="H700" s="85">
        <v>0</v>
      </c>
      <c r="I700" s="69">
        <f t="shared" si="10"/>
        <v>0</v>
      </c>
      <c r="J700" s="41"/>
      <c r="K700" s="41"/>
      <c r="L700" s="41"/>
      <c r="M700" s="41"/>
      <c r="N700" s="41"/>
      <c r="O700" s="41"/>
      <c r="P700" s="41"/>
    </row>
    <row r="701" spans="2:16" outlineLevel="1">
      <c r="B701" s="63">
        <v>688</v>
      </c>
      <c r="C701" s="64" t="s">
        <v>1094</v>
      </c>
      <c r="D701" s="64" t="s">
        <v>20</v>
      </c>
      <c r="E701" s="65" t="s">
        <v>1095</v>
      </c>
      <c r="F701" s="66" t="s">
        <v>1093</v>
      </c>
      <c r="G701" s="67">
        <v>88</v>
      </c>
      <c r="H701" s="85">
        <v>0</v>
      </c>
      <c r="I701" s="69">
        <f t="shared" si="10"/>
        <v>0</v>
      </c>
      <c r="J701" s="41"/>
      <c r="K701" s="41"/>
      <c r="L701" s="41"/>
      <c r="M701" s="41"/>
      <c r="N701" s="41"/>
      <c r="O701" s="41"/>
      <c r="P701" s="41"/>
    </row>
    <row r="702" spans="2:16" outlineLevel="1">
      <c r="B702" s="63">
        <v>689</v>
      </c>
      <c r="C702" s="64"/>
      <c r="D702" s="64"/>
      <c r="E702" s="65"/>
      <c r="F702" s="66"/>
      <c r="G702" s="67"/>
      <c r="H702" s="68"/>
      <c r="I702" s="69"/>
      <c r="J702" s="41"/>
      <c r="K702" s="41"/>
      <c r="L702" s="41"/>
      <c r="M702" s="41"/>
      <c r="N702" s="41"/>
      <c r="O702" s="41"/>
      <c r="P702" s="41"/>
    </row>
    <row r="703" spans="2:16" ht="15.75" outlineLevel="1">
      <c r="B703" s="70">
        <v>690</v>
      </c>
      <c r="C703" s="51"/>
      <c r="D703" s="51"/>
      <c r="E703" s="59" t="s">
        <v>1096</v>
      </c>
      <c r="F703" s="51"/>
      <c r="G703" s="53"/>
      <c r="H703" s="54"/>
      <c r="I703" s="62"/>
      <c r="J703" s="41"/>
      <c r="K703" s="41"/>
      <c r="L703" s="41"/>
      <c r="M703" s="41"/>
      <c r="N703" s="41"/>
      <c r="O703" s="41"/>
      <c r="P703" s="41"/>
    </row>
    <row r="704" spans="2:16" outlineLevel="1">
      <c r="B704" s="63">
        <v>691</v>
      </c>
      <c r="C704" s="64" t="s">
        <v>1097</v>
      </c>
      <c r="D704" s="64" t="s">
        <v>20</v>
      </c>
      <c r="E704" s="65" t="s">
        <v>1098</v>
      </c>
      <c r="F704" s="66" t="s">
        <v>881</v>
      </c>
      <c r="G704" s="67">
        <v>6</v>
      </c>
      <c r="H704" s="85">
        <v>0</v>
      </c>
      <c r="I704" s="69">
        <f t="shared" si="10"/>
        <v>0</v>
      </c>
      <c r="J704" s="41"/>
      <c r="K704" s="41"/>
      <c r="L704" s="41"/>
      <c r="M704" s="41"/>
      <c r="N704" s="41"/>
      <c r="O704" s="41"/>
      <c r="P704" s="41"/>
    </row>
    <row r="705" spans="2:16" outlineLevel="1">
      <c r="B705" s="63">
        <v>692</v>
      </c>
      <c r="C705" s="64" t="s">
        <v>1099</v>
      </c>
      <c r="D705" s="64"/>
      <c r="E705" s="80" t="s">
        <v>1100</v>
      </c>
      <c r="F705" s="66"/>
      <c r="G705" s="67"/>
      <c r="H705" s="68"/>
      <c r="I705" s="69">
        <f t="shared" si="10"/>
        <v>0</v>
      </c>
      <c r="J705" s="41"/>
      <c r="K705" s="41"/>
      <c r="L705" s="41"/>
      <c r="M705" s="41"/>
      <c r="N705" s="41"/>
      <c r="O705" s="41"/>
      <c r="P705" s="41"/>
    </row>
    <row r="706" spans="2:16" outlineLevel="1">
      <c r="B706" s="63">
        <v>693</v>
      </c>
      <c r="C706" s="64" t="s">
        <v>1101</v>
      </c>
      <c r="D706" s="64" t="s">
        <v>82</v>
      </c>
      <c r="E706" s="65" t="s">
        <v>1102</v>
      </c>
      <c r="F706" s="66" t="s">
        <v>881</v>
      </c>
      <c r="G706" s="67">
        <v>1</v>
      </c>
      <c r="H706" s="85">
        <v>0</v>
      </c>
      <c r="I706" s="69">
        <f t="shared" si="10"/>
        <v>0</v>
      </c>
      <c r="J706" s="41"/>
      <c r="K706" s="41"/>
      <c r="L706" s="41"/>
      <c r="M706" s="41"/>
      <c r="N706" s="41"/>
      <c r="O706" s="41"/>
      <c r="P706" s="41"/>
    </row>
    <row r="707" spans="2:16" ht="15.75" outlineLevel="1">
      <c r="B707" s="63">
        <v>694</v>
      </c>
      <c r="C707" s="71"/>
      <c r="D707" s="71"/>
      <c r="E707" s="72" t="s">
        <v>1103</v>
      </c>
      <c r="F707" s="73" t="s">
        <v>881</v>
      </c>
      <c r="G707" s="74"/>
      <c r="H707" s="75"/>
      <c r="I707" s="76">
        <f t="shared" si="10"/>
        <v>0</v>
      </c>
      <c r="J707" s="41"/>
      <c r="K707" s="41"/>
      <c r="L707" s="41"/>
      <c r="M707" s="41"/>
      <c r="N707" s="41"/>
      <c r="O707" s="41"/>
      <c r="P707" s="41"/>
    </row>
    <row r="708" spans="2:16" outlineLevel="1">
      <c r="B708" s="63">
        <v>695</v>
      </c>
      <c r="C708" s="64" t="s">
        <v>1104</v>
      </c>
      <c r="D708" s="64" t="s">
        <v>82</v>
      </c>
      <c r="E708" s="65" t="s">
        <v>1105</v>
      </c>
      <c r="F708" s="66" t="s">
        <v>881</v>
      </c>
      <c r="G708" s="67">
        <v>3</v>
      </c>
      <c r="H708" s="85">
        <v>0</v>
      </c>
      <c r="I708" s="69">
        <f t="shared" si="10"/>
        <v>0</v>
      </c>
      <c r="J708" s="41"/>
      <c r="K708" s="41"/>
      <c r="L708" s="41"/>
      <c r="M708" s="41"/>
      <c r="N708" s="41"/>
      <c r="O708" s="41"/>
      <c r="P708" s="41"/>
    </row>
    <row r="709" spans="2:16" outlineLevel="1">
      <c r="B709" s="63">
        <v>696</v>
      </c>
      <c r="C709" s="64" t="s">
        <v>1106</v>
      </c>
      <c r="D709" s="64" t="s">
        <v>20</v>
      </c>
      <c r="E709" s="65" t="s">
        <v>1107</v>
      </c>
      <c r="F709" s="66" t="s">
        <v>881</v>
      </c>
      <c r="G709" s="67">
        <v>3</v>
      </c>
      <c r="H709" s="85">
        <v>0</v>
      </c>
      <c r="I709" s="69">
        <f t="shared" si="10"/>
        <v>0</v>
      </c>
      <c r="J709" s="41"/>
      <c r="K709" s="41"/>
      <c r="L709" s="41"/>
      <c r="M709" s="41"/>
      <c r="N709" s="41"/>
      <c r="O709" s="41"/>
      <c r="P709" s="41"/>
    </row>
    <row r="710" spans="2:16" outlineLevel="1">
      <c r="B710" s="63">
        <v>697</v>
      </c>
      <c r="C710" s="64"/>
      <c r="D710" s="64"/>
      <c r="E710" s="80" t="s">
        <v>1108</v>
      </c>
      <c r="F710" s="66"/>
      <c r="G710" s="67"/>
      <c r="H710" s="68"/>
      <c r="I710" s="69">
        <f t="shared" si="10"/>
        <v>0</v>
      </c>
      <c r="J710" s="41"/>
      <c r="K710" s="41"/>
      <c r="L710" s="41"/>
      <c r="M710" s="41"/>
      <c r="N710" s="41"/>
      <c r="O710" s="41"/>
      <c r="P710" s="41"/>
    </row>
    <row r="711" spans="2:16" outlineLevel="1">
      <c r="B711" s="63">
        <v>698</v>
      </c>
      <c r="C711" s="64" t="s">
        <v>1109</v>
      </c>
      <c r="D711" s="64" t="s">
        <v>82</v>
      </c>
      <c r="E711" s="65" t="s">
        <v>1110</v>
      </c>
      <c r="F711" s="66" t="s">
        <v>881</v>
      </c>
      <c r="G711" s="67">
        <v>3</v>
      </c>
      <c r="H711" s="85">
        <v>0</v>
      </c>
      <c r="I711" s="69">
        <f t="shared" si="10"/>
        <v>0</v>
      </c>
      <c r="J711" s="41"/>
      <c r="K711" s="41"/>
      <c r="L711" s="41"/>
      <c r="M711" s="41"/>
      <c r="N711" s="41"/>
      <c r="O711" s="41"/>
      <c r="P711" s="41"/>
    </row>
    <row r="712" spans="2:16" outlineLevel="1">
      <c r="B712" s="63">
        <v>699</v>
      </c>
      <c r="C712" s="64"/>
      <c r="D712" s="64"/>
      <c r="E712" s="65" t="s">
        <v>5</v>
      </c>
      <c r="F712" s="66"/>
      <c r="G712" s="67"/>
      <c r="H712" s="68"/>
      <c r="I712" s="69">
        <f t="shared" si="10"/>
        <v>0</v>
      </c>
      <c r="J712" s="41"/>
      <c r="K712" s="41"/>
      <c r="L712" s="41"/>
      <c r="M712" s="41"/>
      <c r="N712" s="41"/>
      <c r="O712" s="41"/>
      <c r="P712" s="41"/>
    </row>
    <row r="713" spans="2:16" ht="15.75" outlineLevel="1">
      <c r="B713" s="70">
        <v>700</v>
      </c>
      <c r="C713" s="51"/>
      <c r="D713" s="51"/>
      <c r="E713" s="59" t="s">
        <v>1111</v>
      </c>
      <c r="F713" s="51"/>
      <c r="G713" s="53"/>
      <c r="H713" s="54"/>
      <c r="I713" s="62"/>
      <c r="J713" s="41"/>
      <c r="K713" s="41"/>
      <c r="L713" s="41"/>
      <c r="M713" s="41"/>
      <c r="N713" s="41"/>
      <c r="O713" s="41"/>
      <c r="P713" s="41"/>
    </row>
    <row r="714" spans="2:16" outlineLevel="1">
      <c r="B714" s="63">
        <v>701</v>
      </c>
      <c r="C714" s="64" t="s">
        <v>1112</v>
      </c>
      <c r="D714" s="64" t="s">
        <v>82</v>
      </c>
      <c r="E714" s="65" t="s">
        <v>1113</v>
      </c>
      <c r="F714" s="66" t="s">
        <v>881</v>
      </c>
      <c r="G714" s="67">
        <v>12</v>
      </c>
      <c r="H714" s="85">
        <v>0</v>
      </c>
      <c r="I714" s="69">
        <f t="shared" si="10"/>
        <v>0</v>
      </c>
      <c r="J714" s="41"/>
      <c r="K714" s="41"/>
      <c r="L714" s="41"/>
      <c r="M714" s="41"/>
      <c r="N714" s="41"/>
      <c r="O714" s="41"/>
      <c r="P714" s="41"/>
    </row>
    <row r="715" spans="2:16" outlineLevel="1">
      <c r="B715" s="63">
        <v>702</v>
      </c>
      <c r="C715" s="64" t="s">
        <v>1114</v>
      </c>
      <c r="D715" s="64" t="s">
        <v>20</v>
      </c>
      <c r="E715" s="65" t="s">
        <v>1016</v>
      </c>
      <c r="F715" s="66" t="s">
        <v>881</v>
      </c>
      <c r="G715" s="67">
        <v>9</v>
      </c>
      <c r="H715" s="85">
        <v>0</v>
      </c>
      <c r="I715" s="69">
        <f t="shared" si="10"/>
        <v>0</v>
      </c>
      <c r="J715" s="41"/>
      <c r="K715" s="41"/>
      <c r="L715" s="41"/>
      <c r="M715" s="41"/>
      <c r="N715" s="41"/>
      <c r="O715" s="41"/>
      <c r="P715" s="41"/>
    </row>
    <row r="716" spans="2:16" outlineLevel="1">
      <c r="B716" s="63">
        <v>703</v>
      </c>
      <c r="C716" s="64" t="s">
        <v>1115</v>
      </c>
      <c r="D716" s="64" t="s">
        <v>20</v>
      </c>
      <c r="E716" s="65" t="s">
        <v>1014</v>
      </c>
      <c r="F716" s="66" t="s">
        <v>881</v>
      </c>
      <c r="G716" s="67">
        <v>33</v>
      </c>
      <c r="H716" s="85">
        <v>0</v>
      </c>
      <c r="I716" s="69">
        <f t="shared" si="10"/>
        <v>0</v>
      </c>
      <c r="J716" s="41"/>
      <c r="K716" s="41"/>
      <c r="L716" s="41"/>
      <c r="M716" s="41"/>
      <c r="N716" s="41"/>
      <c r="O716" s="41"/>
      <c r="P716" s="41"/>
    </row>
    <row r="717" spans="2:16" outlineLevel="1">
      <c r="B717" s="63">
        <v>704</v>
      </c>
      <c r="C717" s="64" t="s">
        <v>1116</v>
      </c>
      <c r="D717" s="64" t="s">
        <v>20</v>
      </c>
      <c r="E717" s="65" t="s">
        <v>979</v>
      </c>
      <c r="F717" s="66" t="s">
        <v>881</v>
      </c>
      <c r="G717" s="67">
        <v>68</v>
      </c>
      <c r="H717" s="85">
        <v>0</v>
      </c>
      <c r="I717" s="69">
        <f t="shared" si="10"/>
        <v>0</v>
      </c>
      <c r="J717" s="41"/>
      <c r="K717" s="41"/>
      <c r="L717" s="41"/>
      <c r="M717" s="41"/>
      <c r="N717" s="41"/>
      <c r="O717" s="41"/>
      <c r="P717" s="41"/>
    </row>
    <row r="718" spans="2:16" outlineLevel="1">
      <c r="B718" s="63">
        <v>705</v>
      </c>
      <c r="C718" s="64" t="s">
        <v>1117</v>
      </c>
      <c r="D718" s="64" t="s">
        <v>20</v>
      </c>
      <c r="E718" s="65" t="s">
        <v>981</v>
      </c>
      <c r="F718" s="66" t="s">
        <v>881</v>
      </c>
      <c r="G718" s="67">
        <v>22</v>
      </c>
      <c r="H718" s="85">
        <v>0</v>
      </c>
      <c r="I718" s="69">
        <f t="shared" ref="I718:I781" si="11">ROUND(G718*H718,0)</f>
        <v>0</v>
      </c>
      <c r="J718" s="41"/>
      <c r="K718" s="41"/>
      <c r="L718" s="41"/>
      <c r="M718" s="41"/>
      <c r="N718" s="41"/>
      <c r="O718" s="41"/>
      <c r="P718" s="41"/>
    </row>
    <row r="719" spans="2:16" outlineLevel="1">
      <c r="B719" s="63">
        <v>706</v>
      </c>
      <c r="C719" s="64" t="s">
        <v>1118</v>
      </c>
      <c r="D719" s="64" t="s">
        <v>20</v>
      </c>
      <c r="E719" s="65" t="s">
        <v>1119</v>
      </c>
      <c r="F719" s="66" t="s">
        <v>881</v>
      </c>
      <c r="G719" s="67">
        <v>61</v>
      </c>
      <c r="H719" s="85">
        <v>0</v>
      </c>
      <c r="I719" s="69">
        <f t="shared" si="11"/>
        <v>0</v>
      </c>
      <c r="J719" s="41"/>
      <c r="K719" s="41"/>
      <c r="L719" s="41"/>
      <c r="M719" s="41"/>
      <c r="N719" s="41"/>
      <c r="O719" s="41"/>
      <c r="P719" s="41"/>
    </row>
    <row r="720" spans="2:16" outlineLevel="1">
      <c r="B720" s="63">
        <v>707</v>
      </c>
      <c r="C720" s="64" t="s">
        <v>1120</v>
      </c>
      <c r="D720" s="64" t="s">
        <v>20</v>
      </c>
      <c r="E720" s="65" t="s">
        <v>1121</v>
      </c>
      <c r="F720" s="66" t="s">
        <v>881</v>
      </c>
      <c r="G720" s="67">
        <v>43</v>
      </c>
      <c r="H720" s="85">
        <v>0</v>
      </c>
      <c r="I720" s="69">
        <f t="shared" si="11"/>
        <v>0</v>
      </c>
      <c r="J720" s="41"/>
      <c r="K720" s="41"/>
      <c r="L720" s="41"/>
      <c r="M720" s="41"/>
      <c r="N720" s="41"/>
      <c r="O720" s="41"/>
      <c r="P720" s="41"/>
    </row>
    <row r="721" spans="2:16" outlineLevel="1">
      <c r="B721" s="63">
        <v>708</v>
      </c>
      <c r="C721" s="64" t="s">
        <v>1122</v>
      </c>
      <c r="D721" s="64" t="s">
        <v>20</v>
      </c>
      <c r="E721" s="65" t="s">
        <v>1123</v>
      </c>
      <c r="F721" s="66" t="s">
        <v>881</v>
      </c>
      <c r="G721" s="67">
        <v>148</v>
      </c>
      <c r="H721" s="85">
        <v>0</v>
      </c>
      <c r="I721" s="69">
        <f t="shared" si="11"/>
        <v>0</v>
      </c>
      <c r="J721" s="41"/>
      <c r="K721" s="41"/>
      <c r="L721" s="41"/>
      <c r="M721" s="41"/>
      <c r="N721" s="41"/>
      <c r="O721" s="41"/>
      <c r="P721" s="41"/>
    </row>
    <row r="722" spans="2:16" ht="15.75" outlineLevel="1">
      <c r="B722" s="63">
        <v>709</v>
      </c>
      <c r="C722" s="71"/>
      <c r="D722" s="71"/>
      <c r="E722" s="72" t="s">
        <v>1124</v>
      </c>
      <c r="F722" s="73"/>
      <c r="G722" s="74"/>
      <c r="H722" s="75"/>
      <c r="I722" s="76"/>
      <c r="J722" s="41"/>
      <c r="K722" s="41"/>
      <c r="L722" s="41"/>
      <c r="M722" s="41"/>
      <c r="N722" s="41"/>
      <c r="O722" s="41"/>
      <c r="P722" s="41"/>
    </row>
    <row r="723" spans="2:16" outlineLevel="1">
      <c r="B723" s="63">
        <v>710</v>
      </c>
      <c r="C723" s="64" t="s">
        <v>1125</v>
      </c>
      <c r="D723" s="64" t="s">
        <v>82</v>
      </c>
      <c r="E723" s="65" t="s">
        <v>1113</v>
      </c>
      <c r="F723" s="66" t="s">
        <v>881</v>
      </c>
      <c r="G723" s="67">
        <v>2</v>
      </c>
      <c r="H723" s="85">
        <v>0</v>
      </c>
      <c r="I723" s="69">
        <f t="shared" si="11"/>
        <v>0</v>
      </c>
      <c r="J723" s="41"/>
      <c r="K723" s="41"/>
      <c r="L723" s="41"/>
      <c r="M723" s="41"/>
      <c r="N723" s="41"/>
      <c r="O723" s="41"/>
      <c r="P723" s="41"/>
    </row>
    <row r="724" spans="2:16" outlineLevel="1">
      <c r="B724" s="63">
        <v>711</v>
      </c>
      <c r="C724" s="64" t="s">
        <v>1126</v>
      </c>
      <c r="D724" s="64" t="s">
        <v>82</v>
      </c>
      <c r="E724" s="65" t="s">
        <v>1016</v>
      </c>
      <c r="F724" s="66" t="s">
        <v>881</v>
      </c>
      <c r="G724" s="67">
        <v>3</v>
      </c>
      <c r="H724" s="85">
        <v>0</v>
      </c>
      <c r="I724" s="69">
        <f t="shared" si="11"/>
        <v>0</v>
      </c>
      <c r="J724" s="41"/>
      <c r="K724" s="41"/>
      <c r="L724" s="41"/>
      <c r="M724" s="41"/>
      <c r="N724" s="41"/>
      <c r="O724" s="41"/>
      <c r="P724" s="41"/>
    </row>
    <row r="725" spans="2:16" outlineLevel="1">
      <c r="B725" s="63">
        <v>712</v>
      </c>
      <c r="C725" s="64" t="s">
        <v>1127</v>
      </c>
      <c r="D725" s="64" t="s">
        <v>82</v>
      </c>
      <c r="E725" s="65" t="s">
        <v>1014</v>
      </c>
      <c r="F725" s="66" t="s">
        <v>881</v>
      </c>
      <c r="G725" s="67">
        <v>3</v>
      </c>
      <c r="H725" s="85">
        <v>0</v>
      </c>
      <c r="I725" s="69">
        <f t="shared" si="11"/>
        <v>0</v>
      </c>
      <c r="J725" s="41"/>
      <c r="K725" s="41"/>
      <c r="L725" s="41"/>
      <c r="M725" s="41"/>
      <c r="N725" s="41"/>
      <c r="O725" s="41"/>
      <c r="P725" s="41"/>
    </row>
    <row r="726" spans="2:16" outlineLevel="1">
      <c r="B726" s="63">
        <v>713</v>
      </c>
      <c r="C726" s="64" t="s">
        <v>1128</v>
      </c>
      <c r="D726" s="64" t="s">
        <v>20</v>
      </c>
      <c r="E726" s="65" t="s">
        <v>979</v>
      </c>
      <c r="F726" s="66" t="s">
        <v>881</v>
      </c>
      <c r="G726" s="67">
        <v>26</v>
      </c>
      <c r="H726" s="85">
        <v>0</v>
      </c>
      <c r="I726" s="69">
        <f t="shared" si="11"/>
        <v>0</v>
      </c>
      <c r="J726" s="41"/>
      <c r="K726" s="41"/>
      <c r="L726" s="41"/>
      <c r="M726" s="41"/>
      <c r="N726" s="41"/>
      <c r="O726" s="41"/>
      <c r="P726" s="41"/>
    </row>
    <row r="727" spans="2:16" outlineLevel="1">
      <c r="B727" s="63">
        <v>714</v>
      </c>
      <c r="C727" s="64" t="s">
        <v>1129</v>
      </c>
      <c r="D727" s="64" t="s">
        <v>20</v>
      </c>
      <c r="E727" s="65" t="s">
        <v>981</v>
      </c>
      <c r="F727" s="66" t="s">
        <v>881</v>
      </c>
      <c r="G727" s="67">
        <v>13</v>
      </c>
      <c r="H727" s="85">
        <v>0</v>
      </c>
      <c r="I727" s="69">
        <f t="shared" si="11"/>
        <v>0</v>
      </c>
      <c r="J727" s="41"/>
      <c r="K727" s="41"/>
      <c r="L727" s="41"/>
      <c r="M727" s="41"/>
      <c r="N727" s="41"/>
      <c r="O727" s="41"/>
      <c r="P727" s="41"/>
    </row>
    <row r="728" spans="2:16" outlineLevel="1">
      <c r="B728" s="63">
        <v>715</v>
      </c>
      <c r="C728" s="64" t="s">
        <v>1130</v>
      </c>
      <c r="D728" s="64" t="s">
        <v>20</v>
      </c>
      <c r="E728" s="65" t="s">
        <v>1119</v>
      </c>
      <c r="F728" s="66" t="s">
        <v>881</v>
      </c>
      <c r="G728" s="67">
        <v>17</v>
      </c>
      <c r="H728" s="85">
        <v>0</v>
      </c>
      <c r="I728" s="69">
        <f t="shared" si="11"/>
        <v>0</v>
      </c>
      <c r="J728" s="41"/>
      <c r="K728" s="41"/>
      <c r="L728" s="41"/>
      <c r="M728" s="41"/>
      <c r="N728" s="41"/>
      <c r="O728" s="41"/>
      <c r="P728" s="41"/>
    </row>
    <row r="729" spans="2:16" outlineLevel="1">
      <c r="B729" s="63">
        <v>716</v>
      </c>
      <c r="C729" s="64" t="s">
        <v>1131</v>
      </c>
      <c r="D729" s="64" t="s">
        <v>82</v>
      </c>
      <c r="E729" s="65" t="s">
        <v>1121</v>
      </c>
      <c r="F729" s="66" t="s">
        <v>881</v>
      </c>
      <c r="G729" s="67">
        <v>7</v>
      </c>
      <c r="H729" s="85">
        <v>0</v>
      </c>
      <c r="I729" s="69">
        <f t="shared" si="11"/>
        <v>0</v>
      </c>
      <c r="J729" s="41"/>
      <c r="K729" s="41"/>
      <c r="L729" s="41"/>
      <c r="M729" s="41"/>
      <c r="N729" s="41"/>
      <c r="O729" s="41"/>
      <c r="P729" s="41"/>
    </row>
    <row r="730" spans="2:16" outlineLevel="1">
      <c r="B730" s="63">
        <v>717</v>
      </c>
      <c r="C730" s="64" t="s">
        <v>1132</v>
      </c>
      <c r="D730" s="64" t="s">
        <v>20</v>
      </c>
      <c r="E730" s="65" t="s">
        <v>1123</v>
      </c>
      <c r="F730" s="66" t="s">
        <v>881</v>
      </c>
      <c r="G730" s="67">
        <v>17</v>
      </c>
      <c r="H730" s="85">
        <v>0</v>
      </c>
      <c r="I730" s="69">
        <f t="shared" si="11"/>
        <v>0</v>
      </c>
      <c r="J730" s="41"/>
      <c r="K730" s="41"/>
      <c r="L730" s="41"/>
      <c r="M730" s="41"/>
      <c r="N730" s="41"/>
      <c r="O730" s="41"/>
      <c r="P730" s="41"/>
    </row>
    <row r="731" spans="2:16" ht="15.75" outlineLevel="1">
      <c r="B731" s="63">
        <v>718</v>
      </c>
      <c r="C731" s="71"/>
      <c r="D731" s="71"/>
      <c r="E731" s="72" t="s">
        <v>1133</v>
      </c>
      <c r="F731" s="73"/>
      <c r="G731" s="74"/>
      <c r="H731" s="75"/>
      <c r="I731" s="76"/>
      <c r="J731" s="41"/>
      <c r="K731" s="41"/>
      <c r="L731" s="41"/>
      <c r="M731" s="41"/>
      <c r="N731" s="41"/>
      <c r="O731" s="41"/>
      <c r="P731" s="41"/>
    </row>
    <row r="732" spans="2:16" outlineLevel="1">
      <c r="B732" s="63">
        <v>719</v>
      </c>
      <c r="C732" s="64" t="s">
        <v>1134</v>
      </c>
      <c r="D732" s="64" t="s">
        <v>82</v>
      </c>
      <c r="E732" s="65" t="s">
        <v>1113</v>
      </c>
      <c r="F732" s="66" t="s">
        <v>881</v>
      </c>
      <c r="G732" s="67">
        <v>4</v>
      </c>
      <c r="H732" s="85">
        <v>0</v>
      </c>
      <c r="I732" s="69">
        <f t="shared" si="11"/>
        <v>0</v>
      </c>
      <c r="J732" s="41"/>
      <c r="K732" s="41"/>
      <c r="L732" s="41"/>
      <c r="M732" s="41"/>
      <c r="N732" s="41"/>
      <c r="O732" s="41"/>
      <c r="P732" s="41"/>
    </row>
    <row r="733" spans="2:16" outlineLevel="1">
      <c r="B733" s="63">
        <v>720</v>
      </c>
      <c r="C733" s="64" t="s">
        <v>1135</v>
      </c>
      <c r="D733" s="64" t="s">
        <v>20</v>
      </c>
      <c r="E733" s="65" t="s">
        <v>1016</v>
      </c>
      <c r="F733" s="66" t="s">
        <v>881</v>
      </c>
      <c r="G733" s="67">
        <v>18</v>
      </c>
      <c r="H733" s="85">
        <v>0</v>
      </c>
      <c r="I733" s="69">
        <f t="shared" si="11"/>
        <v>0</v>
      </c>
      <c r="J733" s="41"/>
      <c r="K733" s="41"/>
      <c r="L733" s="41"/>
      <c r="M733" s="41"/>
      <c r="N733" s="41"/>
      <c r="O733" s="41"/>
      <c r="P733" s="41"/>
    </row>
    <row r="734" spans="2:16" outlineLevel="1">
      <c r="B734" s="63">
        <v>721</v>
      </c>
      <c r="C734" s="64" t="s">
        <v>1136</v>
      </c>
      <c r="D734" s="64" t="s">
        <v>20</v>
      </c>
      <c r="E734" s="65" t="s">
        <v>1014</v>
      </c>
      <c r="F734" s="66" t="s">
        <v>881</v>
      </c>
      <c r="G734" s="67">
        <v>61</v>
      </c>
      <c r="H734" s="85">
        <v>0</v>
      </c>
      <c r="I734" s="69">
        <f t="shared" si="11"/>
        <v>0</v>
      </c>
      <c r="J734" s="41"/>
      <c r="K734" s="41"/>
      <c r="L734" s="41"/>
      <c r="M734" s="41"/>
      <c r="N734" s="41"/>
      <c r="O734" s="41"/>
      <c r="P734" s="41"/>
    </row>
    <row r="735" spans="2:16" outlineLevel="1">
      <c r="B735" s="63">
        <v>722</v>
      </c>
      <c r="C735" s="64" t="s">
        <v>1137</v>
      </c>
      <c r="D735" s="64" t="s">
        <v>20</v>
      </c>
      <c r="E735" s="65" t="s">
        <v>979</v>
      </c>
      <c r="F735" s="66" t="s">
        <v>881</v>
      </c>
      <c r="G735" s="67">
        <v>108</v>
      </c>
      <c r="H735" s="85">
        <v>0</v>
      </c>
      <c r="I735" s="69">
        <f t="shared" si="11"/>
        <v>0</v>
      </c>
      <c r="J735" s="41"/>
      <c r="K735" s="41"/>
      <c r="L735" s="41"/>
      <c r="M735" s="41"/>
      <c r="N735" s="41"/>
      <c r="O735" s="41"/>
      <c r="P735" s="41"/>
    </row>
    <row r="736" spans="2:16" outlineLevel="1">
      <c r="B736" s="63">
        <v>723</v>
      </c>
      <c r="C736" s="64" t="s">
        <v>1138</v>
      </c>
      <c r="D736" s="64" t="s">
        <v>20</v>
      </c>
      <c r="E736" s="65" t="s">
        <v>981</v>
      </c>
      <c r="F736" s="66" t="s">
        <v>881</v>
      </c>
      <c r="G736" s="67">
        <v>26</v>
      </c>
      <c r="H736" s="85">
        <v>0</v>
      </c>
      <c r="I736" s="69">
        <f t="shared" si="11"/>
        <v>0</v>
      </c>
      <c r="J736" s="41"/>
      <c r="K736" s="41"/>
      <c r="L736" s="41"/>
      <c r="M736" s="41"/>
      <c r="N736" s="41"/>
      <c r="O736" s="41"/>
      <c r="P736" s="41"/>
    </row>
    <row r="737" spans="2:16" outlineLevel="1">
      <c r="B737" s="63">
        <v>724</v>
      </c>
      <c r="C737" s="64" t="s">
        <v>1139</v>
      </c>
      <c r="D737" s="64" t="s">
        <v>20</v>
      </c>
      <c r="E737" s="65" t="s">
        <v>1119</v>
      </c>
      <c r="F737" s="66" t="s">
        <v>881</v>
      </c>
      <c r="G737" s="67">
        <v>30</v>
      </c>
      <c r="H737" s="85">
        <v>0</v>
      </c>
      <c r="I737" s="69">
        <f t="shared" si="11"/>
        <v>0</v>
      </c>
      <c r="J737" s="41"/>
      <c r="K737" s="41"/>
      <c r="L737" s="41"/>
      <c r="M737" s="41"/>
      <c r="N737" s="41"/>
      <c r="O737" s="41"/>
      <c r="P737" s="41"/>
    </row>
    <row r="738" spans="2:16" outlineLevel="1">
      <c r="B738" s="63">
        <v>725</v>
      </c>
      <c r="C738" s="64" t="s">
        <v>1140</v>
      </c>
      <c r="D738" s="64" t="s">
        <v>82</v>
      </c>
      <c r="E738" s="65" t="s">
        <v>1121</v>
      </c>
      <c r="F738" s="66" t="s">
        <v>881</v>
      </c>
      <c r="G738" s="67">
        <v>4</v>
      </c>
      <c r="H738" s="85">
        <v>0</v>
      </c>
      <c r="I738" s="69">
        <f t="shared" si="11"/>
        <v>0</v>
      </c>
      <c r="J738" s="41"/>
      <c r="K738" s="41"/>
      <c r="L738" s="41"/>
      <c r="M738" s="41"/>
      <c r="N738" s="41"/>
      <c r="O738" s="41"/>
      <c r="P738" s="41"/>
    </row>
    <row r="739" spans="2:16" outlineLevel="1">
      <c r="B739" s="63">
        <v>726</v>
      </c>
      <c r="C739" s="64" t="s">
        <v>1141</v>
      </c>
      <c r="D739" s="64" t="s">
        <v>20</v>
      </c>
      <c r="E739" s="65" t="s">
        <v>1123</v>
      </c>
      <c r="F739" s="66" t="s">
        <v>881</v>
      </c>
      <c r="G739" s="67">
        <v>32</v>
      </c>
      <c r="H739" s="85">
        <v>0</v>
      </c>
      <c r="I739" s="69">
        <f t="shared" si="11"/>
        <v>0</v>
      </c>
      <c r="J739" s="41"/>
      <c r="K739" s="41"/>
      <c r="L739" s="41"/>
      <c r="M739" s="41"/>
      <c r="N739" s="41"/>
      <c r="O739" s="41"/>
      <c r="P739" s="41"/>
    </row>
    <row r="740" spans="2:16" ht="15.75" outlineLevel="1">
      <c r="B740" s="63">
        <v>727</v>
      </c>
      <c r="C740" s="71"/>
      <c r="D740" s="71"/>
      <c r="E740" s="72" t="s">
        <v>1142</v>
      </c>
      <c r="F740" s="73"/>
      <c r="G740" s="74"/>
      <c r="H740" s="75"/>
      <c r="I740" s="76"/>
      <c r="J740" s="41"/>
      <c r="K740" s="41"/>
      <c r="L740" s="41"/>
      <c r="M740" s="41"/>
      <c r="N740" s="41"/>
      <c r="O740" s="41"/>
      <c r="P740" s="41"/>
    </row>
    <row r="741" spans="2:16" outlineLevel="1">
      <c r="B741" s="63">
        <v>728</v>
      </c>
      <c r="C741" s="64" t="s">
        <v>1143</v>
      </c>
      <c r="D741" s="64" t="s">
        <v>82</v>
      </c>
      <c r="E741" s="65" t="s">
        <v>1144</v>
      </c>
      <c r="F741" s="66" t="s">
        <v>881</v>
      </c>
      <c r="G741" s="67">
        <v>1</v>
      </c>
      <c r="H741" s="85">
        <v>0</v>
      </c>
      <c r="I741" s="69">
        <f t="shared" si="11"/>
        <v>0</v>
      </c>
      <c r="J741" s="41"/>
      <c r="K741" s="41"/>
      <c r="L741" s="41"/>
      <c r="M741" s="41"/>
      <c r="N741" s="41"/>
      <c r="O741" s="41"/>
      <c r="P741" s="41"/>
    </row>
    <row r="742" spans="2:16" outlineLevel="1">
      <c r="B742" s="63">
        <v>729</v>
      </c>
      <c r="C742" s="64" t="s">
        <v>1145</v>
      </c>
      <c r="D742" s="64" t="s">
        <v>20</v>
      </c>
      <c r="E742" s="65" t="s">
        <v>1146</v>
      </c>
      <c r="F742" s="66" t="s">
        <v>881</v>
      </c>
      <c r="G742" s="67">
        <v>8</v>
      </c>
      <c r="H742" s="85">
        <v>0</v>
      </c>
      <c r="I742" s="69">
        <f t="shared" si="11"/>
        <v>0</v>
      </c>
      <c r="J742" s="41"/>
      <c r="K742" s="41"/>
      <c r="L742" s="41"/>
      <c r="M742" s="41"/>
      <c r="N742" s="41"/>
      <c r="O742" s="41"/>
      <c r="P742" s="41"/>
    </row>
    <row r="743" spans="2:16" outlineLevel="1">
      <c r="B743" s="63">
        <v>730</v>
      </c>
      <c r="C743" s="64" t="s">
        <v>1147</v>
      </c>
      <c r="D743" s="64" t="s">
        <v>82</v>
      </c>
      <c r="E743" s="65" t="s">
        <v>1148</v>
      </c>
      <c r="F743" s="66" t="s">
        <v>881</v>
      </c>
      <c r="G743" s="67">
        <v>3</v>
      </c>
      <c r="H743" s="85">
        <v>0</v>
      </c>
      <c r="I743" s="69">
        <f t="shared" si="11"/>
        <v>0</v>
      </c>
      <c r="J743" s="41"/>
      <c r="K743" s="41"/>
      <c r="L743" s="41"/>
      <c r="M743" s="41"/>
      <c r="N743" s="41"/>
      <c r="O743" s="41"/>
      <c r="P743" s="41"/>
    </row>
    <row r="744" spans="2:16" outlineLevel="1">
      <c r="B744" s="63">
        <v>731</v>
      </c>
      <c r="C744" s="64" t="s">
        <v>1149</v>
      </c>
      <c r="D744" s="64" t="s">
        <v>20</v>
      </c>
      <c r="E744" s="65" t="s">
        <v>1150</v>
      </c>
      <c r="F744" s="66" t="s">
        <v>881</v>
      </c>
      <c r="G744" s="67">
        <v>14</v>
      </c>
      <c r="H744" s="85">
        <v>0</v>
      </c>
      <c r="I744" s="69">
        <f t="shared" si="11"/>
        <v>0</v>
      </c>
      <c r="J744" s="41"/>
      <c r="K744" s="41"/>
      <c r="L744" s="41"/>
      <c r="M744" s="41"/>
      <c r="N744" s="41"/>
      <c r="O744" s="41"/>
      <c r="P744" s="41"/>
    </row>
    <row r="745" spans="2:16" outlineLevel="1">
      <c r="B745" s="63">
        <v>732</v>
      </c>
      <c r="C745" s="64" t="s">
        <v>1151</v>
      </c>
      <c r="D745" s="64" t="s">
        <v>82</v>
      </c>
      <c r="E745" s="65" t="s">
        <v>1152</v>
      </c>
      <c r="F745" s="66" t="s">
        <v>881</v>
      </c>
      <c r="G745" s="67">
        <v>2</v>
      </c>
      <c r="H745" s="85">
        <v>0</v>
      </c>
      <c r="I745" s="69">
        <f t="shared" si="11"/>
        <v>0</v>
      </c>
      <c r="J745" s="41"/>
      <c r="K745" s="41"/>
      <c r="L745" s="41"/>
      <c r="M745" s="41"/>
      <c r="N745" s="41"/>
      <c r="O745" s="41"/>
      <c r="P745" s="41"/>
    </row>
    <row r="746" spans="2:16" outlineLevel="1">
      <c r="B746" s="63">
        <v>733</v>
      </c>
      <c r="C746" s="64" t="s">
        <v>1153</v>
      </c>
      <c r="D746" s="64" t="s">
        <v>82</v>
      </c>
      <c r="E746" s="65" t="s">
        <v>1154</v>
      </c>
      <c r="F746" s="66" t="s">
        <v>881</v>
      </c>
      <c r="G746" s="67">
        <v>1</v>
      </c>
      <c r="H746" s="85">
        <v>0</v>
      </c>
      <c r="I746" s="69">
        <f t="shared" si="11"/>
        <v>0</v>
      </c>
      <c r="J746" s="41"/>
      <c r="K746" s="41"/>
      <c r="L746" s="41"/>
      <c r="M746" s="41"/>
      <c r="N746" s="41"/>
      <c r="O746" s="41"/>
      <c r="P746" s="41"/>
    </row>
    <row r="747" spans="2:16" outlineLevel="1">
      <c r="B747" s="63">
        <v>734</v>
      </c>
      <c r="C747" s="64" t="s">
        <v>1155</v>
      </c>
      <c r="D747" s="64" t="s">
        <v>82</v>
      </c>
      <c r="E747" s="65" t="s">
        <v>1156</v>
      </c>
      <c r="F747" s="66" t="s">
        <v>881</v>
      </c>
      <c r="G747" s="67">
        <v>2</v>
      </c>
      <c r="H747" s="85">
        <v>0</v>
      </c>
      <c r="I747" s="69">
        <f t="shared" si="11"/>
        <v>0</v>
      </c>
      <c r="J747" s="41"/>
      <c r="K747" s="41"/>
      <c r="L747" s="41"/>
      <c r="M747" s="41"/>
      <c r="N747" s="41"/>
      <c r="O747" s="41"/>
      <c r="P747" s="41"/>
    </row>
    <row r="748" spans="2:16" outlineLevel="1">
      <c r="B748" s="63">
        <v>735</v>
      </c>
      <c r="C748" s="64" t="s">
        <v>1157</v>
      </c>
      <c r="D748" s="64" t="s">
        <v>82</v>
      </c>
      <c r="E748" s="65" t="s">
        <v>1158</v>
      </c>
      <c r="F748" s="66" t="s">
        <v>881</v>
      </c>
      <c r="G748" s="67">
        <v>2</v>
      </c>
      <c r="H748" s="85">
        <v>0</v>
      </c>
      <c r="I748" s="69">
        <f t="shared" si="11"/>
        <v>0</v>
      </c>
      <c r="J748" s="41"/>
      <c r="K748" s="41"/>
      <c r="L748" s="41"/>
      <c r="M748" s="41"/>
      <c r="N748" s="41"/>
      <c r="O748" s="41"/>
      <c r="P748" s="41"/>
    </row>
    <row r="749" spans="2:16" outlineLevel="1">
      <c r="B749" s="63">
        <v>736</v>
      </c>
      <c r="C749" s="64" t="s">
        <v>1159</v>
      </c>
      <c r="D749" s="64" t="s">
        <v>20</v>
      </c>
      <c r="E749" s="65" t="s">
        <v>1160</v>
      </c>
      <c r="F749" s="66" t="s">
        <v>881</v>
      </c>
      <c r="G749" s="67">
        <v>2</v>
      </c>
      <c r="H749" s="85">
        <v>0</v>
      </c>
      <c r="I749" s="69">
        <f t="shared" si="11"/>
        <v>0</v>
      </c>
      <c r="J749" s="41"/>
      <c r="K749" s="41"/>
      <c r="L749" s="41"/>
      <c r="M749" s="41"/>
      <c r="N749" s="41"/>
      <c r="O749" s="41"/>
      <c r="P749" s="41"/>
    </row>
    <row r="750" spans="2:16" outlineLevel="1">
      <c r="B750" s="63">
        <v>737</v>
      </c>
      <c r="C750" s="64" t="s">
        <v>1161</v>
      </c>
      <c r="D750" s="64" t="s">
        <v>82</v>
      </c>
      <c r="E750" s="65" t="s">
        <v>1162</v>
      </c>
      <c r="F750" s="66" t="s">
        <v>881</v>
      </c>
      <c r="G750" s="67">
        <v>2</v>
      </c>
      <c r="H750" s="85">
        <v>0</v>
      </c>
      <c r="I750" s="69">
        <f t="shared" si="11"/>
        <v>0</v>
      </c>
      <c r="J750" s="41"/>
      <c r="K750" s="41"/>
      <c r="L750" s="41"/>
      <c r="M750" s="41"/>
      <c r="N750" s="41"/>
      <c r="O750" s="41"/>
      <c r="P750" s="41"/>
    </row>
    <row r="751" spans="2:16" outlineLevel="1">
      <c r="B751" s="63">
        <v>738</v>
      </c>
      <c r="C751" s="64" t="s">
        <v>1163</v>
      </c>
      <c r="D751" s="64" t="s">
        <v>82</v>
      </c>
      <c r="E751" s="65" t="s">
        <v>1164</v>
      </c>
      <c r="F751" s="66" t="s">
        <v>881</v>
      </c>
      <c r="G751" s="67">
        <v>2</v>
      </c>
      <c r="H751" s="85">
        <v>0</v>
      </c>
      <c r="I751" s="69">
        <f t="shared" si="11"/>
        <v>0</v>
      </c>
      <c r="J751" s="41"/>
      <c r="K751" s="41"/>
      <c r="L751" s="41"/>
      <c r="M751" s="41"/>
      <c r="N751" s="41"/>
      <c r="O751" s="41"/>
      <c r="P751" s="41"/>
    </row>
    <row r="752" spans="2:16" outlineLevel="1">
      <c r="B752" s="63">
        <v>739</v>
      </c>
      <c r="C752" s="64" t="s">
        <v>1165</v>
      </c>
      <c r="D752" s="64" t="s">
        <v>82</v>
      </c>
      <c r="E752" s="65" t="s">
        <v>1166</v>
      </c>
      <c r="F752" s="66" t="s">
        <v>881</v>
      </c>
      <c r="G752" s="67">
        <v>2</v>
      </c>
      <c r="H752" s="85">
        <v>0</v>
      </c>
      <c r="I752" s="69">
        <f t="shared" si="11"/>
        <v>0</v>
      </c>
      <c r="J752" s="41"/>
      <c r="K752" s="41"/>
      <c r="L752" s="41"/>
      <c r="M752" s="41"/>
      <c r="N752" s="41"/>
      <c r="O752" s="41"/>
      <c r="P752" s="41"/>
    </row>
    <row r="753" spans="2:16" outlineLevel="1">
      <c r="B753" s="63">
        <v>740</v>
      </c>
      <c r="C753" s="64" t="s">
        <v>1167</v>
      </c>
      <c r="D753" s="64" t="s">
        <v>82</v>
      </c>
      <c r="E753" s="65" t="s">
        <v>1168</v>
      </c>
      <c r="F753" s="66" t="s">
        <v>881</v>
      </c>
      <c r="G753" s="67">
        <v>2</v>
      </c>
      <c r="H753" s="85">
        <v>0</v>
      </c>
      <c r="I753" s="69">
        <f t="shared" si="11"/>
        <v>0</v>
      </c>
      <c r="J753" s="41"/>
      <c r="K753" s="41"/>
      <c r="L753" s="41"/>
      <c r="M753" s="41"/>
      <c r="N753" s="41"/>
      <c r="O753" s="41"/>
      <c r="P753" s="41"/>
    </row>
    <row r="754" spans="2:16" outlineLevel="1">
      <c r="B754" s="63">
        <v>741</v>
      </c>
      <c r="C754" s="64" t="s">
        <v>1169</v>
      </c>
      <c r="D754" s="64" t="s">
        <v>20</v>
      </c>
      <c r="E754" s="65" t="s">
        <v>1170</v>
      </c>
      <c r="F754" s="66" t="s">
        <v>881</v>
      </c>
      <c r="G754" s="67">
        <v>2</v>
      </c>
      <c r="H754" s="85">
        <v>0</v>
      </c>
      <c r="I754" s="69">
        <f t="shared" si="11"/>
        <v>0</v>
      </c>
      <c r="J754" s="41"/>
      <c r="K754" s="41"/>
      <c r="L754" s="41"/>
      <c r="M754" s="41"/>
      <c r="N754" s="41"/>
      <c r="O754" s="41"/>
      <c r="P754" s="41"/>
    </row>
    <row r="755" spans="2:16" outlineLevel="1">
      <c r="B755" s="63">
        <v>742</v>
      </c>
      <c r="C755" s="64" t="s">
        <v>1171</v>
      </c>
      <c r="D755" s="64" t="s">
        <v>20</v>
      </c>
      <c r="E755" s="65" t="s">
        <v>1172</v>
      </c>
      <c r="F755" s="66" t="s">
        <v>881</v>
      </c>
      <c r="G755" s="67">
        <v>2</v>
      </c>
      <c r="H755" s="85">
        <v>0</v>
      </c>
      <c r="I755" s="69">
        <f t="shared" si="11"/>
        <v>0</v>
      </c>
      <c r="J755" s="41"/>
      <c r="K755" s="41"/>
      <c r="L755" s="41"/>
      <c r="M755" s="41"/>
      <c r="N755" s="41"/>
      <c r="O755" s="41"/>
      <c r="P755" s="41"/>
    </row>
    <row r="756" spans="2:16" outlineLevel="1">
      <c r="B756" s="63">
        <v>743</v>
      </c>
      <c r="C756" s="64" t="s">
        <v>1173</v>
      </c>
      <c r="D756" s="64" t="s">
        <v>82</v>
      </c>
      <c r="E756" s="65" t="s">
        <v>1174</v>
      </c>
      <c r="F756" s="66" t="s">
        <v>881</v>
      </c>
      <c r="G756" s="67">
        <v>2</v>
      </c>
      <c r="H756" s="85">
        <v>0</v>
      </c>
      <c r="I756" s="69">
        <f t="shared" si="11"/>
        <v>0</v>
      </c>
      <c r="J756" s="41"/>
      <c r="K756" s="41"/>
      <c r="L756" s="41"/>
      <c r="M756" s="41"/>
      <c r="N756" s="41"/>
      <c r="O756" s="41"/>
      <c r="P756" s="41"/>
    </row>
    <row r="757" spans="2:16" outlineLevel="1">
      <c r="B757" s="63">
        <v>744</v>
      </c>
      <c r="C757" s="64" t="s">
        <v>1175</v>
      </c>
      <c r="D757" s="64" t="s">
        <v>82</v>
      </c>
      <c r="E757" s="65" t="s">
        <v>1176</v>
      </c>
      <c r="F757" s="66" t="s">
        <v>881</v>
      </c>
      <c r="G757" s="67">
        <v>2</v>
      </c>
      <c r="H757" s="85">
        <v>0</v>
      </c>
      <c r="I757" s="69">
        <f t="shared" si="11"/>
        <v>0</v>
      </c>
      <c r="J757" s="41"/>
      <c r="K757" s="41"/>
      <c r="L757" s="41"/>
      <c r="M757" s="41"/>
      <c r="N757" s="41"/>
      <c r="O757" s="41"/>
      <c r="P757" s="41"/>
    </row>
    <row r="758" spans="2:16" outlineLevel="1">
      <c r="B758" s="63">
        <v>745</v>
      </c>
      <c r="C758" s="64" t="s">
        <v>1177</v>
      </c>
      <c r="D758" s="64" t="s">
        <v>20</v>
      </c>
      <c r="E758" s="65" t="s">
        <v>1178</v>
      </c>
      <c r="F758" s="66" t="s">
        <v>881</v>
      </c>
      <c r="G758" s="67">
        <v>4</v>
      </c>
      <c r="H758" s="85">
        <v>0</v>
      </c>
      <c r="I758" s="69">
        <f t="shared" si="11"/>
        <v>0</v>
      </c>
      <c r="J758" s="41"/>
      <c r="K758" s="41"/>
      <c r="L758" s="41"/>
      <c r="M758" s="41"/>
      <c r="N758" s="41"/>
      <c r="O758" s="41"/>
      <c r="P758" s="41"/>
    </row>
    <row r="759" spans="2:16" outlineLevel="1">
      <c r="B759" s="63">
        <v>746</v>
      </c>
      <c r="C759" s="64"/>
      <c r="D759" s="64"/>
      <c r="E759" s="80" t="s">
        <v>1179</v>
      </c>
      <c r="F759" s="66"/>
      <c r="G759" s="67"/>
      <c r="H759" s="68"/>
      <c r="I759" s="69"/>
      <c r="J759" s="41"/>
      <c r="K759" s="41"/>
      <c r="L759" s="41"/>
      <c r="M759" s="41"/>
      <c r="N759" s="41"/>
      <c r="O759" s="41"/>
      <c r="P759" s="41"/>
    </row>
    <row r="760" spans="2:16" outlineLevel="1">
      <c r="B760" s="63">
        <v>747</v>
      </c>
      <c r="C760" s="64" t="s">
        <v>1180</v>
      </c>
      <c r="D760" s="64" t="s">
        <v>82</v>
      </c>
      <c r="E760" s="65" t="s">
        <v>1113</v>
      </c>
      <c r="F760" s="66" t="s">
        <v>881</v>
      </c>
      <c r="G760" s="67">
        <v>6</v>
      </c>
      <c r="H760" s="85">
        <v>0</v>
      </c>
      <c r="I760" s="69">
        <f t="shared" si="11"/>
        <v>0</v>
      </c>
      <c r="J760" s="41"/>
      <c r="K760" s="41"/>
      <c r="L760" s="41"/>
      <c r="M760" s="41"/>
      <c r="N760" s="41"/>
      <c r="O760" s="41"/>
      <c r="P760" s="41"/>
    </row>
    <row r="761" spans="2:16" outlineLevel="1">
      <c r="B761" s="63">
        <v>748</v>
      </c>
      <c r="C761" s="64" t="s">
        <v>1181</v>
      </c>
      <c r="D761" s="64" t="s">
        <v>82</v>
      </c>
      <c r="E761" s="65" t="s">
        <v>1014</v>
      </c>
      <c r="F761" s="66" t="s">
        <v>881</v>
      </c>
      <c r="G761" s="67">
        <v>2</v>
      </c>
      <c r="H761" s="85">
        <v>0</v>
      </c>
      <c r="I761" s="69">
        <f t="shared" si="11"/>
        <v>0</v>
      </c>
      <c r="J761" s="41"/>
      <c r="K761" s="41"/>
      <c r="L761" s="41"/>
      <c r="M761" s="41"/>
      <c r="N761" s="41"/>
      <c r="O761" s="41"/>
      <c r="P761" s="41"/>
    </row>
    <row r="762" spans="2:16" outlineLevel="1">
      <c r="B762" s="63">
        <v>749</v>
      </c>
      <c r="C762" s="64" t="s">
        <v>1182</v>
      </c>
      <c r="D762" s="64" t="s">
        <v>82</v>
      </c>
      <c r="E762" s="65" t="s">
        <v>981</v>
      </c>
      <c r="F762" s="66" t="s">
        <v>881</v>
      </c>
      <c r="G762" s="67">
        <v>2</v>
      </c>
      <c r="H762" s="85">
        <v>0</v>
      </c>
      <c r="I762" s="69">
        <f t="shared" si="11"/>
        <v>0</v>
      </c>
      <c r="J762" s="41"/>
      <c r="K762" s="41"/>
      <c r="L762" s="41"/>
      <c r="M762" s="41"/>
      <c r="N762" s="41"/>
      <c r="O762" s="41"/>
      <c r="P762" s="41"/>
    </row>
    <row r="763" spans="2:16" outlineLevel="1">
      <c r="B763" s="63">
        <v>750</v>
      </c>
      <c r="C763" s="64" t="s">
        <v>1183</v>
      </c>
      <c r="D763" s="64" t="s">
        <v>82</v>
      </c>
      <c r="E763" s="65" t="s">
        <v>1119</v>
      </c>
      <c r="F763" s="66" t="s">
        <v>881</v>
      </c>
      <c r="G763" s="67">
        <v>4</v>
      </c>
      <c r="H763" s="85">
        <v>0</v>
      </c>
      <c r="I763" s="69">
        <f t="shared" si="11"/>
        <v>0</v>
      </c>
      <c r="J763" s="41"/>
      <c r="K763" s="41"/>
      <c r="L763" s="41"/>
      <c r="M763" s="41"/>
      <c r="N763" s="41"/>
      <c r="O763" s="41"/>
      <c r="P763" s="41"/>
    </row>
    <row r="764" spans="2:16" outlineLevel="1">
      <c r="B764" s="63">
        <v>751</v>
      </c>
      <c r="C764" s="64" t="s">
        <v>1184</v>
      </c>
      <c r="D764" s="64" t="s">
        <v>82</v>
      </c>
      <c r="E764" s="65" t="s">
        <v>1016</v>
      </c>
      <c r="F764" s="66" t="s">
        <v>881</v>
      </c>
      <c r="G764" s="67">
        <v>2</v>
      </c>
      <c r="H764" s="85">
        <v>0</v>
      </c>
      <c r="I764" s="69">
        <f t="shared" si="11"/>
        <v>0</v>
      </c>
      <c r="J764" s="41"/>
      <c r="K764" s="41"/>
      <c r="L764" s="41"/>
      <c r="M764" s="41"/>
      <c r="N764" s="41"/>
      <c r="O764" s="41"/>
      <c r="P764" s="41"/>
    </row>
    <row r="765" spans="2:16" outlineLevel="1">
      <c r="B765" s="63">
        <v>752</v>
      </c>
      <c r="C765" s="64" t="s">
        <v>1185</v>
      </c>
      <c r="D765" s="64" t="s">
        <v>20</v>
      </c>
      <c r="E765" s="65" t="s">
        <v>979</v>
      </c>
      <c r="F765" s="66" t="s">
        <v>881</v>
      </c>
      <c r="G765" s="67">
        <v>6</v>
      </c>
      <c r="H765" s="85">
        <v>0</v>
      </c>
      <c r="I765" s="69">
        <f t="shared" si="11"/>
        <v>0</v>
      </c>
      <c r="J765" s="41"/>
      <c r="K765" s="41"/>
      <c r="L765" s="41"/>
      <c r="M765" s="41"/>
      <c r="N765" s="41"/>
      <c r="O765" s="41"/>
      <c r="P765" s="41"/>
    </row>
    <row r="766" spans="2:16" outlineLevel="1">
      <c r="B766" s="63">
        <v>753</v>
      </c>
      <c r="C766" s="64"/>
      <c r="D766" s="64"/>
      <c r="E766" s="80" t="s">
        <v>1186</v>
      </c>
      <c r="F766" s="66"/>
      <c r="G766" s="67"/>
      <c r="H766" s="68"/>
      <c r="I766" s="69"/>
      <c r="J766" s="41"/>
      <c r="K766" s="41"/>
      <c r="L766" s="41"/>
      <c r="M766" s="41"/>
      <c r="N766" s="41"/>
      <c r="O766" s="41"/>
      <c r="P766" s="41"/>
    </row>
    <row r="767" spans="2:16" outlineLevel="1">
      <c r="B767" s="63">
        <v>754</v>
      </c>
      <c r="C767" s="64" t="s">
        <v>1187</v>
      </c>
      <c r="D767" s="64" t="s">
        <v>20</v>
      </c>
      <c r="E767" s="65" t="s">
        <v>1188</v>
      </c>
      <c r="F767" s="66" t="s">
        <v>881</v>
      </c>
      <c r="G767" s="67">
        <v>1</v>
      </c>
      <c r="H767" s="85">
        <v>0</v>
      </c>
      <c r="I767" s="69">
        <f t="shared" si="11"/>
        <v>0</v>
      </c>
      <c r="J767" s="41"/>
      <c r="K767" s="41"/>
      <c r="L767" s="41"/>
      <c r="M767" s="41"/>
      <c r="N767" s="41"/>
      <c r="O767" s="41"/>
      <c r="P767" s="41"/>
    </row>
    <row r="768" spans="2:16" outlineLevel="1">
      <c r="B768" s="63">
        <v>755</v>
      </c>
      <c r="C768" s="64" t="s">
        <v>1189</v>
      </c>
      <c r="D768" s="64" t="s">
        <v>20</v>
      </c>
      <c r="E768" s="65" t="s">
        <v>1190</v>
      </c>
      <c r="F768" s="66" t="s">
        <v>881</v>
      </c>
      <c r="G768" s="67">
        <v>2</v>
      </c>
      <c r="H768" s="85">
        <v>0</v>
      </c>
      <c r="I768" s="69">
        <f t="shared" si="11"/>
        <v>0</v>
      </c>
      <c r="J768" s="41"/>
      <c r="K768" s="41"/>
      <c r="L768" s="41"/>
      <c r="M768" s="41"/>
      <c r="N768" s="41"/>
      <c r="O768" s="41"/>
      <c r="P768" s="41"/>
    </row>
    <row r="769" spans="2:16" outlineLevel="1">
      <c r="B769" s="63">
        <v>756</v>
      </c>
      <c r="C769" s="64" t="s">
        <v>1191</v>
      </c>
      <c r="D769" s="64" t="s">
        <v>82</v>
      </c>
      <c r="E769" s="65" t="s">
        <v>1192</v>
      </c>
      <c r="F769" s="66" t="s">
        <v>881</v>
      </c>
      <c r="G769" s="67">
        <v>2</v>
      </c>
      <c r="H769" s="85">
        <v>0</v>
      </c>
      <c r="I769" s="69">
        <f t="shared" si="11"/>
        <v>0</v>
      </c>
      <c r="J769" s="41"/>
      <c r="K769" s="41"/>
      <c r="L769" s="41"/>
      <c r="M769" s="41"/>
      <c r="N769" s="41"/>
      <c r="O769" s="41"/>
      <c r="P769" s="41"/>
    </row>
    <row r="770" spans="2:16" outlineLevel="1">
      <c r="B770" s="63">
        <v>757</v>
      </c>
      <c r="C770" s="64" t="s">
        <v>1193</v>
      </c>
      <c r="D770" s="64" t="s">
        <v>20</v>
      </c>
      <c r="E770" s="65" t="s">
        <v>1194</v>
      </c>
      <c r="F770" s="66" t="s">
        <v>881</v>
      </c>
      <c r="G770" s="67">
        <v>6</v>
      </c>
      <c r="H770" s="85">
        <v>0</v>
      </c>
      <c r="I770" s="69">
        <f t="shared" si="11"/>
        <v>0</v>
      </c>
      <c r="J770" s="41"/>
      <c r="K770" s="41"/>
      <c r="L770" s="41"/>
      <c r="M770" s="41"/>
      <c r="N770" s="41"/>
      <c r="O770" s="41"/>
      <c r="P770" s="41"/>
    </row>
    <row r="771" spans="2:16" outlineLevel="1">
      <c r="B771" s="63">
        <v>758</v>
      </c>
      <c r="C771" s="64" t="s">
        <v>1195</v>
      </c>
      <c r="D771" s="64" t="s">
        <v>82</v>
      </c>
      <c r="E771" s="65" t="s">
        <v>1196</v>
      </c>
      <c r="F771" s="66" t="s">
        <v>881</v>
      </c>
      <c r="G771" s="67">
        <v>2</v>
      </c>
      <c r="H771" s="85">
        <v>0</v>
      </c>
      <c r="I771" s="69">
        <f t="shared" si="11"/>
        <v>0</v>
      </c>
      <c r="J771" s="41"/>
      <c r="K771" s="41"/>
      <c r="L771" s="41"/>
      <c r="M771" s="41"/>
      <c r="N771" s="41"/>
      <c r="O771" s="41"/>
      <c r="P771" s="41"/>
    </row>
    <row r="772" spans="2:16" outlineLevel="1">
      <c r="B772" s="63">
        <v>759</v>
      </c>
      <c r="C772" s="64" t="s">
        <v>1197</v>
      </c>
      <c r="D772" s="64" t="s">
        <v>82</v>
      </c>
      <c r="E772" s="65" t="s">
        <v>905</v>
      </c>
      <c r="F772" s="66" t="s">
        <v>881</v>
      </c>
      <c r="G772" s="67">
        <v>1</v>
      </c>
      <c r="H772" s="85">
        <v>0</v>
      </c>
      <c r="I772" s="69">
        <f t="shared" si="11"/>
        <v>0</v>
      </c>
      <c r="J772" s="41"/>
      <c r="K772" s="41"/>
      <c r="L772" s="41"/>
      <c r="M772" s="41"/>
      <c r="N772" s="41"/>
      <c r="O772" s="41"/>
      <c r="P772" s="41"/>
    </row>
    <row r="773" spans="2:16" outlineLevel="1">
      <c r="B773" s="63">
        <v>760</v>
      </c>
      <c r="C773" s="64"/>
      <c r="D773" s="64"/>
      <c r="E773" s="80" t="s">
        <v>1198</v>
      </c>
      <c r="F773" s="66"/>
      <c r="G773" s="67"/>
      <c r="H773" s="68"/>
      <c r="I773" s="69"/>
      <c r="J773" s="41"/>
      <c r="K773" s="41"/>
      <c r="L773" s="41"/>
      <c r="M773" s="41"/>
      <c r="N773" s="41"/>
      <c r="O773" s="41"/>
      <c r="P773" s="41"/>
    </row>
    <row r="774" spans="2:16" outlineLevel="1">
      <c r="B774" s="63">
        <v>761</v>
      </c>
      <c r="C774" s="64" t="s">
        <v>1199</v>
      </c>
      <c r="D774" s="64" t="s">
        <v>20</v>
      </c>
      <c r="E774" s="65" t="s">
        <v>1200</v>
      </c>
      <c r="F774" s="66" t="s">
        <v>881</v>
      </c>
      <c r="G774" s="67">
        <v>1</v>
      </c>
      <c r="H774" s="85">
        <v>0</v>
      </c>
      <c r="I774" s="69">
        <f t="shared" si="11"/>
        <v>0</v>
      </c>
      <c r="J774" s="41"/>
      <c r="K774" s="41"/>
      <c r="L774" s="41"/>
      <c r="M774" s="41"/>
      <c r="N774" s="41"/>
      <c r="O774" s="41"/>
      <c r="P774" s="41"/>
    </row>
    <row r="775" spans="2:16" outlineLevel="1">
      <c r="B775" s="63">
        <v>762</v>
      </c>
      <c r="C775" s="64" t="s">
        <v>1201</v>
      </c>
      <c r="D775" s="64" t="s">
        <v>20</v>
      </c>
      <c r="E775" s="65" t="s">
        <v>1202</v>
      </c>
      <c r="F775" s="66" t="s">
        <v>881</v>
      </c>
      <c r="G775" s="67">
        <v>1</v>
      </c>
      <c r="H775" s="85">
        <v>0</v>
      </c>
      <c r="I775" s="69">
        <f t="shared" si="11"/>
        <v>0</v>
      </c>
      <c r="J775" s="41"/>
      <c r="K775" s="41"/>
      <c r="L775" s="41"/>
      <c r="M775" s="41"/>
      <c r="N775" s="41"/>
      <c r="O775" s="41"/>
      <c r="P775" s="41"/>
    </row>
    <row r="776" spans="2:16" outlineLevel="1">
      <c r="B776" s="63">
        <v>763</v>
      </c>
      <c r="C776" s="64"/>
      <c r="D776" s="64"/>
      <c r="E776" s="80" t="s">
        <v>1203</v>
      </c>
      <c r="F776" s="66"/>
      <c r="G776" s="67"/>
      <c r="H776" s="68"/>
      <c r="I776" s="69"/>
      <c r="J776" s="41"/>
      <c r="K776" s="41"/>
      <c r="L776" s="41"/>
      <c r="M776" s="41"/>
      <c r="N776" s="41"/>
      <c r="O776" s="41"/>
      <c r="P776" s="41"/>
    </row>
    <row r="777" spans="2:16" outlineLevel="1">
      <c r="B777" s="63">
        <v>764</v>
      </c>
      <c r="C777" s="64" t="s">
        <v>1204</v>
      </c>
      <c r="D777" s="64" t="s">
        <v>82</v>
      </c>
      <c r="E777" s="65" t="s">
        <v>1205</v>
      </c>
      <c r="F777" s="66" t="s">
        <v>973</v>
      </c>
      <c r="G777" s="67">
        <v>3</v>
      </c>
      <c r="H777" s="85">
        <v>0</v>
      </c>
      <c r="I777" s="69">
        <f t="shared" si="11"/>
        <v>0</v>
      </c>
      <c r="J777" s="41"/>
      <c r="K777" s="41"/>
      <c r="L777" s="41"/>
      <c r="M777" s="41"/>
      <c r="N777" s="41"/>
      <c r="O777" s="41"/>
      <c r="P777" s="41"/>
    </row>
    <row r="778" spans="2:16" outlineLevel="1">
      <c r="B778" s="63">
        <v>765</v>
      </c>
      <c r="C778" s="64" t="s">
        <v>1206</v>
      </c>
      <c r="D778" s="64" t="s">
        <v>20</v>
      </c>
      <c r="E778" s="65" t="s">
        <v>1207</v>
      </c>
      <c r="F778" s="66" t="s">
        <v>973</v>
      </c>
      <c r="G778" s="67">
        <v>29</v>
      </c>
      <c r="H778" s="85">
        <v>0</v>
      </c>
      <c r="I778" s="69">
        <f t="shared" si="11"/>
        <v>0</v>
      </c>
      <c r="J778" s="41"/>
      <c r="K778" s="41"/>
      <c r="L778" s="41"/>
      <c r="M778" s="41"/>
      <c r="N778" s="41"/>
      <c r="O778" s="41"/>
      <c r="P778" s="41"/>
    </row>
    <row r="779" spans="2:16" outlineLevel="1">
      <c r="B779" s="63">
        <v>766</v>
      </c>
      <c r="C779" s="64" t="s">
        <v>1208</v>
      </c>
      <c r="D779" s="64" t="s">
        <v>82</v>
      </c>
      <c r="E779" s="65" t="s">
        <v>1209</v>
      </c>
      <c r="F779" s="66" t="s">
        <v>881</v>
      </c>
      <c r="G779" s="67">
        <v>2</v>
      </c>
      <c r="H779" s="85">
        <v>0</v>
      </c>
      <c r="I779" s="69">
        <f t="shared" si="11"/>
        <v>0</v>
      </c>
      <c r="J779" s="41"/>
      <c r="K779" s="41"/>
      <c r="L779" s="41"/>
      <c r="M779" s="41"/>
      <c r="N779" s="41"/>
      <c r="O779" s="41"/>
      <c r="P779" s="41"/>
    </row>
    <row r="780" spans="2:16" outlineLevel="1">
      <c r="B780" s="63">
        <v>767</v>
      </c>
      <c r="C780" s="64" t="s">
        <v>1210</v>
      </c>
      <c r="D780" s="64" t="s">
        <v>20</v>
      </c>
      <c r="E780" s="65" t="s">
        <v>1211</v>
      </c>
      <c r="F780" s="66" t="s">
        <v>881</v>
      </c>
      <c r="G780" s="67">
        <v>16</v>
      </c>
      <c r="H780" s="85">
        <v>0</v>
      </c>
      <c r="I780" s="69">
        <f t="shared" si="11"/>
        <v>0</v>
      </c>
      <c r="J780" s="41"/>
      <c r="K780" s="41"/>
      <c r="L780" s="41"/>
      <c r="M780" s="41"/>
      <c r="N780" s="41"/>
      <c r="O780" s="41"/>
      <c r="P780" s="41"/>
    </row>
    <row r="781" spans="2:16" outlineLevel="1">
      <c r="B781" s="63">
        <v>768</v>
      </c>
      <c r="C781" s="64" t="s">
        <v>1212</v>
      </c>
      <c r="D781" s="64" t="s">
        <v>82</v>
      </c>
      <c r="E781" s="65" t="s">
        <v>1213</v>
      </c>
      <c r="F781" s="66" t="s">
        <v>881</v>
      </c>
      <c r="G781" s="67">
        <v>5</v>
      </c>
      <c r="H781" s="85">
        <v>0</v>
      </c>
      <c r="I781" s="69">
        <f t="shared" si="11"/>
        <v>0</v>
      </c>
      <c r="J781" s="41"/>
      <c r="K781" s="41"/>
      <c r="L781" s="41"/>
      <c r="M781" s="41"/>
      <c r="N781" s="41"/>
      <c r="O781" s="41"/>
      <c r="P781" s="41"/>
    </row>
    <row r="782" spans="2:16" outlineLevel="1">
      <c r="B782" s="63">
        <v>769</v>
      </c>
      <c r="C782" s="64" t="s">
        <v>1214</v>
      </c>
      <c r="D782" s="64" t="s">
        <v>82</v>
      </c>
      <c r="E782" s="65" t="s">
        <v>1215</v>
      </c>
      <c r="F782" s="66" t="s">
        <v>881</v>
      </c>
      <c r="G782" s="67">
        <v>2</v>
      </c>
      <c r="H782" s="85">
        <v>0</v>
      </c>
      <c r="I782" s="69">
        <f t="shared" ref="I782:I803" si="12">ROUND(G782*H782,0)</f>
        <v>0</v>
      </c>
      <c r="J782" s="41"/>
      <c r="K782" s="41"/>
      <c r="L782" s="41"/>
      <c r="M782" s="41"/>
      <c r="N782" s="41"/>
      <c r="O782" s="41"/>
      <c r="P782" s="41"/>
    </row>
    <row r="783" spans="2:16" ht="15.75" outlineLevel="1">
      <c r="B783" s="70">
        <v>770</v>
      </c>
      <c r="C783" s="51"/>
      <c r="D783" s="51"/>
      <c r="E783" s="59" t="s">
        <v>1216</v>
      </c>
      <c r="F783" s="51"/>
      <c r="G783" s="53"/>
      <c r="H783" s="54"/>
      <c r="I783" s="62"/>
      <c r="J783" s="41"/>
      <c r="K783" s="41"/>
      <c r="L783" s="41"/>
      <c r="M783" s="41"/>
      <c r="N783" s="41"/>
      <c r="O783" s="41"/>
      <c r="P783" s="41"/>
    </row>
    <row r="784" spans="2:16" ht="15.75" outlineLevel="1">
      <c r="B784" s="70">
        <v>771</v>
      </c>
      <c r="C784" s="51"/>
      <c r="D784" s="51"/>
      <c r="E784" s="59" t="s">
        <v>1217</v>
      </c>
      <c r="F784" s="51"/>
      <c r="G784" s="53"/>
      <c r="H784" s="54"/>
      <c r="I784" s="62"/>
      <c r="J784" s="41"/>
      <c r="K784" s="41"/>
      <c r="L784" s="41"/>
      <c r="M784" s="41"/>
      <c r="N784" s="41"/>
      <c r="O784" s="41"/>
      <c r="P784" s="41"/>
    </row>
    <row r="785" spans="2:16" outlineLevel="1">
      <c r="B785" s="63">
        <v>772</v>
      </c>
      <c r="C785" s="64" t="s">
        <v>1218</v>
      </c>
      <c r="D785" s="64" t="s">
        <v>20</v>
      </c>
      <c r="E785" s="65" t="s">
        <v>1219</v>
      </c>
      <c r="F785" s="66" t="s">
        <v>973</v>
      </c>
      <c r="G785" s="67">
        <v>78</v>
      </c>
      <c r="H785" s="85">
        <v>0</v>
      </c>
      <c r="I785" s="69">
        <f t="shared" si="12"/>
        <v>0</v>
      </c>
      <c r="J785" s="41"/>
      <c r="K785" s="41"/>
      <c r="L785" s="41"/>
      <c r="M785" s="41"/>
      <c r="N785" s="41"/>
      <c r="O785" s="41"/>
      <c r="P785" s="41"/>
    </row>
    <row r="786" spans="2:16" outlineLevel="1">
      <c r="B786" s="63">
        <v>773</v>
      </c>
      <c r="C786" s="64" t="s">
        <v>1220</v>
      </c>
      <c r="D786" s="64" t="s">
        <v>20</v>
      </c>
      <c r="E786" s="65" t="s">
        <v>1221</v>
      </c>
      <c r="F786" s="66" t="s">
        <v>973</v>
      </c>
      <c r="G786" s="67">
        <v>78</v>
      </c>
      <c r="H786" s="85">
        <v>0</v>
      </c>
      <c r="I786" s="69">
        <f t="shared" si="12"/>
        <v>0</v>
      </c>
      <c r="J786" s="41"/>
      <c r="K786" s="41"/>
      <c r="L786" s="41"/>
      <c r="M786" s="41"/>
      <c r="N786" s="41"/>
      <c r="O786" s="41"/>
      <c r="P786" s="41"/>
    </row>
    <row r="787" spans="2:16" outlineLevel="1">
      <c r="B787" s="63">
        <v>774</v>
      </c>
      <c r="C787" s="64"/>
      <c r="D787" s="64"/>
      <c r="E787" s="80" t="s">
        <v>1222</v>
      </c>
      <c r="F787" s="66"/>
      <c r="G787" s="67"/>
      <c r="H787" s="68"/>
      <c r="I787" s="69"/>
      <c r="J787" s="41"/>
      <c r="K787" s="41"/>
      <c r="L787" s="41"/>
      <c r="M787" s="41"/>
      <c r="N787" s="41"/>
      <c r="O787" s="41"/>
      <c r="P787" s="41"/>
    </row>
    <row r="788" spans="2:16" outlineLevel="1">
      <c r="B788" s="63">
        <v>775</v>
      </c>
      <c r="C788" s="64" t="s">
        <v>1223</v>
      </c>
      <c r="D788" s="64" t="s">
        <v>82</v>
      </c>
      <c r="E788" s="65" t="s">
        <v>1224</v>
      </c>
      <c r="F788" s="66" t="s">
        <v>1225</v>
      </c>
      <c r="G788" s="67">
        <v>20</v>
      </c>
      <c r="H788" s="85">
        <v>0</v>
      </c>
      <c r="I788" s="69">
        <f t="shared" si="12"/>
        <v>0</v>
      </c>
      <c r="J788" s="41"/>
      <c r="K788" s="41"/>
      <c r="L788" s="41"/>
      <c r="M788" s="41"/>
      <c r="N788" s="41"/>
      <c r="O788" s="41"/>
      <c r="P788" s="41"/>
    </row>
    <row r="789" spans="2:16" ht="15.75" outlineLevel="1">
      <c r="B789" s="70">
        <v>776</v>
      </c>
      <c r="C789" s="51"/>
      <c r="D789" s="51"/>
      <c r="E789" s="59" t="s">
        <v>1226</v>
      </c>
      <c r="F789" s="51"/>
      <c r="G789" s="53"/>
      <c r="H789" s="54"/>
      <c r="I789" s="62"/>
      <c r="J789" s="41"/>
      <c r="K789" s="41"/>
      <c r="L789" s="41"/>
      <c r="M789" s="41"/>
      <c r="N789" s="41"/>
      <c r="O789" s="41"/>
      <c r="P789" s="41"/>
    </row>
    <row r="790" spans="2:16" ht="45" outlineLevel="1">
      <c r="B790" s="63">
        <v>777</v>
      </c>
      <c r="C790" s="64" t="s">
        <v>1227</v>
      </c>
      <c r="D790" s="64" t="s">
        <v>20</v>
      </c>
      <c r="E790" s="65" t="s">
        <v>1228</v>
      </c>
      <c r="F790" s="66" t="s">
        <v>881</v>
      </c>
      <c r="G790" s="67">
        <v>1</v>
      </c>
      <c r="H790" s="85">
        <v>0</v>
      </c>
      <c r="I790" s="69">
        <f t="shared" si="12"/>
        <v>0</v>
      </c>
      <c r="J790" s="41"/>
      <c r="K790" s="41"/>
      <c r="L790" s="41"/>
      <c r="M790" s="41"/>
      <c r="N790" s="41"/>
      <c r="O790" s="41"/>
      <c r="P790" s="41"/>
    </row>
    <row r="791" spans="2:16" ht="30" outlineLevel="1">
      <c r="B791" s="63">
        <v>778</v>
      </c>
      <c r="C791" s="64" t="s">
        <v>1229</v>
      </c>
      <c r="D791" s="64" t="s">
        <v>20</v>
      </c>
      <c r="E791" s="65" t="s">
        <v>1230</v>
      </c>
      <c r="F791" s="66" t="s">
        <v>881</v>
      </c>
      <c r="G791" s="67">
        <v>1</v>
      </c>
      <c r="H791" s="85">
        <v>0</v>
      </c>
      <c r="I791" s="69">
        <f t="shared" si="12"/>
        <v>0</v>
      </c>
      <c r="J791" s="41"/>
      <c r="K791" s="41"/>
      <c r="L791" s="41"/>
      <c r="M791" s="41"/>
      <c r="N791" s="41"/>
      <c r="O791" s="41"/>
      <c r="P791" s="41"/>
    </row>
    <row r="792" spans="2:16" outlineLevel="1">
      <c r="B792" s="63">
        <v>779</v>
      </c>
      <c r="C792" s="64"/>
      <c r="D792" s="64"/>
      <c r="E792" s="65" t="s">
        <v>5</v>
      </c>
      <c r="F792" s="66"/>
      <c r="G792" s="67"/>
      <c r="H792" s="68"/>
      <c r="I792" s="69">
        <f t="shared" si="12"/>
        <v>0</v>
      </c>
      <c r="J792" s="41"/>
      <c r="K792" s="41"/>
      <c r="L792" s="41"/>
      <c r="M792" s="41"/>
      <c r="N792" s="41"/>
      <c r="O792" s="41"/>
      <c r="P792" s="41"/>
    </row>
    <row r="793" spans="2:16" ht="15.75" outlineLevel="1">
      <c r="B793" s="70">
        <v>780</v>
      </c>
      <c r="C793" s="51"/>
      <c r="D793" s="51"/>
      <c r="E793" s="59" t="s">
        <v>1231</v>
      </c>
      <c r="F793" s="51"/>
      <c r="G793" s="53"/>
      <c r="H793" s="54"/>
      <c r="I793" s="62"/>
      <c r="J793" s="41"/>
      <c r="K793" s="41"/>
      <c r="L793" s="41"/>
      <c r="M793" s="41"/>
      <c r="N793" s="41"/>
      <c r="O793" s="41"/>
      <c r="P793" s="41"/>
    </row>
    <row r="794" spans="2:16" outlineLevel="1">
      <c r="B794" s="63">
        <v>781</v>
      </c>
      <c r="C794" s="64" t="s">
        <v>1232</v>
      </c>
      <c r="D794" s="64" t="s">
        <v>82</v>
      </c>
      <c r="E794" s="65" t="s">
        <v>1233</v>
      </c>
      <c r="F794" s="66" t="s">
        <v>908</v>
      </c>
      <c r="G794" s="67">
        <v>1</v>
      </c>
      <c r="H794" s="85">
        <v>0</v>
      </c>
      <c r="I794" s="69">
        <f t="shared" si="12"/>
        <v>0</v>
      </c>
      <c r="J794" s="41"/>
      <c r="K794" s="41"/>
      <c r="L794" s="41"/>
      <c r="M794" s="41"/>
      <c r="N794" s="41"/>
      <c r="O794" s="41"/>
      <c r="P794" s="41"/>
    </row>
    <row r="795" spans="2:16" outlineLevel="1">
      <c r="B795" s="63">
        <v>782</v>
      </c>
      <c r="C795" s="64" t="s">
        <v>1234</v>
      </c>
      <c r="D795" s="64" t="s">
        <v>20</v>
      </c>
      <c r="E795" s="65" t="s">
        <v>1235</v>
      </c>
      <c r="F795" s="66" t="s">
        <v>908</v>
      </c>
      <c r="G795" s="67">
        <v>1</v>
      </c>
      <c r="H795" s="85">
        <v>0</v>
      </c>
      <c r="I795" s="69">
        <f t="shared" si="12"/>
        <v>0</v>
      </c>
      <c r="J795" s="41"/>
      <c r="K795" s="41"/>
      <c r="L795" s="41"/>
      <c r="M795" s="41"/>
      <c r="N795" s="41"/>
      <c r="O795" s="41"/>
      <c r="P795" s="41"/>
    </row>
    <row r="796" spans="2:16" outlineLevel="1">
      <c r="B796" s="63">
        <v>783</v>
      </c>
      <c r="C796" s="64" t="s">
        <v>1236</v>
      </c>
      <c r="D796" s="64" t="s">
        <v>20</v>
      </c>
      <c r="E796" s="65" t="s">
        <v>1237</v>
      </c>
      <c r="F796" s="66" t="s">
        <v>908</v>
      </c>
      <c r="G796" s="67">
        <v>1</v>
      </c>
      <c r="H796" s="85">
        <v>0</v>
      </c>
      <c r="I796" s="69">
        <f t="shared" si="12"/>
        <v>0</v>
      </c>
      <c r="J796" s="41"/>
      <c r="K796" s="41"/>
      <c r="L796" s="41"/>
      <c r="M796" s="41"/>
      <c r="N796" s="41"/>
      <c r="O796" s="41"/>
      <c r="P796" s="41"/>
    </row>
    <row r="797" spans="2:16" ht="15.75" outlineLevel="1">
      <c r="B797" s="70">
        <v>784</v>
      </c>
      <c r="C797" s="51"/>
      <c r="D797" s="51"/>
      <c r="E797" s="59" t="s">
        <v>1238</v>
      </c>
      <c r="F797" s="51"/>
      <c r="G797" s="53"/>
      <c r="H797" s="54"/>
      <c r="I797" s="62"/>
      <c r="J797" s="41"/>
      <c r="K797" s="41"/>
      <c r="L797" s="41"/>
      <c r="M797" s="41"/>
      <c r="N797" s="41"/>
      <c r="O797" s="41"/>
      <c r="P797" s="41"/>
    </row>
    <row r="798" spans="2:16" outlineLevel="1">
      <c r="B798" s="63">
        <v>785</v>
      </c>
      <c r="C798" s="64" t="s">
        <v>1239</v>
      </c>
      <c r="D798" s="64" t="s">
        <v>20</v>
      </c>
      <c r="E798" s="65" t="s">
        <v>1240</v>
      </c>
      <c r="F798" s="66" t="s">
        <v>908</v>
      </c>
      <c r="G798" s="67">
        <v>1</v>
      </c>
      <c r="H798" s="85">
        <v>0</v>
      </c>
      <c r="I798" s="69">
        <f t="shared" si="12"/>
        <v>0</v>
      </c>
      <c r="J798" s="41"/>
      <c r="K798" s="41"/>
      <c r="L798" s="41"/>
      <c r="M798" s="41"/>
      <c r="N798" s="41"/>
      <c r="O798" s="41"/>
      <c r="P798" s="41"/>
    </row>
    <row r="799" spans="2:16" ht="15.75" outlineLevel="1">
      <c r="B799" s="70">
        <v>786</v>
      </c>
      <c r="C799" s="51"/>
      <c r="D799" s="51"/>
      <c r="E799" s="59" t="s">
        <v>1241</v>
      </c>
      <c r="F799" s="51"/>
      <c r="G799" s="53"/>
      <c r="H799" s="54"/>
      <c r="I799" s="62"/>
      <c r="J799" s="41"/>
      <c r="K799" s="41"/>
      <c r="L799" s="41"/>
      <c r="M799" s="41"/>
      <c r="N799" s="41"/>
      <c r="O799" s="41"/>
      <c r="P799" s="41"/>
    </row>
    <row r="800" spans="2:16" outlineLevel="1">
      <c r="B800" s="63">
        <v>787</v>
      </c>
      <c r="C800" s="64" t="s">
        <v>1242</v>
      </c>
      <c r="D800" s="64" t="s">
        <v>82</v>
      </c>
      <c r="E800" s="65" t="s">
        <v>1243</v>
      </c>
      <c r="F800" s="66" t="s">
        <v>908</v>
      </c>
      <c r="G800" s="67">
        <v>1</v>
      </c>
      <c r="H800" s="85">
        <v>0</v>
      </c>
      <c r="I800" s="69">
        <f t="shared" si="12"/>
        <v>0</v>
      </c>
      <c r="J800" s="41"/>
      <c r="K800" s="41"/>
      <c r="L800" s="41"/>
      <c r="M800" s="41"/>
      <c r="N800" s="41"/>
      <c r="O800" s="41"/>
      <c r="P800" s="41"/>
    </row>
    <row r="801" spans="2:16" ht="15.75" outlineLevel="1">
      <c r="B801" s="70">
        <v>788</v>
      </c>
      <c r="C801" s="51"/>
      <c r="D801" s="51"/>
      <c r="E801" s="59" t="s">
        <v>1217</v>
      </c>
      <c r="F801" s="51"/>
      <c r="G801" s="53"/>
      <c r="H801" s="54"/>
      <c r="I801" s="62"/>
      <c r="J801" s="41"/>
      <c r="K801" s="41"/>
      <c r="L801" s="41"/>
      <c r="M801" s="41"/>
      <c r="N801" s="41"/>
      <c r="O801" s="41"/>
      <c r="P801" s="41"/>
    </row>
    <row r="802" spans="2:16" outlineLevel="1">
      <c r="B802" s="63">
        <v>789</v>
      </c>
      <c r="C802" s="64" t="s">
        <v>1244</v>
      </c>
      <c r="D802" s="64" t="s">
        <v>20</v>
      </c>
      <c r="E802" s="65" t="s">
        <v>1245</v>
      </c>
      <c r="F802" s="66" t="s">
        <v>973</v>
      </c>
      <c r="G802" s="67">
        <v>15</v>
      </c>
      <c r="H802" s="85">
        <v>0</v>
      </c>
      <c r="I802" s="69">
        <f t="shared" si="12"/>
        <v>0</v>
      </c>
      <c r="J802" s="41"/>
      <c r="K802" s="41"/>
      <c r="L802" s="41"/>
      <c r="M802" s="41"/>
      <c r="N802" s="41"/>
      <c r="O802" s="41"/>
      <c r="P802" s="41"/>
    </row>
    <row r="803" spans="2:16" outlineLevel="1">
      <c r="B803" s="63">
        <v>790</v>
      </c>
      <c r="C803" s="64" t="s">
        <v>1246</v>
      </c>
      <c r="D803" s="64" t="s">
        <v>82</v>
      </c>
      <c r="E803" s="65" t="s">
        <v>1221</v>
      </c>
      <c r="F803" s="66" t="s">
        <v>973</v>
      </c>
      <c r="G803" s="67">
        <v>15</v>
      </c>
      <c r="H803" s="85">
        <v>0</v>
      </c>
      <c r="I803" s="69">
        <f t="shared" si="12"/>
        <v>0</v>
      </c>
      <c r="J803" s="41"/>
      <c r="K803" s="41"/>
      <c r="L803" s="41"/>
      <c r="M803" s="41"/>
      <c r="N803" s="41"/>
      <c r="O803" s="41"/>
      <c r="P803" s="41"/>
    </row>
    <row r="804" spans="2:16" ht="11.25" customHeight="1" thickBot="1">
      <c r="B804" s="81"/>
      <c r="C804" s="82"/>
      <c r="D804" s="82"/>
      <c r="E804" s="82"/>
      <c r="F804" s="82"/>
      <c r="G804" s="82"/>
      <c r="H804" s="83"/>
      <c r="I804" s="84"/>
    </row>
    <row r="805" spans="2:16" ht="16.5" hidden="1" thickBot="1">
      <c r="B805" s="23" t="s">
        <v>1247</v>
      </c>
      <c r="C805" s="23" t="s">
        <v>1248</v>
      </c>
      <c r="D805" s="23" t="s">
        <v>1249</v>
      </c>
      <c r="E805" s="24" t="s">
        <v>1250</v>
      </c>
      <c r="F805" s="23" t="s">
        <v>1251</v>
      </c>
      <c r="G805" s="23" t="s">
        <v>1252</v>
      </c>
      <c r="H805" s="25" t="s">
        <v>1253</v>
      </c>
      <c r="I805" s="26" t="s">
        <v>1254</v>
      </c>
    </row>
    <row r="806" spans="2:16" ht="15.75" thickBot="1">
      <c r="B806" s="27" t="s">
        <v>1255</v>
      </c>
      <c r="C806" s="43"/>
      <c r="D806" s="43"/>
      <c r="E806" s="43"/>
      <c r="F806" s="43"/>
      <c r="G806" s="43"/>
      <c r="H806" s="44"/>
      <c r="I806" s="28">
        <f>SUM(I643:I803)</f>
        <v>0</v>
      </c>
    </row>
    <row r="807" spans="2:16" ht="15.75" thickBot="1">
      <c r="B807" s="27" t="s">
        <v>1256</v>
      </c>
      <c r="C807" s="43"/>
      <c r="D807" s="43"/>
      <c r="E807" s="43"/>
      <c r="F807" s="43"/>
      <c r="G807" s="43"/>
      <c r="H807" s="86">
        <f>0</f>
        <v>0</v>
      </c>
      <c r="I807" s="29">
        <f>Tabla2[[#This Row],[Columna7]]*I806</f>
        <v>0</v>
      </c>
    </row>
    <row r="808" spans="2:16" ht="15.75" thickBot="1">
      <c r="B808" s="27" t="s">
        <v>1257</v>
      </c>
      <c r="C808" s="43"/>
      <c r="D808" s="43"/>
      <c r="E808" s="43"/>
      <c r="F808" s="43"/>
      <c r="G808" s="43"/>
      <c r="H808" s="86">
        <v>0</v>
      </c>
      <c r="I808" s="29">
        <f>Tabla2[[#This Row],[Columna7]]*I806</f>
        <v>0</v>
      </c>
    </row>
    <row r="809" spans="2:16" ht="15.75" thickBot="1">
      <c r="B809" s="27" t="s">
        <v>1258</v>
      </c>
      <c r="C809" s="43"/>
      <c r="D809" s="43"/>
      <c r="E809" s="43"/>
      <c r="F809" s="43"/>
      <c r="G809" s="43"/>
      <c r="H809" s="45">
        <v>0.19</v>
      </c>
      <c r="I809" s="30">
        <f>Tabla2[[#This Row],[Columna7]]*I808</f>
        <v>0</v>
      </c>
    </row>
    <row r="810" spans="2:16" ht="15.75" thickBot="1">
      <c r="B810" s="27" t="s">
        <v>1259</v>
      </c>
      <c r="C810" s="43"/>
      <c r="D810" s="43"/>
      <c r="E810" s="43"/>
      <c r="F810" s="43"/>
      <c r="G810" s="43"/>
      <c r="H810" s="44"/>
      <c r="I810" s="28">
        <f>ROUND(SUM(I806:I809),0)</f>
        <v>0</v>
      </c>
    </row>
    <row r="811" spans="2:16" ht="15.75">
      <c r="B811" s="46"/>
      <c r="C811" s="46"/>
      <c r="D811" s="46"/>
      <c r="E811" s="46"/>
      <c r="F811" s="46"/>
      <c r="G811" s="46"/>
      <c r="H811" s="47"/>
      <c r="I811" s="48"/>
    </row>
    <row r="812" spans="2:16" ht="15.75">
      <c r="B812" s="46"/>
      <c r="C812" s="46"/>
      <c r="D812" s="46"/>
      <c r="E812" s="46"/>
      <c r="F812" s="46"/>
      <c r="G812" s="46"/>
      <c r="H812" s="47"/>
      <c r="I812" s="48"/>
    </row>
    <row r="813" spans="2:16" ht="15.75">
      <c r="B813" s="46"/>
      <c r="C813" s="46"/>
      <c r="D813" s="46"/>
      <c r="E813" s="46"/>
      <c r="F813" s="46"/>
      <c r="G813" s="46"/>
      <c r="H813" s="47"/>
      <c r="I813" s="48"/>
    </row>
    <row r="814" spans="2:16" ht="15.75">
      <c r="B814" s="31" t="s">
        <v>1260</v>
      </c>
      <c r="C814" s="32"/>
      <c r="D814" s="32"/>
      <c r="E814" s="33"/>
      <c r="F814" s="46"/>
      <c r="G814" s="46"/>
      <c r="H814" s="47"/>
      <c r="I814" s="48"/>
    </row>
    <row r="815" spans="2:16" ht="16.5" thickBot="1">
      <c r="B815" s="34"/>
      <c r="C815" s="34"/>
      <c r="D815" s="34"/>
      <c r="E815" s="35"/>
      <c r="F815" s="46"/>
      <c r="G815" s="46"/>
      <c r="H815" s="47"/>
      <c r="I815" s="48"/>
    </row>
    <row r="816" spans="2:16" ht="15.75">
      <c r="B816" s="103" t="s">
        <v>1261</v>
      </c>
      <c r="C816" s="104"/>
      <c r="D816" s="104"/>
      <c r="E816" s="105"/>
      <c r="F816" s="46"/>
      <c r="G816" s="46"/>
      <c r="H816" s="47"/>
      <c r="I816" s="48"/>
    </row>
    <row r="817" spans="2:5">
      <c r="B817" s="87" t="s">
        <v>1262</v>
      </c>
      <c r="C817" s="88"/>
      <c r="D817" s="88"/>
      <c r="E817" s="89"/>
    </row>
    <row r="818" spans="2:5">
      <c r="B818" s="87" t="s">
        <v>1263</v>
      </c>
      <c r="C818" s="88"/>
      <c r="D818" s="88"/>
      <c r="E818" s="89"/>
    </row>
    <row r="819" spans="2:5" ht="34.5" customHeight="1">
      <c r="B819" s="90" t="s">
        <v>1264</v>
      </c>
      <c r="C819" s="91"/>
      <c r="D819" s="91"/>
      <c r="E819" s="92"/>
    </row>
    <row r="820" spans="2:5">
      <c r="B820" s="87" t="s">
        <v>1265</v>
      </c>
      <c r="C820" s="88"/>
      <c r="D820" s="88"/>
      <c r="E820" s="89"/>
    </row>
    <row r="821" spans="2:5" ht="15.75" thickBot="1">
      <c r="B821" s="93"/>
      <c r="C821" s="94"/>
      <c r="D821" s="94"/>
      <c r="E821" s="95"/>
    </row>
  </sheetData>
  <mergeCells count="11">
    <mergeCell ref="F4:I4"/>
    <mergeCell ref="B816:E816"/>
    <mergeCell ref="B817:E817"/>
    <mergeCell ref="F5:I5"/>
    <mergeCell ref="F6:I9"/>
    <mergeCell ref="B818:E818"/>
    <mergeCell ref="B819:E819"/>
    <mergeCell ref="B820:E820"/>
    <mergeCell ref="B821:E821"/>
    <mergeCell ref="B4:E5"/>
    <mergeCell ref="B6:E9"/>
  </mergeCells>
  <phoneticPr fontId="19" type="noConversion"/>
  <pageMargins left="0.7" right="0.7" top="0.75" bottom="0.75" header="0.3" footer="0.3"/>
  <pageSetup paperSize="9" scale="30"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2"/>
  <sheetViews>
    <sheetView topLeftCell="A13" workbookViewId="0">
      <selection activeCell="F25" sqref="F25"/>
    </sheetView>
  </sheetViews>
  <sheetFormatPr defaultColWidth="11.42578125" defaultRowHeight="12.75"/>
  <cols>
    <col min="1" max="1" width="11.42578125" style="3"/>
    <col min="2" max="2" width="31.42578125" style="4" customWidth="1"/>
    <col min="3" max="3" width="11.42578125" style="4"/>
    <col min="4" max="4" width="13.28515625" style="4" customWidth="1"/>
    <col min="5" max="5" width="15.28515625" style="4" customWidth="1"/>
    <col min="6" max="6" width="20" style="4" bestFit="1" customWidth="1"/>
    <col min="7" max="16384" width="11.42578125" style="4"/>
  </cols>
  <sheetData>
    <row r="1" spans="1:6" ht="13.5" thickBot="1"/>
    <row r="2" spans="1:6" ht="24" thickBot="1">
      <c r="A2" s="112" t="s">
        <v>1266</v>
      </c>
      <c r="B2" s="113"/>
      <c r="C2" s="113"/>
      <c r="D2" s="113"/>
      <c r="E2" s="113"/>
      <c r="F2" s="114"/>
    </row>
    <row r="3" spans="1:6" ht="13.5" thickBot="1"/>
    <row r="4" spans="1:6" s="8" customFormat="1">
      <c r="A4" s="5" t="s">
        <v>7</v>
      </c>
      <c r="B4" s="6" t="s">
        <v>1267</v>
      </c>
      <c r="C4" s="6" t="s">
        <v>10</v>
      </c>
      <c r="D4" s="6" t="s">
        <v>11</v>
      </c>
      <c r="E4" s="6" t="s">
        <v>1268</v>
      </c>
      <c r="F4" s="7" t="s">
        <v>1269</v>
      </c>
    </row>
    <row r="5" spans="1:6" s="8" customFormat="1">
      <c r="A5" s="9">
        <v>1.1000000000000001</v>
      </c>
      <c r="B5" s="10" t="s">
        <v>1270</v>
      </c>
      <c r="C5" s="1" t="s">
        <v>1271</v>
      </c>
      <c r="D5" s="11">
        <v>17</v>
      </c>
      <c r="E5" s="19">
        <f>176471*1.19</f>
        <v>210000.49</v>
      </c>
      <c r="F5" s="20">
        <f t="shared" ref="F5:F38" si="0">D5*E5</f>
        <v>3570008.33</v>
      </c>
    </row>
    <row r="6" spans="1:6" s="8" customFormat="1">
      <c r="A6" s="9">
        <v>1.2</v>
      </c>
      <c r="B6" s="10" t="s">
        <v>1272</v>
      </c>
      <c r="C6" s="1" t="s">
        <v>1273</v>
      </c>
      <c r="D6" s="11">
        <v>8</v>
      </c>
      <c r="E6" s="19">
        <v>187000</v>
      </c>
      <c r="F6" s="20">
        <f t="shared" si="0"/>
        <v>1496000</v>
      </c>
    </row>
    <row r="7" spans="1:6" s="8" customFormat="1">
      <c r="A7" s="9">
        <v>1.3</v>
      </c>
      <c r="B7" s="10" t="s">
        <v>1274</v>
      </c>
      <c r="C7" s="1" t="s">
        <v>1275</v>
      </c>
      <c r="D7" s="11">
        <v>7</v>
      </c>
      <c r="E7" s="19">
        <f>37500</f>
        <v>37500</v>
      </c>
      <c r="F7" s="20">
        <f t="shared" si="0"/>
        <v>262500</v>
      </c>
    </row>
    <row r="8" spans="1:6" s="8" customFormat="1">
      <c r="A8" s="9">
        <v>1.4</v>
      </c>
      <c r="B8" s="10" t="s">
        <v>1276</v>
      </c>
      <c r="C8" s="1" t="s">
        <v>1277</v>
      </c>
      <c r="D8" s="11">
        <v>187</v>
      </c>
      <c r="E8" s="19">
        <f>4300*1.19</f>
        <v>5117</v>
      </c>
      <c r="F8" s="20">
        <f t="shared" si="0"/>
        <v>956879</v>
      </c>
    </row>
    <row r="9" spans="1:6" s="8" customFormat="1">
      <c r="A9" s="9">
        <v>1.5</v>
      </c>
      <c r="B9" s="10" t="s">
        <v>1278</v>
      </c>
      <c r="C9" s="1" t="s">
        <v>1275</v>
      </c>
      <c r="D9" s="11">
        <v>4</v>
      </c>
      <c r="E9" s="19">
        <f>24800*1.19</f>
        <v>29512</v>
      </c>
      <c r="F9" s="20">
        <f t="shared" si="0"/>
        <v>118048</v>
      </c>
    </row>
    <row r="10" spans="1:6" s="8" customFormat="1">
      <c r="A10" s="9">
        <v>1.6</v>
      </c>
      <c r="B10" s="10" t="s">
        <v>1279</v>
      </c>
      <c r="C10" s="1" t="s">
        <v>1275</v>
      </c>
      <c r="D10" s="11">
        <v>27</v>
      </c>
      <c r="E10" s="19">
        <v>25387</v>
      </c>
      <c r="F10" s="20">
        <f t="shared" si="0"/>
        <v>685449</v>
      </c>
    </row>
    <row r="11" spans="1:6" s="8" customFormat="1">
      <c r="A11" s="9">
        <v>1.7</v>
      </c>
      <c r="B11" s="10" t="s">
        <v>1280</v>
      </c>
      <c r="C11" s="1" t="s">
        <v>1275</v>
      </c>
      <c r="D11" s="12">
        <v>30000</v>
      </c>
      <c r="E11" s="19">
        <v>800</v>
      </c>
      <c r="F11" s="20">
        <f t="shared" si="0"/>
        <v>24000000</v>
      </c>
    </row>
    <row r="12" spans="1:6" s="8" customFormat="1">
      <c r="A12" s="9">
        <v>1.8</v>
      </c>
      <c r="B12" s="10" t="s">
        <v>1281</v>
      </c>
      <c r="C12" s="1" t="s">
        <v>1282</v>
      </c>
      <c r="D12" s="11">
        <v>67</v>
      </c>
      <c r="E12" s="19">
        <f>10000*1.19</f>
        <v>11900</v>
      </c>
      <c r="F12" s="20">
        <f t="shared" si="0"/>
        <v>797300</v>
      </c>
    </row>
    <row r="13" spans="1:6" s="8" customFormat="1" ht="25.5">
      <c r="A13" s="9">
        <v>1.9</v>
      </c>
      <c r="B13" s="10" t="s">
        <v>1283</v>
      </c>
      <c r="C13" s="1" t="s">
        <v>1284</v>
      </c>
      <c r="D13" s="11">
        <v>17</v>
      </c>
      <c r="E13" s="19">
        <f>111287*1.19</f>
        <v>132431.53</v>
      </c>
      <c r="F13" s="20">
        <f t="shared" si="0"/>
        <v>2251336.0099999998</v>
      </c>
    </row>
    <row r="14" spans="1:6" s="8" customFormat="1">
      <c r="A14" s="13">
        <v>1.1000000000000001</v>
      </c>
      <c r="B14" s="10" t="s">
        <v>1285</v>
      </c>
      <c r="C14" s="1" t="s">
        <v>1275</v>
      </c>
      <c r="D14" s="11">
        <v>14</v>
      </c>
      <c r="E14" s="19">
        <f>21000*1.19</f>
        <v>24990</v>
      </c>
      <c r="F14" s="20">
        <f t="shared" si="0"/>
        <v>349860</v>
      </c>
    </row>
    <row r="15" spans="1:6" s="8" customFormat="1">
      <c r="A15" s="13">
        <v>1.1100000000000001</v>
      </c>
      <c r="B15" s="10" t="s">
        <v>1286</v>
      </c>
      <c r="C15" s="1" t="s">
        <v>1275</v>
      </c>
      <c r="D15" s="11">
        <v>14</v>
      </c>
      <c r="E15" s="19">
        <f>21500*1.19</f>
        <v>25585</v>
      </c>
      <c r="F15" s="20">
        <f t="shared" si="0"/>
        <v>358190</v>
      </c>
    </row>
    <row r="16" spans="1:6" s="8" customFormat="1">
      <c r="A16" s="13">
        <v>1.1200000000000001</v>
      </c>
      <c r="B16" s="10" t="s">
        <v>1287</v>
      </c>
      <c r="C16" s="1" t="s">
        <v>1275</v>
      </c>
      <c r="D16" s="11">
        <v>10</v>
      </c>
      <c r="E16" s="19">
        <v>2700</v>
      </c>
      <c r="F16" s="20">
        <f t="shared" si="0"/>
        <v>27000</v>
      </c>
    </row>
    <row r="17" spans="1:6" s="8" customFormat="1">
      <c r="A17" s="13">
        <v>1.1299999999999999</v>
      </c>
      <c r="B17" s="10" t="s">
        <v>1288</v>
      </c>
      <c r="C17" s="1" t="s">
        <v>1271</v>
      </c>
      <c r="D17" s="11">
        <v>17</v>
      </c>
      <c r="E17" s="19">
        <f>147059*1.19</f>
        <v>175000.21</v>
      </c>
      <c r="F17" s="20">
        <f t="shared" si="0"/>
        <v>2975003.57</v>
      </c>
    </row>
    <row r="18" spans="1:6" s="8" customFormat="1">
      <c r="A18" s="13">
        <v>1.1399999999999999</v>
      </c>
      <c r="B18" s="10" t="s">
        <v>1289</v>
      </c>
      <c r="C18" s="1" t="s">
        <v>1275</v>
      </c>
      <c r="D18" s="11">
        <v>6</v>
      </c>
      <c r="E18" s="19">
        <f>58000*1.19</f>
        <v>69020</v>
      </c>
      <c r="F18" s="20">
        <f t="shared" si="0"/>
        <v>414120</v>
      </c>
    </row>
    <row r="19" spans="1:6" s="8" customFormat="1">
      <c r="A19" s="13">
        <v>1.1499999999999999</v>
      </c>
      <c r="B19" s="10" t="s">
        <v>1290</v>
      </c>
      <c r="C19" s="1" t="s">
        <v>1275</v>
      </c>
      <c r="D19" s="11">
        <v>6</v>
      </c>
      <c r="E19" s="19">
        <v>31297</v>
      </c>
      <c r="F19" s="20">
        <f t="shared" si="0"/>
        <v>187782</v>
      </c>
    </row>
    <row r="20" spans="1:6" s="8" customFormat="1" ht="25.5">
      <c r="A20" s="13">
        <v>1.1599999999999999</v>
      </c>
      <c r="B20" s="10" t="s">
        <v>1291</v>
      </c>
      <c r="C20" s="1" t="s">
        <v>1292</v>
      </c>
      <c r="D20" s="11">
        <v>8</v>
      </c>
      <c r="E20" s="19">
        <v>214989</v>
      </c>
      <c r="F20" s="20">
        <f t="shared" si="0"/>
        <v>1719912</v>
      </c>
    </row>
    <row r="21" spans="1:6" s="8" customFormat="1">
      <c r="A21" s="13">
        <v>1.17</v>
      </c>
      <c r="B21" s="10" t="s">
        <v>1293</v>
      </c>
      <c r="C21" s="1" t="s">
        <v>1275</v>
      </c>
      <c r="D21" s="11">
        <v>7</v>
      </c>
      <c r="E21" s="19">
        <v>450000</v>
      </c>
      <c r="F21" s="20">
        <f t="shared" si="0"/>
        <v>3150000</v>
      </c>
    </row>
    <row r="22" spans="1:6" s="8" customFormat="1">
      <c r="A22" s="13">
        <v>1.18</v>
      </c>
      <c r="B22" s="10" t="s">
        <v>1294</v>
      </c>
      <c r="C22" s="1" t="s">
        <v>1295</v>
      </c>
      <c r="D22" s="11">
        <v>8</v>
      </c>
      <c r="E22" s="19">
        <v>65000</v>
      </c>
      <c r="F22" s="20">
        <f t="shared" si="0"/>
        <v>520000</v>
      </c>
    </row>
    <row r="23" spans="1:6" s="8" customFormat="1">
      <c r="A23" s="13">
        <v>1.19</v>
      </c>
      <c r="B23" s="10" t="s">
        <v>1296</v>
      </c>
      <c r="C23" s="1" t="s">
        <v>1275</v>
      </c>
      <c r="D23" s="11">
        <v>200</v>
      </c>
      <c r="E23" s="19">
        <f>1000*1.19</f>
        <v>1190</v>
      </c>
      <c r="F23" s="20">
        <f t="shared" si="0"/>
        <v>238000</v>
      </c>
    </row>
    <row r="24" spans="1:6" s="8" customFormat="1">
      <c r="A24" s="13">
        <v>1.2</v>
      </c>
      <c r="B24" s="10" t="s">
        <v>1297</v>
      </c>
      <c r="C24" s="1" t="s">
        <v>1275</v>
      </c>
      <c r="D24" s="11">
        <v>180</v>
      </c>
      <c r="E24" s="19">
        <f>4700*1.19</f>
        <v>5593</v>
      </c>
      <c r="F24" s="20">
        <f t="shared" si="0"/>
        <v>1006740</v>
      </c>
    </row>
    <row r="25" spans="1:6" s="8" customFormat="1">
      <c r="A25" s="13">
        <v>1.21</v>
      </c>
      <c r="B25" s="10" t="s">
        <v>1298</v>
      </c>
      <c r="C25" s="1" t="s">
        <v>1275</v>
      </c>
      <c r="D25" s="11">
        <v>35</v>
      </c>
      <c r="E25" s="19">
        <f>5900*1.19</f>
        <v>7021</v>
      </c>
      <c r="F25" s="20">
        <f t="shared" si="0"/>
        <v>245735</v>
      </c>
    </row>
    <row r="26" spans="1:6" s="8" customFormat="1">
      <c r="A26" s="13">
        <v>1.22</v>
      </c>
      <c r="B26" s="10" t="s">
        <v>1299</v>
      </c>
      <c r="C26" s="1" t="s">
        <v>1275</v>
      </c>
      <c r="D26" s="11">
        <v>10</v>
      </c>
      <c r="E26" s="19">
        <f>3800*1.19</f>
        <v>4522</v>
      </c>
      <c r="F26" s="20">
        <f t="shared" si="0"/>
        <v>45220</v>
      </c>
    </row>
    <row r="27" spans="1:6" s="8" customFormat="1">
      <c r="A27" s="13">
        <v>1.23</v>
      </c>
      <c r="B27" s="10" t="s">
        <v>1300</v>
      </c>
      <c r="C27" s="1" t="s">
        <v>1275</v>
      </c>
      <c r="D27" s="11">
        <v>20</v>
      </c>
      <c r="E27" s="19">
        <f>6900*1.19</f>
        <v>8211</v>
      </c>
      <c r="F27" s="20">
        <f t="shared" si="0"/>
        <v>164220</v>
      </c>
    </row>
    <row r="28" spans="1:6" s="8" customFormat="1">
      <c r="A28" s="13">
        <v>1.24</v>
      </c>
      <c r="B28" s="10" t="s">
        <v>1301</v>
      </c>
      <c r="C28" s="1" t="s">
        <v>1302</v>
      </c>
      <c r="D28" s="11">
        <v>10</v>
      </c>
      <c r="E28" s="19">
        <f>14000*1.19</f>
        <v>16660</v>
      </c>
      <c r="F28" s="20">
        <f t="shared" si="0"/>
        <v>166600</v>
      </c>
    </row>
    <row r="29" spans="1:6" s="8" customFormat="1">
      <c r="A29" s="13">
        <v>1.25</v>
      </c>
      <c r="B29" s="10" t="s">
        <v>1303</v>
      </c>
      <c r="C29" s="1" t="s">
        <v>1302</v>
      </c>
      <c r="D29" s="11">
        <v>10</v>
      </c>
      <c r="E29" s="19">
        <f>20500*1.19</f>
        <v>24395</v>
      </c>
      <c r="F29" s="20">
        <f t="shared" si="0"/>
        <v>243950</v>
      </c>
    </row>
    <row r="30" spans="1:6" s="8" customFormat="1">
      <c r="A30" s="13">
        <v>1.26</v>
      </c>
      <c r="B30" s="10" t="s">
        <v>1304</v>
      </c>
      <c r="C30" s="1" t="s">
        <v>1275</v>
      </c>
      <c r="D30" s="11">
        <v>50</v>
      </c>
      <c r="E30" s="19">
        <v>5593</v>
      </c>
      <c r="F30" s="20">
        <f t="shared" si="0"/>
        <v>279650</v>
      </c>
    </row>
    <row r="31" spans="1:6" s="8" customFormat="1">
      <c r="A31" s="13">
        <v>1.27</v>
      </c>
      <c r="B31" s="10" t="s">
        <v>1305</v>
      </c>
      <c r="C31" s="1" t="s">
        <v>1306</v>
      </c>
      <c r="D31" s="11">
        <v>8</v>
      </c>
      <c r="E31" s="19">
        <v>400000</v>
      </c>
      <c r="F31" s="20">
        <f t="shared" si="0"/>
        <v>3200000</v>
      </c>
    </row>
    <row r="32" spans="1:6" s="8" customFormat="1">
      <c r="A32" s="13">
        <v>1.28</v>
      </c>
      <c r="B32" s="10" t="s">
        <v>1307</v>
      </c>
      <c r="C32" s="1" t="s">
        <v>1308</v>
      </c>
      <c r="D32" s="11">
        <v>3</v>
      </c>
      <c r="E32" s="19">
        <v>20944</v>
      </c>
      <c r="F32" s="20">
        <f t="shared" si="0"/>
        <v>62832</v>
      </c>
    </row>
    <row r="33" spans="1:6" s="8" customFormat="1" ht="25.5">
      <c r="A33" s="13">
        <v>1.29</v>
      </c>
      <c r="B33" s="10" t="s">
        <v>1309</v>
      </c>
      <c r="C33" s="1" t="s">
        <v>1275</v>
      </c>
      <c r="D33" s="11">
        <v>6</v>
      </c>
      <c r="E33" s="19">
        <v>73000</v>
      </c>
      <c r="F33" s="20">
        <f t="shared" si="0"/>
        <v>438000</v>
      </c>
    </row>
    <row r="34" spans="1:6" s="8" customFormat="1">
      <c r="A34" s="13">
        <v>1.3</v>
      </c>
      <c r="B34" s="10" t="s">
        <v>1310</v>
      </c>
      <c r="C34" s="1" t="s">
        <v>1271</v>
      </c>
      <c r="D34" s="11">
        <v>15</v>
      </c>
      <c r="E34" s="19">
        <v>119999</v>
      </c>
      <c r="F34" s="20">
        <f t="shared" si="0"/>
        <v>1799985</v>
      </c>
    </row>
    <row r="35" spans="1:6" s="8" customFormat="1">
      <c r="A35" s="13">
        <v>1.31</v>
      </c>
      <c r="B35" s="10" t="s">
        <v>1311</v>
      </c>
      <c r="C35" s="1" t="s">
        <v>1312</v>
      </c>
      <c r="D35" s="11">
        <v>10</v>
      </c>
      <c r="E35" s="19">
        <v>25000</v>
      </c>
      <c r="F35" s="20">
        <f t="shared" si="0"/>
        <v>250000</v>
      </c>
    </row>
    <row r="36" spans="1:6" s="8" customFormat="1">
      <c r="A36" s="13">
        <v>1.32</v>
      </c>
      <c r="B36" s="10" t="s">
        <v>1313</v>
      </c>
      <c r="C36" s="1" t="s">
        <v>1275</v>
      </c>
      <c r="D36" s="11">
        <v>100</v>
      </c>
      <c r="E36" s="19">
        <v>650</v>
      </c>
      <c r="F36" s="20">
        <f t="shared" si="0"/>
        <v>65000</v>
      </c>
    </row>
    <row r="37" spans="1:6" s="8" customFormat="1">
      <c r="A37" s="13">
        <v>1.33</v>
      </c>
      <c r="B37" s="10" t="s">
        <v>1314</v>
      </c>
      <c r="C37" s="1" t="s">
        <v>1275</v>
      </c>
      <c r="D37" s="11">
        <v>200</v>
      </c>
      <c r="E37" s="19">
        <v>1250</v>
      </c>
      <c r="F37" s="20">
        <f t="shared" si="0"/>
        <v>250000</v>
      </c>
    </row>
    <row r="38" spans="1:6" s="8" customFormat="1" ht="13.5" thickBot="1">
      <c r="A38" s="14">
        <v>1.34</v>
      </c>
      <c r="B38" s="15" t="s">
        <v>1315</v>
      </c>
      <c r="C38" s="2" t="s">
        <v>1275</v>
      </c>
      <c r="D38" s="16">
        <v>250</v>
      </c>
      <c r="E38" s="21">
        <v>1500</v>
      </c>
      <c r="F38" s="22">
        <f t="shared" si="0"/>
        <v>375000</v>
      </c>
    </row>
    <row r="40" spans="1:6" ht="15">
      <c r="A40" s="115" t="s">
        <v>1316</v>
      </c>
      <c r="B40" s="115"/>
      <c r="C40" s="115"/>
      <c r="D40" s="115"/>
      <c r="E40" s="115"/>
      <c r="F40" s="17">
        <f>+'FORMATO PROPUESTA'!I804</f>
        <v>0</v>
      </c>
    </row>
    <row r="41" spans="1:6" ht="15">
      <c r="A41" s="115" t="s">
        <v>1317</v>
      </c>
      <c r="B41" s="115"/>
      <c r="C41" s="115"/>
      <c r="D41" s="115"/>
      <c r="E41" s="115"/>
      <c r="F41" s="17">
        <f>+SUM(F5:F38)</f>
        <v>52670319.909999996</v>
      </c>
    </row>
    <row r="42" spans="1:6" ht="15">
      <c r="A42" s="115" t="s">
        <v>1318</v>
      </c>
      <c r="B42" s="115"/>
      <c r="C42" s="115"/>
      <c r="D42" s="115"/>
      <c r="E42" s="115"/>
      <c r="F42" s="18" t="e">
        <f>F41/F40</f>
        <v>#DIV/0!</v>
      </c>
    </row>
  </sheetData>
  <mergeCells count="4">
    <mergeCell ref="A2:F2"/>
    <mergeCell ref="A41:E41"/>
    <mergeCell ref="A42:E42"/>
    <mergeCell ref="A40:E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Rippe</dc:creator>
  <cp:keywords/>
  <dc:description/>
  <cp:lastModifiedBy>sebastian valencia corcho</cp:lastModifiedBy>
  <cp:revision/>
  <dcterms:created xsi:type="dcterms:W3CDTF">2021-05-24T14:51:56Z</dcterms:created>
  <dcterms:modified xsi:type="dcterms:W3CDTF">2023-09-04T19:30:10Z</dcterms:modified>
  <cp:category/>
  <cp:contentStatus/>
</cp:coreProperties>
</file>