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0730" windowHeight="11760" tabRatio="943"/>
  </bookViews>
  <sheets>
    <sheet name="ENTREGA" sheetId="22" r:id="rId1"/>
    <sheet name="4.1.1. REQUISITOS JURÍDICOS (2" sheetId="36" r:id="rId2"/>
    <sheet name="4.2.1 EXPERIENCIA GRAL" sheetId="3" r:id="rId3"/>
    <sheet name="4,4 CAP FINANCIERA" sheetId="37" r:id="rId4"/>
    <sheet name="9. REQUISITOS COMERCIALES" sheetId="10" r:id="rId5"/>
    <sheet name="10. EVALUACIÓN" sheetId="18" r:id="rId6"/>
    <sheet name="Presupuesto Consolidado" sheetId="31" r:id="rId7"/>
  </sheets>
  <externalReferences>
    <externalReference r:id="rId8"/>
    <externalReference r:id="rId9"/>
    <externalReference r:id="rId10"/>
    <externalReference r:id="rId11"/>
    <externalReference r:id="rId12"/>
  </externalReferences>
  <definedNames>
    <definedName name="_Dist_Bin" hidden="1">[1]MPC3I4!$A$2040:$DD$3161</definedName>
    <definedName name="_Dist_Values" hidden="1">[1]MPC3I4!$A$2552:$IV$3906</definedName>
    <definedName name="_xlnm._FilterDatabase" localSheetId="0" hidden="1">ENTREGA!$A$6:$I$6</definedName>
    <definedName name="_Toc524341510" localSheetId="1">'4.1.1. REQUISITOS JURÍDICOS (2'!$B$12</definedName>
    <definedName name="_xlnm.Print_Area" localSheetId="5">'10. EVALUACIÓN'!$A$1:$M$13</definedName>
    <definedName name="_xlnm.Print_Area" localSheetId="3">'4,4 CAP FINANCIERA'!$A$1:$N$11</definedName>
    <definedName name="_xlnm.Print_Area" localSheetId="1">'4.1.1. REQUISITOS JURÍDICOS (2'!$A$1:$G$23</definedName>
    <definedName name="_xlnm.Print_Area" localSheetId="2">'4.2.1 EXPERIENCIA GRAL'!$A$1:$I$40</definedName>
    <definedName name="_xlnm.Print_Area" localSheetId="6">'Presupuesto Consolidado'!#REF!</definedName>
    <definedName name="_xlnm.Print_Area">#REF!</definedName>
    <definedName name="DESC_APU" localSheetId="3">IF(LEN([2]A.P.U.!$B1)=2,VLOOKUP([2]A.P.U.!$B1,[3]Ppto!$D:$P,2,FALSE),IF([2]A.P.U.!$A1="",IF([2]A.P.U.!$B1="",IF([2]A.P.U.!$A1048576="","",DIRECTO),""),'4,4 CAP FINANCIERA'!DESCRIPCION_APU))</definedName>
    <definedName name="DESC_APU" localSheetId="1">IF(LEN([2]A.P.U.!$B1)=2,VLOOKUP([2]A.P.U.!$B1,[3]Ppto!$D:$P,2,FALSE),IF([2]A.P.U.!$A1="",IF([2]A.P.U.!$B1="",IF([2]A.P.U.!$A1048576="","",DIRECTO),""),'4.1.1. REQUISITOS JURÍDICOS (2'!DESCRIPCION_APU))</definedName>
    <definedName name="DESC_APU" localSheetId="6">IF(LEN([2]A.P.U.!$B1)=2,VLOOKUP([2]A.P.U.!$B1,[3]Ppto!$D:$P,2,FALSE),IF([2]A.P.U.!$A1="",IF([2]A.P.U.!$B1="",IF([2]A.P.U.!$A1048576="","",DIRECTO),""),'Presupuesto Consolidado'!DESCRIPCION_APU))</definedName>
    <definedName name="DESC_APU">IF(LEN([2]A.P.U.!$B1)=2,VLOOKUP([2]A.P.U.!$B1,[3]Ppto!$D:$P,2,FALSE),IF([2]A.P.U.!$A1="",IF([2]A.P.U.!$B1="",IF([2]A.P.U.!$A1048576="","",DIRECTO),""),DESCRIPCION_APU))</definedName>
    <definedName name="DESCRIPCION_APU" localSheetId="3">IF(ISERROR(SEARCH("-",[2]A.P.U.!$B1,3)),INSUMO,ITEM)</definedName>
    <definedName name="DESCRIPCION_APU" localSheetId="1">IF(ISERROR(SEARCH("-",[2]A.P.U.!$B1,3)),INSUMO,ITEM)</definedName>
    <definedName name="DESCRIPCION_APU" localSheetId="6">IF(ISERROR(SEARCH("-",[2]A.P.U.!$B1,3)),INSUMO,ITEM)</definedName>
    <definedName name="DESCRIPCION_APU">IF(ISERROR(SEARCH("-",[2]A.P.U.!$B1,3)),INSUMO,ITEM)</definedName>
    <definedName name="DIRECTO">"DIRECTO:  "&amp;TEXT(SUMIF([2]A.P.U.!$A:$A,[2]A.P.U.!$A1048576,[2]A.P.U.!$H:$H)/2,"#,##0")&amp;" / "&amp;VLOOKUP([2]A.P.U.!$A1048576,[3]Ppto!$D:$F,3,FALSE)</definedName>
    <definedName name="INSUMO">VLOOKUP([2]A.P.U.!$B1,[3]Insumos!$D:$E,2,FALSE)</definedName>
    <definedName name="ITEM">VLOOKUP([2]A.P.U.!$B1,[3]Ppto!$D:$O,2,0)</definedName>
    <definedName name="SUBA">'[4]SUB APU'!$A$1:$D$65536</definedName>
    <definedName name="_xlnm.Print_Titles" localSheetId="3">'4,4 CAP FINANCIERA'!$A:$B,'4,4 CAP FINANCIERA'!$1:$8</definedName>
    <definedName name="_xlnm.Print_Titles" localSheetId="1">'4.1.1. REQUISITOS JURÍDICOS (2'!$A:$B,'4.1.1. REQUISITOS JURÍDICOS (2'!$1:$8</definedName>
    <definedName name="_xlnm.Print_Titles" localSheetId="2">'4.2.1 EXPERIENCIA GRAL'!$1:$10</definedName>
    <definedName name="_xlnm.Print_Titles" localSheetId="4">'9. REQUISITOS COMERCIALES'!$1:$6</definedName>
    <definedName name="_xlnm.Print_Titles" localSheetId="6">'Presupuesto Consolidado'!#REF!</definedName>
    <definedName name="wrn.items." localSheetId="5" hidden="1">{#N/A,#N/A,FALSE,"Items"}</definedName>
    <definedName name="wrn.items." localSheetId="3" hidden="1">{#N/A,#N/A,FALSE,"Items"}</definedName>
    <definedName name="wrn.items." localSheetId="1" hidden="1">{#N/A,#N/A,FALSE,"Items"}</definedName>
    <definedName name="wrn.items." localSheetId="0" hidden="1">{#N/A,#N/A,FALSE,"Items"}</definedName>
    <definedName name="wrn.items." hidden="1">{#N/A,#N/A,FALSE,"Items"}</definedName>
    <definedName name="wrn1.items" localSheetId="5" hidden="1">{#N/A,#N/A,FALSE,"Items"}</definedName>
    <definedName name="wrn1.items" localSheetId="3" hidden="1">{#N/A,#N/A,FALSE,"Items"}</definedName>
    <definedName name="wrn1.items" localSheetId="1" hidden="1">{#N/A,#N/A,FALSE,"Items"}</definedName>
    <definedName name="wrn1.items" localSheetId="0" hidden="1">{#N/A,#N/A,FALSE,"Items"}</definedName>
    <definedName name="wrn1.items" hidden="1">{#N/A,#N/A,FALSE,"Items"}</definedName>
  </definedNames>
  <calcPr calcId="145621"/>
</workbook>
</file>

<file path=xl/calcChain.xml><?xml version="1.0" encoding="utf-8"?>
<calcChain xmlns="http://schemas.openxmlformats.org/spreadsheetml/2006/main">
  <c r="B3" i="36" l="1"/>
  <c r="F15" i="18" l="1"/>
  <c r="F14" i="18"/>
  <c r="F13" i="18"/>
  <c r="F12" i="18"/>
  <c r="F11" i="18"/>
  <c r="AG124" i="31"/>
  <c r="AH124" i="31" s="1"/>
  <c r="AG123" i="31"/>
  <c r="AH123" i="31" s="1"/>
  <c r="AH122" i="31"/>
  <c r="AG119" i="31"/>
  <c r="AH119" i="31" s="1"/>
  <c r="AG118" i="31"/>
  <c r="AH118" i="31" s="1"/>
  <c r="AG117" i="31"/>
  <c r="AH117" i="31" s="1"/>
  <c r="AH116" i="31"/>
  <c r="AG116" i="31"/>
  <c r="AH113" i="31"/>
  <c r="AG112" i="31"/>
  <c r="AH112" i="31" s="1"/>
  <c r="AH110" i="31"/>
  <c r="AG109" i="31"/>
  <c r="AH109" i="31" s="1"/>
  <c r="AG108" i="31"/>
  <c r="AH108" i="31" s="1"/>
  <c r="AH107" i="31"/>
  <c r="AH104" i="31"/>
  <c r="AH103" i="31"/>
  <c r="AH101" i="31"/>
  <c r="AH100" i="31"/>
  <c r="AG100" i="31"/>
  <c r="AG99" i="31"/>
  <c r="AH99" i="31" s="1"/>
  <c r="AH97" i="31"/>
  <c r="AG95" i="31"/>
  <c r="AH95" i="31" s="1"/>
  <c r="AG94" i="31"/>
  <c r="AH94" i="31" s="1"/>
  <c r="AG92" i="31"/>
  <c r="AH92" i="31" s="1"/>
  <c r="AH89" i="31"/>
  <c r="AH88" i="31"/>
  <c r="AG88" i="31"/>
  <c r="AG87" i="31"/>
  <c r="AH87" i="31" s="1"/>
  <c r="AG86" i="31"/>
  <c r="AH86" i="31" s="1"/>
  <c r="AG85" i="31"/>
  <c r="AH85" i="31" s="1"/>
  <c r="AH84" i="31"/>
  <c r="AH83" i="31"/>
  <c r="AH82" i="31"/>
  <c r="AG80" i="31"/>
  <c r="AH80" i="31" s="1"/>
  <c r="AG79" i="31"/>
  <c r="AH79" i="31" s="1"/>
  <c r="AG77" i="31"/>
  <c r="AH77" i="31" s="1"/>
  <c r="AG76" i="31"/>
  <c r="AH76" i="31" s="1"/>
  <c r="AG74" i="31"/>
  <c r="AH74" i="31" s="1"/>
  <c r="AG73" i="31"/>
  <c r="AH73" i="31" s="1"/>
  <c r="AG72" i="31"/>
  <c r="AG121" i="31" s="1"/>
  <c r="AH121" i="31" s="1"/>
  <c r="AG71" i="31"/>
  <c r="AH71" i="31" s="1"/>
  <c r="AG70" i="31"/>
  <c r="AH70" i="31" s="1"/>
  <c r="AG69" i="31"/>
  <c r="AH69" i="31" s="1"/>
  <c r="AG67" i="31"/>
  <c r="AH67" i="31" s="1"/>
  <c r="AG66" i="31"/>
  <c r="AH66" i="31" s="1"/>
  <c r="AG64" i="31"/>
  <c r="AH64" i="31" s="1"/>
  <c r="AG63" i="31"/>
  <c r="AH63" i="31" s="1"/>
  <c r="AG62" i="31"/>
  <c r="AH114" i="31" s="1"/>
  <c r="AG61" i="31"/>
  <c r="AH61" i="31" s="1"/>
  <c r="AG60" i="31"/>
  <c r="AH60" i="31" s="1"/>
  <c r="AG59" i="31"/>
  <c r="AH59" i="31" s="1"/>
  <c r="AH57" i="31"/>
  <c r="AH56" i="31"/>
  <c r="AG56" i="31"/>
  <c r="AG55" i="31"/>
  <c r="AH55" i="31" s="1"/>
  <c r="AG54" i="31"/>
  <c r="AH54" i="31" s="1"/>
  <c r="AH53" i="31"/>
  <c r="AH52" i="31"/>
  <c r="AH49" i="31"/>
  <c r="AH47" i="31"/>
  <c r="AG46" i="31"/>
  <c r="AH46" i="31" s="1"/>
  <c r="AG45" i="31"/>
  <c r="AH106" i="31" s="1"/>
  <c r="AG44" i="31"/>
  <c r="AH44" i="31" s="1"/>
  <c r="AG43" i="31"/>
  <c r="AH43" i="31" s="1"/>
  <c r="AH42" i="31"/>
  <c r="AH41" i="31"/>
  <c r="AG40" i="31"/>
  <c r="AH40" i="31" s="1"/>
  <c r="AG38" i="31"/>
  <c r="AH38" i="31" s="1"/>
  <c r="AG37" i="31"/>
  <c r="AH37" i="31" s="1"/>
  <c r="AG36" i="31"/>
  <c r="AH36" i="31" s="1"/>
  <c r="AG35" i="31"/>
  <c r="AH35" i="31" s="1"/>
  <c r="AG34" i="31"/>
  <c r="AH34" i="31" s="1"/>
  <c r="AH33" i="31"/>
  <c r="AG32" i="31"/>
  <c r="AH32" i="31" s="1"/>
  <c r="AG31" i="31"/>
  <c r="AH31" i="31" s="1"/>
  <c r="AG29" i="31"/>
  <c r="AH29" i="31" s="1"/>
  <c r="AH28" i="31"/>
  <c r="AG27" i="31"/>
  <c r="AH27" i="31" s="1"/>
  <c r="AH26" i="31"/>
  <c r="AH25" i="31"/>
  <c r="AH23" i="31"/>
  <c r="AH22" i="31"/>
  <c r="AH21" i="31"/>
  <c r="AG21" i="31"/>
  <c r="AH20" i="31"/>
  <c r="AG19" i="31"/>
  <c r="AG65" i="31" s="1"/>
  <c r="AH18" i="31"/>
  <c r="AH17" i="31"/>
  <c r="AH16" i="31"/>
  <c r="AH15" i="31"/>
  <c r="AH13" i="31"/>
  <c r="AH12" i="31"/>
  <c r="AH11" i="31"/>
  <c r="AA124" i="31"/>
  <c r="Z124" i="31"/>
  <c r="Z123" i="31"/>
  <c r="AA123" i="31" s="1"/>
  <c r="AA122" i="31"/>
  <c r="Z119" i="31"/>
  <c r="AA119" i="31" s="1"/>
  <c r="Z118" i="31"/>
  <c r="AA118" i="31" s="1"/>
  <c r="Z117" i="31"/>
  <c r="AA117" i="31" s="1"/>
  <c r="Z116" i="31"/>
  <c r="AA116" i="31" s="1"/>
  <c r="Z115" i="31"/>
  <c r="AA115" i="31" s="1"/>
  <c r="Z113" i="31"/>
  <c r="AA113" i="31" s="1"/>
  <c r="Z112" i="31"/>
  <c r="AA112" i="31" s="1"/>
  <c r="AA110" i="31"/>
  <c r="AA109" i="31"/>
  <c r="Z109" i="31"/>
  <c r="Z108" i="31"/>
  <c r="AA108" i="31" s="1"/>
  <c r="AA107" i="31"/>
  <c r="Z107" i="31"/>
  <c r="Z106" i="31"/>
  <c r="AA106" i="31" s="1"/>
  <c r="AA104" i="31"/>
  <c r="AA103" i="31"/>
  <c r="AA101" i="31"/>
  <c r="Z100" i="31"/>
  <c r="AA100" i="31" s="1"/>
  <c r="Z99" i="31"/>
  <c r="AA99" i="31" s="1"/>
  <c r="AA97" i="31"/>
  <c r="AA95" i="31"/>
  <c r="Z95" i="31"/>
  <c r="Z94" i="31"/>
  <c r="AA94" i="31" s="1"/>
  <c r="Z92" i="31"/>
  <c r="AA92" i="31" s="1"/>
  <c r="AA89" i="31"/>
  <c r="Z88" i="31"/>
  <c r="AA88" i="31" s="1"/>
  <c r="Z87" i="31"/>
  <c r="AA87" i="31" s="1"/>
  <c r="Z86" i="31"/>
  <c r="AA86" i="31" s="1"/>
  <c r="Z85" i="31"/>
  <c r="AA85" i="31" s="1"/>
  <c r="AA84" i="31"/>
  <c r="AA83" i="31"/>
  <c r="AA82" i="31"/>
  <c r="AA80" i="31"/>
  <c r="Z80" i="31"/>
  <c r="Z79" i="31"/>
  <c r="AA79" i="31" s="1"/>
  <c r="AA77" i="31"/>
  <c r="Z77" i="31"/>
  <c r="Z76" i="31"/>
  <c r="AA76" i="31" s="1"/>
  <c r="Z74" i="31"/>
  <c r="AA74" i="31" s="1"/>
  <c r="AA73" i="31"/>
  <c r="Z73" i="31"/>
  <c r="Z72" i="31"/>
  <c r="Z121" i="31" s="1"/>
  <c r="AA121" i="31" s="1"/>
  <c r="AA71" i="31"/>
  <c r="Z71" i="31"/>
  <c r="Z70" i="31"/>
  <c r="AA70" i="31" s="1"/>
  <c r="AA69" i="31"/>
  <c r="Z69" i="31"/>
  <c r="Z67" i="31"/>
  <c r="AA67" i="31" s="1"/>
  <c r="AA66" i="31"/>
  <c r="Z66" i="31"/>
  <c r="Z65" i="31"/>
  <c r="AA65" i="31" s="1"/>
  <c r="AA64" i="31"/>
  <c r="Z64" i="31"/>
  <c r="Z63" i="31"/>
  <c r="AA63" i="31" s="1"/>
  <c r="AA62" i="31"/>
  <c r="Z62" i="31"/>
  <c r="Z105" i="31" s="1"/>
  <c r="AA105" i="31" s="1"/>
  <c r="Z61" i="31"/>
  <c r="AA61" i="31" s="1"/>
  <c r="AA60" i="31"/>
  <c r="Z60" i="31"/>
  <c r="Z59" i="31"/>
  <c r="AA59" i="31" s="1"/>
  <c r="AA57" i="31"/>
  <c r="Z56" i="31"/>
  <c r="AA56" i="31" s="1"/>
  <c r="Z55" i="31"/>
  <c r="AA55" i="31" s="1"/>
  <c r="Z54" i="31"/>
  <c r="AA54" i="31" s="1"/>
  <c r="AA53" i="31"/>
  <c r="AA52" i="31"/>
  <c r="AA49" i="31"/>
  <c r="AA47" i="31"/>
  <c r="Z46" i="31"/>
  <c r="AA46" i="31" s="1"/>
  <c r="Z45" i="31"/>
  <c r="AA45" i="31" s="1"/>
  <c r="Z44" i="31"/>
  <c r="AA44" i="31" s="1"/>
  <c r="AA43" i="31"/>
  <c r="Z43" i="31"/>
  <c r="Z42" i="31"/>
  <c r="AA42" i="31" s="1"/>
  <c r="AA41" i="31"/>
  <c r="Z40" i="31"/>
  <c r="AA40" i="31" s="1"/>
  <c r="AA38" i="31"/>
  <c r="Z38" i="31"/>
  <c r="Z37" i="31"/>
  <c r="AA37" i="31" s="1"/>
  <c r="AA36" i="31"/>
  <c r="Z36" i="31"/>
  <c r="Z35" i="31"/>
  <c r="AA35" i="31" s="1"/>
  <c r="AA34" i="31"/>
  <c r="Z34" i="31"/>
  <c r="Z93" i="31" s="1"/>
  <c r="AA93" i="31" s="1"/>
  <c r="AA33" i="31"/>
  <c r="Z32" i="31"/>
  <c r="AA32" i="31" s="1"/>
  <c r="AA31" i="31"/>
  <c r="Z31" i="31"/>
  <c r="Z29" i="31"/>
  <c r="Z75" i="31" s="1"/>
  <c r="AA75" i="31" s="1"/>
  <c r="AA28" i="31"/>
  <c r="Z27" i="31"/>
  <c r="AA27" i="31" s="1"/>
  <c r="AA26" i="31"/>
  <c r="Z26" i="31"/>
  <c r="AA25" i="31"/>
  <c r="AA23" i="31"/>
  <c r="AA22" i="31"/>
  <c r="AA21" i="31"/>
  <c r="Z21" i="31"/>
  <c r="AA20" i="31"/>
  <c r="AA19" i="31"/>
  <c r="Z19" i="31"/>
  <c r="AA18" i="31"/>
  <c r="AA17" i="31"/>
  <c r="AA16" i="31"/>
  <c r="AA15" i="31"/>
  <c r="AA13" i="31"/>
  <c r="AA12" i="31"/>
  <c r="AA11" i="31"/>
  <c r="AH45" i="31" l="1"/>
  <c r="AG75" i="31"/>
  <c r="AH75" i="31" s="1"/>
  <c r="AH65" i="31"/>
  <c r="AH115" i="31"/>
  <c r="AH19" i="31"/>
  <c r="AH62" i="31"/>
  <c r="AG93" i="31"/>
  <c r="AH93" i="31" s="1"/>
  <c r="AH105" i="31"/>
  <c r="AH72" i="31"/>
  <c r="AG98" i="31"/>
  <c r="AH98" i="31" s="1"/>
  <c r="AA29" i="31"/>
  <c r="AA125" i="31" s="1"/>
  <c r="AA126" i="31" s="1"/>
  <c r="AA127" i="31" s="1"/>
  <c r="AA72" i="31"/>
  <c r="Z98" i="31"/>
  <c r="AA98" i="31" s="1"/>
  <c r="Z114" i="31"/>
  <c r="AA114" i="31" s="1"/>
  <c r="AH125" i="31" l="1"/>
  <c r="AH126" i="31" s="1"/>
  <c r="AH127" i="31" s="1"/>
  <c r="T124" i="31"/>
  <c r="T123" i="31"/>
  <c r="T122" i="31"/>
  <c r="T121" i="31"/>
  <c r="T119" i="31"/>
  <c r="T118" i="31"/>
  <c r="T117" i="31"/>
  <c r="T116" i="31"/>
  <c r="T115" i="31"/>
  <c r="T114" i="31"/>
  <c r="T113" i="31"/>
  <c r="T112" i="31"/>
  <c r="T110" i="31"/>
  <c r="T109" i="31"/>
  <c r="T108" i="31"/>
  <c r="T107" i="31"/>
  <c r="T106" i="31"/>
  <c r="T105" i="31"/>
  <c r="T104" i="31"/>
  <c r="T103" i="31"/>
  <c r="T101" i="31"/>
  <c r="T100" i="31"/>
  <c r="T99" i="31"/>
  <c r="T98" i="31"/>
  <c r="T97" i="31"/>
  <c r="T95" i="31"/>
  <c r="T94" i="31"/>
  <c r="T93" i="31"/>
  <c r="T92" i="31"/>
  <c r="T89" i="31"/>
  <c r="T88" i="31"/>
  <c r="T87" i="31"/>
  <c r="T86" i="31"/>
  <c r="T85" i="31"/>
  <c r="T84" i="31"/>
  <c r="T83" i="31"/>
  <c r="T82" i="31"/>
  <c r="T80" i="31"/>
  <c r="T79" i="31"/>
  <c r="T77" i="31"/>
  <c r="T76" i="31"/>
  <c r="T75" i="31"/>
  <c r="T74" i="31"/>
  <c r="T73" i="31"/>
  <c r="T72" i="31"/>
  <c r="T71" i="31"/>
  <c r="T70" i="31"/>
  <c r="T69" i="31"/>
  <c r="T67" i="31"/>
  <c r="T66" i="31"/>
  <c r="T65" i="31"/>
  <c r="T64" i="31"/>
  <c r="T63" i="31"/>
  <c r="T62" i="31"/>
  <c r="T61" i="31"/>
  <c r="T60" i="31"/>
  <c r="T59" i="31"/>
  <c r="T57" i="31"/>
  <c r="T56" i="31"/>
  <c r="T55" i="31"/>
  <c r="T54" i="31"/>
  <c r="T53" i="31"/>
  <c r="T52" i="31"/>
  <c r="T49" i="31"/>
  <c r="T47" i="31"/>
  <c r="T46" i="31"/>
  <c r="T45" i="31"/>
  <c r="T44" i="31"/>
  <c r="T43" i="31"/>
  <c r="T42" i="31"/>
  <c r="T41" i="31"/>
  <c r="T40" i="31"/>
  <c r="T38" i="31"/>
  <c r="T37" i="31"/>
  <c r="T36" i="31"/>
  <c r="T35" i="31"/>
  <c r="T34" i="31"/>
  <c r="T33" i="31"/>
  <c r="T32" i="31"/>
  <c r="T31" i="31"/>
  <c r="T29" i="31"/>
  <c r="T28" i="31"/>
  <c r="T27" i="31"/>
  <c r="T26" i="31"/>
  <c r="T25" i="31"/>
  <c r="T23" i="31"/>
  <c r="T22" i="31"/>
  <c r="T21" i="31"/>
  <c r="T20" i="31"/>
  <c r="T19" i="31"/>
  <c r="T18" i="31"/>
  <c r="T17" i="31"/>
  <c r="T16" i="31"/>
  <c r="T15" i="31"/>
  <c r="T13" i="31"/>
  <c r="T12" i="31"/>
  <c r="T11" i="31"/>
  <c r="T125" i="31" s="1"/>
  <c r="T126" i="31" s="1"/>
  <c r="T127" i="31" s="1"/>
  <c r="M124" i="31"/>
  <c r="M123" i="31"/>
  <c r="M122" i="31"/>
  <c r="M121" i="31"/>
  <c r="M119" i="31"/>
  <c r="M118" i="31"/>
  <c r="M117" i="31"/>
  <c r="M116" i="31"/>
  <c r="M115" i="31"/>
  <c r="M114" i="31"/>
  <c r="M113" i="31"/>
  <c r="M112" i="31"/>
  <c r="M110" i="31"/>
  <c r="M109" i="31"/>
  <c r="M108" i="31"/>
  <c r="M107" i="31"/>
  <c r="M106" i="31"/>
  <c r="M105" i="31"/>
  <c r="M104" i="31"/>
  <c r="M103" i="31"/>
  <c r="M101" i="31"/>
  <c r="M100" i="31"/>
  <c r="M99" i="31"/>
  <c r="M98" i="31"/>
  <c r="M97" i="31"/>
  <c r="M95" i="31"/>
  <c r="M94" i="31"/>
  <c r="M93" i="31"/>
  <c r="M92" i="31"/>
  <c r="M89" i="31"/>
  <c r="M88" i="31"/>
  <c r="M87" i="31"/>
  <c r="M86" i="31"/>
  <c r="M85" i="31"/>
  <c r="M84" i="31"/>
  <c r="M83" i="31"/>
  <c r="M82" i="31"/>
  <c r="M80" i="31"/>
  <c r="M79" i="31"/>
  <c r="M77" i="31"/>
  <c r="M76" i="31"/>
  <c r="M75" i="31"/>
  <c r="M74" i="31"/>
  <c r="M73" i="31"/>
  <c r="M72" i="31"/>
  <c r="M71" i="31"/>
  <c r="M70" i="31"/>
  <c r="M69" i="31"/>
  <c r="M67" i="31"/>
  <c r="M66" i="31"/>
  <c r="M65" i="31"/>
  <c r="M64" i="31"/>
  <c r="M63" i="31"/>
  <c r="M62" i="31"/>
  <c r="M61" i="31"/>
  <c r="M60" i="31"/>
  <c r="M59" i="31"/>
  <c r="M57" i="31"/>
  <c r="M56" i="31"/>
  <c r="M55" i="31"/>
  <c r="M54" i="31"/>
  <c r="M53" i="31"/>
  <c r="M52" i="31"/>
  <c r="M49" i="31"/>
  <c r="M47" i="31"/>
  <c r="M46" i="31"/>
  <c r="M45" i="31"/>
  <c r="M44" i="31"/>
  <c r="M43" i="31"/>
  <c r="M42" i="31"/>
  <c r="M41" i="31"/>
  <c r="M40" i="31"/>
  <c r="M38" i="31"/>
  <c r="M37" i="31"/>
  <c r="M36" i="31"/>
  <c r="M35" i="31"/>
  <c r="M34" i="31"/>
  <c r="M33" i="31"/>
  <c r="M32" i="31"/>
  <c r="M31" i="31"/>
  <c r="M30" i="31"/>
  <c r="M29" i="31"/>
  <c r="M28" i="31"/>
  <c r="M27" i="31"/>
  <c r="M26" i="31"/>
  <c r="M25" i="31"/>
  <c r="M23" i="31"/>
  <c r="M22" i="31"/>
  <c r="M21" i="31"/>
  <c r="M20" i="31"/>
  <c r="M19" i="31"/>
  <c r="M18" i="31"/>
  <c r="M17" i="31"/>
  <c r="M16" i="31"/>
  <c r="M15" i="31"/>
  <c r="M13" i="31"/>
  <c r="M12" i="31"/>
  <c r="M11" i="31"/>
  <c r="M125" i="31" s="1"/>
  <c r="M126" i="31" s="1"/>
  <c r="M127" i="31" s="1"/>
  <c r="F124" i="31"/>
  <c r="F123" i="31"/>
  <c r="F122" i="31"/>
  <c r="F121" i="31"/>
  <c r="F119" i="31"/>
  <c r="F118" i="31"/>
  <c r="F117" i="31"/>
  <c r="F116" i="31"/>
  <c r="F115" i="31"/>
  <c r="F114" i="31"/>
  <c r="F113" i="31"/>
  <c r="F112" i="31"/>
  <c r="F110" i="31"/>
  <c r="F109" i="31"/>
  <c r="F108" i="31"/>
  <c r="F107" i="31"/>
  <c r="F106" i="31"/>
  <c r="F105" i="31"/>
  <c r="F104" i="31"/>
  <c r="F103" i="31"/>
  <c r="F101" i="31"/>
  <c r="F100" i="31"/>
  <c r="F99" i="31"/>
  <c r="F98" i="31"/>
  <c r="F97" i="31"/>
  <c r="F95" i="31"/>
  <c r="F94" i="31"/>
  <c r="F93" i="31"/>
  <c r="F92" i="31"/>
  <c r="F89" i="31"/>
  <c r="F88" i="31"/>
  <c r="F87" i="31"/>
  <c r="F86" i="31"/>
  <c r="F85" i="31"/>
  <c r="F84" i="31"/>
  <c r="F83" i="31"/>
  <c r="F82" i="31"/>
  <c r="F80" i="31"/>
  <c r="F79" i="31"/>
  <c r="F77" i="31"/>
  <c r="F76" i="31"/>
  <c r="F75" i="31"/>
  <c r="F74" i="31"/>
  <c r="F73" i="31"/>
  <c r="F72" i="31"/>
  <c r="F71" i="31"/>
  <c r="F70" i="31"/>
  <c r="F69" i="31"/>
  <c r="F67" i="31"/>
  <c r="F66" i="31"/>
  <c r="F65" i="31"/>
  <c r="F64" i="31"/>
  <c r="F63" i="31"/>
  <c r="F62" i="31"/>
  <c r="F61" i="31"/>
  <c r="F60" i="31"/>
  <c r="F59" i="31"/>
  <c r="F57" i="31"/>
  <c r="F56" i="31"/>
  <c r="F55" i="31"/>
  <c r="F54" i="31"/>
  <c r="F53" i="31"/>
  <c r="F52" i="31"/>
  <c r="F49" i="31"/>
  <c r="F47" i="31"/>
  <c r="F46" i="31"/>
  <c r="F45" i="31"/>
  <c r="F44" i="31"/>
  <c r="F43" i="31"/>
  <c r="F42" i="31"/>
  <c r="F41" i="31"/>
  <c r="F40" i="31"/>
  <c r="F38" i="31"/>
  <c r="F37" i="31"/>
  <c r="F36" i="31"/>
  <c r="F35" i="31"/>
  <c r="F34" i="31"/>
  <c r="F33" i="31"/>
  <c r="F32" i="31"/>
  <c r="F31" i="31"/>
  <c r="F29" i="31"/>
  <c r="F28" i="31"/>
  <c r="F27" i="31"/>
  <c r="F26" i="31"/>
  <c r="F25" i="31"/>
  <c r="F23" i="31"/>
  <c r="F22" i="31"/>
  <c r="F21" i="31"/>
  <c r="F20" i="31"/>
  <c r="F19" i="31"/>
  <c r="F18" i="31"/>
  <c r="F17" i="31"/>
  <c r="F16" i="31"/>
  <c r="F15" i="31"/>
  <c r="F13" i="31"/>
  <c r="F12" i="31"/>
  <c r="F125" i="31" s="1"/>
  <c r="F126" i="31" s="1"/>
  <c r="F127" i="31" s="1"/>
  <c r="F11" i="31"/>
  <c r="N9" i="37" l="1"/>
  <c r="B10" i="37"/>
  <c r="B11" i="37"/>
  <c r="B12" i="37"/>
  <c r="I12" i="37" s="1"/>
  <c r="B13" i="37"/>
  <c r="E13" i="37" s="1"/>
  <c r="F13" i="37" s="1"/>
  <c r="B9" i="37"/>
  <c r="L9" i="37" s="1"/>
  <c r="A3" i="37"/>
  <c r="A2" i="37"/>
  <c r="L12" i="37"/>
  <c r="K12" i="37"/>
  <c r="I11" i="37"/>
  <c r="A1" i="37"/>
  <c r="M12" i="37" l="1"/>
  <c r="N12" i="37" s="1"/>
  <c r="E12" i="37"/>
  <c r="F12" i="37" s="1"/>
  <c r="K13" i="37"/>
  <c r="L13" i="37"/>
  <c r="E9" i="37"/>
  <c r="F9" i="37" s="1"/>
  <c r="K9" i="37"/>
  <c r="M9" i="37" s="1"/>
  <c r="I9" i="37"/>
  <c r="J9" i="37" s="1"/>
  <c r="L10" i="37"/>
  <c r="E11" i="37"/>
  <c r="F11" i="37" s="1"/>
  <c r="K11" i="37"/>
  <c r="J12" i="37"/>
  <c r="I13" i="37"/>
  <c r="J13" i="37" s="1"/>
  <c r="E10" i="37"/>
  <c r="F10" i="37" s="1"/>
  <c r="K10" i="37"/>
  <c r="I10" i="37"/>
  <c r="J10" i="37" s="1"/>
  <c r="L11" i="37"/>
  <c r="J11" i="37"/>
  <c r="M10" i="37" l="1"/>
  <c r="N10" i="37" s="1"/>
  <c r="M13" i="37"/>
  <c r="N13" i="37" s="1"/>
  <c r="M11" i="37"/>
  <c r="N11" i="37" s="1"/>
  <c r="B2" i="36" l="1"/>
  <c r="G7" i="36"/>
  <c r="G6" i="36"/>
  <c r="F7" i="36"/>
  <c r="F6" i="36"/>
  <c r="E7" i="36"/>
  <c r="E6" i="36"/>
  <c r="D7" i="36"/>
  <c r="D6" i="36"/>
  <c r="C7" i="36"/>
  <c r="C6" i="36"/>
  <c r="M6" i="18" l="1"/>
  <c r="O6" i="18" s="1"/>
  <c r="H7" i="18" l="1"/>
  <c r="A53" i="3" l="1"/>
  <c r="A43" i="3"/>
  <c r="G58" i="3"/>
  <c r="G48" i="3"/>
  <c r="A33" i="3"/>
  <c r="A23" i="3"/>
  <c r="A13" i="3"/>
  <c r="B15" i="18" l="1"/>
  <c r="B14" i="18"/>
  <c r="B13" i="18"/>
  <c r="B12" i="18"/>
  <c r="B11" i="18"/>
  <c r="A3" i="18"/>
  <c r="A1" i="18"/>
  <c r="A2" i="18"/>
  <c r="B9" i="10"/>
  <c r="B10" i="10"/>
  <c r="B11" i="10"/>
  <c r="B8" i="10"/>
  <c r="B7" i="10"/>
  <c r="A3" i="3"/>
  <c r="A2" i="3"/>
  <c r="A3" i="10" l="1"/>
  <c r="A2" i="10"/>
  <c r="A1" i="10"/>
  <c r="A1" i="3"/>
  <c r="G38" i="3" l="1"/>
  <c r="G18" i="3"/>
  <c r="G9" i="3" l="1"/>
  <c r="G59" i="3" l="1"/>
  <c r="H58" i="3" s="1"/>
  <c r="G49" i="3"/>
  <c r="H48" i="3" s="1"/>
  <c r="G19" i="3"/>
  <c r="H18" i="3" s="1"/>
  <c r="G39" i="3"/>
  <c r="H38" i="3" s="1"/>
  <c r="G28" i="3"/>
  <c r="G29" i="3" s="1"/>
  <c r="H28" i="3" s="1"/>
  <c r="E7" i="18" l="1"/>
  <c r="G15" i="18" l="1"/>
  <c r="H15" i="18" s="1"/>
  <c r="G11" i="18"/>
  <c r="H11" i="18" s="1"/>
  <c r="G14" i="18"/>
  <c r="H14" i="18" s="1"/>
  <c r="G13" i="18"/>
  <c r="H13" i="18" s="1"/>
  <c r="G12" i="18"/>
  <c r="H12" i="18" s="1"/>
  <c r="F7" i="18"/>
</calcChain>
</file>

<file path=xl/sharedStrings.xml><?xml version="1.0" encoding="utf-8"?>
<sst xmlns="http://schemas.openxmlformats.org/spreadsheetml/2006/main" count="1934" uniqueCount="294">
  <si>
    <t>EN PESOS</t>
  </si>
  <si>
    <t>EN SMMLV</t>
  </si>
  <si>
    <t>1</t>
  </si>
  <si>
    <t>2</t>
  </si>
  <si>
    <t>3</t>
  </si>
  <si>
    <t>UNIVERSIDAD DE ANTIOQUIA</t>
  </si>
  <si>
    <t xml:space="preserve">EVALUACIÓN EXPERIENCIA </t>
  </si>
  <si>
    <t>Numeral</t>
  </si>
  <si>
    <t>OBSERVACIONES</t>
  </si>
  <si>
    <t>Item</t>
  </si>
  <si>
    <t>N° DEL CONSECUTIVO DEL REPORTE DEL CONTRATO EJECUTADO EN EL RUP (1)</t>
  </si>
  <si>
    <t>N° de Folio en el RUP (2)</t>
  </si>
  <si>
    <t>CONTRATO (3)</t>
  </si>
  <si>
    <t>CONTRATANTE (4)</t>
  </si>
  <si>
    <t>EN SMMLV (5)</t>
  </si>
  <si>
    <t>FORMA DE
EJECUCIÓN (6)</t>
  </si>
  <si>
    <t>% de Participación (7)</t>
  </si>
  <si>
    <t>TOTAL EXPERIENCIA ESPECÍFICA EN SMMLV</t>
  </si>
  <si>
    <t>INDICE SUMATORIA CONTRATOS/PRESUPUESTO OFICIAL</t>
  </si>
  <si>
    <t>TRM</t>
  </si>
  <si>
    <t>Presupuesto Total</t>
  </si>
  <si>
    <t>TRM día siguiente</t>
  </si>
  <si>
    <t>Cantidad de propuestas (n)</t>
  </si>
  <si>
    <t>ORDEN</t>
  </si>
  <si>
    <t>Nro</t>
  </si>
  <si>
    <t>VALOR TOTAL</t>
  </si>
  <si>
    <t>NOMBRE OFERENTE</t>
  </si>
  <si>
    <t>PROPONENTES</t>
  </si>
  <si>
    <t>REQUISITOS COMERCIALES</t>
  </si>
  <si>
    <t>REQUISITOS JURÍDICOS</t>
  </si>
  <si>
    <t>PRESUPUESTO OFICIAL</t>
  </si>
  <si>
    <t>EXPERIENCIA GENERAL</t>
  </si>
  <si>
    <t>OBSERVACIONES CON RESPECTO A PROPUESTA ECONÓMICA</t>
  </si>
  <si>
    <t>N°</t>
  </si>
  <si>
    <t>RADICADO</t>
  </si>
  <si>
    <t>HORA DE RECIBIDO</t>
  </si>
  <si>
    <t>NIT/CC</t>
  </si>
  <si>
    <t>REPRESENTANTE LEGAL</t>
  </si>
  <si>
    <t>NUMERO DE FOLIOS DE LA PROPUESTA</t>
  </si>
  <si>
    <t>COSTO TOTAL CON IVA</t>
  </si>
  <si>
    <t>NIT O CÉDULA</t>
  </si>
  <si>
    <t>APERTURA DE SOBRES</t>
  </si>
  <si>
    <t>Fecha</t>
  </si>
  <si>
    <t>MÉTODO DE EVALUACIÓN DE ACUERDO A TRM</t>
  </si>
  <si>
    <t>*H=Habilitado  NH=No habilitado</t>
  </si>
  <si>
    <t>ESTADO*</t>
  </si>
  <si>
    <t>H</t>
  </si>
  <si>
    <t>CUMPLE</t>
  </si>
  <si>
    <t>NO CUMPLE</t>
  </si>
  <si>
    <t xml:space="preserve"> CUMPLE</t>
  </si>
  <si>
    <t>4</t>
  </si>
  <si>
    <t>5</t>
  </si>
  <si>
    <t>Clasificación</t>
  </si>
  <si>
    <t>FAMOC DEPANEL S.A</t>
  </si>
  <si>
    <t>860033419-4</t>
  </si>
  <si>
    <t>MARISOL SUAREZ VILLANUEVA</t>
  </si>
  <si>
    <t>HIMHER Y COMPAÑIA SA</t>
  </si>
  <si>
    <t>860069559-2</t>
  </si>
  <si>
    <t>MIGUEL ANGEL MUÑOZ GONZALEZ</t>
  </si>
  <si>
    <t>SOLINOFF CORPORATION S.A</t>
  </si>
  <si>
    <t>800134773-2</t>
  </si>
  <si>
    <t>JULIO RICARDO CORDOBA RAMIREZ</t>
  </si>
  <si>
    <t>METALICAS Y MADERAS HERNANDO LOPEZ S.A.S</t>
  </si>
  <si>
    <t>900152040-1</t>
  </si>
  <si>
    <t>FLAVIO LOPEZ QUINTERO</t>
  </si>
  <si>
    <t>REQUISITOS JURÍDICOS DE PARTICIPACIÓN  (personas naturales y jurídicas) numeral 4.1</t>
  </si>
  <si>
    <t>4.1.2. Requisitos personas jurídicas</t>
  </si>
  <si>
    <t>Tener como objeto social principal, o conexo relacionado con el objeto principal de la presente invitación.</t>
  </si>
  <si>
    <t>No tener ninguna de estas situaciones: Cesación de pagos o, cualquier otra circunstancia que justificadamente permita a LA UNIVERSIDAD presumir incapacidad o imposibilidad jurídica, económica o técnica para cumplir el objeto del contrato.</t>
  </si>
  <si>
    <t>Haber cumplido con los aportes al Sistema de Seguridad Social Integral y Parafiscales, en los seis (6) meses anteriores a la presentación de la Propuesta Comercial y encontrarse a paz y salvo con el sistema. Si tiene acuerdos de pago deberá certificarlo.</t>
  </si>
  <si>
    <t>No estar reportada al Boletín de Responsables Fiscales de la Contraloría General de la República</t>
  </si>
  <si>
    <t>Estar inscrita, calificada y clasificada en el Registro Único de Proponentes –RUP- de la Cámara de Comercio de su domicilio.</t>
  </si>
  <si>
    <t xml:space="preserve">Acreditar experiencia </t>
  </si>
  <si>
    <r>
      <t xml:space="preserve">Se aceptarán aquellas propuestas que certifiquen la experiencia anexado en forma física hasta CINCO (5) certificados de contratos liquidados que dentro de su objeto o alcance incluyan venta, fabricación, distribución, instalación y/o suministro de mobiliario que tengan relación con el objeto o alcance de la invitación y que al dividir la sumatoria de los contratos solicitados por el presupuesto oficial total del contrato expresado en SMMLV, el resultado de este sea mayor a uno punto cinco (1.5):
Experiencia general&gt; 1,5: calculada así
</t>
    </r>
    <r>
      <rPr>
        <u/>
        <sz val="12"/>
        <rFont val="Arial"/>
        <family val="2"/>
      </rPr>
      <t xml:space="preserve">∑( Del valor total de hasta cinco (5) certificados de  contratos liquidados) &gt;1.5
Valor del presupuesto total oficial en SMLMV 2018
</t>
    </r>
  </si>
  <si>
    <t xml:space="preserve">PUNTAJE (Pt1) </t>
  </si>
  <si>
    <t>PUNTAJE TOTAL</t>
  </si>
  <si>
    <t>Ser en PESOS COLOMBIANOS.</t>
  </si>
  <si>
    <t xml:space="preserve"> Incluir todos los costos, gastos impuestos, tasas y contribuciones en los que deba incurrir el PROPONENTE para cumplir el objeto de la INVITACIÓN.</t>
  </si>
  <si>
    <t xml:space="preserve"> Tener una vigencia mínima de SESENTA (60) días calendario, contados a partir del cierre de la INVITACIÓN, prorrogable en un plazo igual, en caso que no se pueda adjudicar en dicho término.</t>
  </si>
  <si>
    <t>No modificar los formatos del Proceso de Contratación, salvo autorización expresa</t>
  </si>
  <si>
    <t>EVALUACIÓN ECONÓMICA</t>
  </si>
  <si>
    <t>Invitación Pública N° IUEF-046-2018</t>
  </si>
  <si>
    <t>OBJETO: “Compra, transporte e instalación de mobiliario tipo oficina para la adecuación del bloque 45, piso 1 de la Ciudadela Robledo, por precios unitarios no reajustables, conforme con los planos, cantidades y especificaciones técnicas.”</t>
  </si>
  <si>
    <t xml:space="preserve">CIERRE: 07/11/18
HORA: 9:00A.M - 9:30A.M </t>
  </si>
  <si>
    <t>DELGADO Y VERGARA S.A.S</t>
  </si>
  <si>
    <t>811000113-6</t>
  </si>
  <si>
    <t>MARTIN ARLEY LONDOÑO</t>
  </si>
  <si>
    <t>La propuesta no contiene medio digital</t>
  </si>
  <si>
    <t>Resúmen: se recibieron 5 propuestas. EQUIPO TECNICO DE EVALUACIÓN
DIVISIÓN DE INFRAESTRUCTURA FÍSICA</t>
  </si>
  <si>
    <t>Ser una persona jurídica, sociedad comercial, con: (i) capacidad jurídica para celebrar contratos; (ii) tener como objeto social principal ; (iii) estar registrada en la Cámara de Comercio de su domicilio, por lo menos DOS (2) AÑOS antes de la fecha de cierre de la INVITACIÓN; (iv) tener un duración igual o mayor a CINCO (5) años.</t>
  </si>
  <si>
    <r>
      <t xml:space="preserve">No tener, el representante legal ni los miembros de su órgano de dirección y manejo (sea Junta Directiva, Junta de Socios, entre otras), inhabilidades, incompatibilidades ni conflictos de interés para contratar con </t>
    </r>
    <r>
      <rPr>
        <b/>
        <sz val="11"/>
        <color rgb="FF000000"/>
        <rFont val="Arial"/>
        <family val="2"/>
      </rPr>
      <t>LA UNIVERSIDAD</t>
    </r>
    <r>
      <rPr>
        <sz val="11"/>
        <color rgb="FF000000"/>
        <rFont val="Arial"/>
        <family val="2"/>
      </rPr>
      <t>, según la Constitución y el Acuerdo Superior 395 de 2011.</t>
    </r>
  </si>
  <si>
    <t>Póliza de seriedad de la oferta a favor de entidades Estatales y a nombre de la Universidad de Antioquia.</t>
  </si>
  <si>
    <t xml:space="preserve">                  </t>
  </si>
  <si>
    <t>CV-4089 de 2017</t>
  </si>
  <si>
    <t>ITM</t>
  </si>
  <si>
    <t>I</t>
  </si>
  <si>
    <t>56-10-17</t>
  </si>
  <si>
    <t>102-2017</t>
  </si>
  <si>
    <t>TECNOLOGICO DE ANTIOQUIA IU</t>
  </si>
  <si>
    <t>EVALUACIÓN EXPERIENCIA - INDICADORES FINANCIEROS</t>
  </si>
  <si>
    <t>NRO</t>
  </si>
  <si>
    <t>PROPONENTE</t>
  </si>
  <si>
    <t>INDICADOR 1</t>
  </si>
  <si>
    <t>INDICADOR 2</t>
  </si>
  <si>
    <t>INDICADOR 4</t>
  </si>
  <si>
    <t>LIQUIDEZ</t>
  </si>
  <si>
    <t>ENDEUDAMIENTO</t>
  </si>
  <si>
    <t>NE = PT/AT &lt;= 60%
Siendo PT = pasivo total AT = activo total</t>
  </si>
  <si>
    <t>CAPITAL DE TRABAJO</t>
  </si>
  <si>
    <t>CT = AC-PC &gt; 1,5PO
Siendo PO = Presupuesto Oficial</t>
  </si>
  <si>
    <t>ACTIVO CORRIENTE</t>
  </si>
  <si>
    <t>PASIVO CORRIENTE</t>
  </si>
  <si>
    <t>TOTAL</t>
  </si>
  <si>
    <t>CUMPLE/NOCUMPLE</t>
  </si>
  <si>
    <t>PASIVO TOTAL</t>
  </si>
  <si>
    <t>ACTIVO TOTAL</t>
  </si>
  <si>
    <t>LIQ = AC/PC &gt; 1,6
Siendo AC = activo corriente PC = pasivo corriente</t>
  </si>
  <si>
    <t>134 DE 2008</t>
  </si>
  <si>
    <t>FISCALIA GENERAL DE LA NACION</t>
  </si>
  <si>
    <t>56-10-17 
56-12-15</t>
  </si>
  <si>
    <t>UNIVERSIDAD DE LA SALLE</t>
  </si>
  <si>
    <t>TOTAL CO S.A.S</t>
  </si>
  <si>
    <t>95/24 COLOMBIA S.A.S</t>
  </si>
  <si>
    <t>56-10-17
56-12-15</t>
  </si>
  <si>
    <t>PO-253-95, PO-252/16, PO-251/16, PO-250/16</t>
  </si>
  <si>
    <t>ST-TS-FAMOC-PRO-13032014</t>
  </si>
  <si>
    <t>SN-17 DE DICIEMBRE DE 2008</t>
  </si>
  <si>
    <t>1892 DE 2014</t>
  </si>
  <si>
    <t>INSTITUTO DE DESARROLLO URBANO</t>
  </si>
  <si>
    <t>56-12-15</t>
  </si>
  <si>
    <t>5577 DE 2016</t>
  </si>
  <si>
    <t>SENA</t>
  </si>
  <si>
    <t>08-6-10-158-2016</t>
  </si>
  <si>
    <t>MINISTERIO DE DEFENSA</t>
  </si>
  <si>
    <t>C</t>
  </si>
  <si>
    <t>004 03/09/2015</t>
  </si>
  <si>
    <t>GROUPE SEB COLOMBIA SA</t>
  </si>
  <si>
    <t>SOLSUIN 2017</t>
  </si>
  <si>
    <t>PIX INVESTMENT COLOMBIA SA</t>
  </si>
  <si>
    <t>PC-SC33488</t>
  </si>
  <si>
    <t>QUALA SA</t>
  </si>
  <si>
    <t>064 DE 2017</t>
  </si>
  <si>
    <t>FINANCIERA DE DESARROLLO TERRITORIAL SA</t>
  </si>
  <si>
    <t>114-22/12/2016</t>
  </si>
  <si>
    <t>MEDICADIZ</t>
  </si>
  <si>
    <t>HLF COLOMBIA LTDA</t>
  </si>
  <si>
    <t>ADECUACIÓN OFICINAS INSTITUTO UNIVERSITARIO DE EDUCACIÓN FÍSICA Y DEPORTES</t>
  </si>
  <si>
    <t>CUADRO DE CANTIDADES A COTIZAR</t>
  </si>
  <si>
    <t>MOBILIARIO ADECUACIONES ADECUACIÓN OFICINAS INSTITUTO UNIVERSITARIO DE EDUCACIÓN FÍSICA Y DEPORTES</t>
  </si>
  <si>
    <t>ITEMS</t>
  </si>
  <si>
    <t>DESCRIPCIÓN</t>
  </si>
  <si>
    <t>UNIDAD</t>
  </si>
  <si>
    <t xml:space="preserve">CANTIDAD </t>
  </si>
  <si>
    <t xml:space="preserve">PRECIO UNITARIO </t>
  </si>
  <si>
    <t>PRECIO TOTAL</t>
  </si>
  <si>
    <t>BLOQUE 1 ÁREA ADMINISTRATIVA</t>
  </si>
  <si>
    <t>Sala de Reuniones</t>
  </si>
  <si>
    <t>M01</t>
  </si>
  <si>
    <t xml:space="preserve">Mesa de reuniones para 8 personas, dimensiones 2.4m x 1.2m. Superficie en aglomerado de 3 cm de espesor con acabado en formica, canto plano PVC termo fundido  y balance en la parte inferior, soportes y enganches metálicos. </t>
  </si>
  <si>
    <t>und</t>
  </si>
  <si>
    <t>S03</t>
  </si>
  <si>
    <t xml:space="preserve">Sillas interlocutoras. con cuatro patas con deslizadores. Apilable, Asiento y espaldar en polipropileno inyectado, espaldar  en concha y asiento tapizado, acabado en textil 100% tela o tela vinílica. Patas en tubería de acero diámetro 7/8” calibre 16, con soldadura, acabado en pintura epoxi poliéster  aplicada electrostáticamente. </t>
  </si>
  <si>
    <t>G01</t>
  </si>
  <si>
    <t>Archivador doble, metálico, almacenamiento autoportante, rieles full extensión, sistema antivolco. Dimensiones (,70*,50*,90), color gris humo</t>
  </si>
  <si>
    <t>Dirección</t>
  </si>
  <si>
    <t>PT01</t>
  </si>
  <si>
    <t>Puesto de trabajo en L, dimensiones (2,40*1,60*0,70). Superficies en aglomerado de 3 cm de espesor con acabado en formica, canto plano PVC termo fundido  y balance en la parte inferior, soportes y enganches metálicos, esquinero metálico.</t>
  </si>
  <si>
    <t>A01</t>
  </si>
  <si>
    <t>Suministro e instalación de archivador metálico de pedestal, cerrado por sus 6 lados, con chapa de seguridad, con patas niveladoras, sin rodachinas, color gris humo. Dimensiones (,40*,50*,70)</t>
  </si>
  <si>
    <t>ST01</t>
  </si>
  <si>
    <t>Superficie de trabajo, dimensiones (2,13*0,70). Superficies en aglomerado de 3 cm de espesor con acabado en formica, canto plano PVC termo fundido  y balance en la parte inferior, soportes y enganches metálicos.</t>
  </si>
  <si>
    <t>BI-AI1</t>
  </si>
  <si>
    <t>Archivador doble+gabinete, color gris humo. Dimensiones (1,40*,50*,90).
Compuesto de:
-Archivador inferior doble, metálico, almacenamiento autoportante, rieles full extensión, sistema antivolco
-Gabinete metálico supeior con dos entrepaños regulables en altura, para almacenamiento. Puertas frontales.</t>
  </si>
  <si>
    <t>S02</t>
  </si>
  <si>
    <t>Silla ejecutiva mecanismo basculante, graduación tensión de espaldar, apoyo lumbar, Espaldar en malla y asiento tapizado en espuma color negro. Base de 5 apoyos giratoria. Con brazos graduables</t>
  </si>
  <si>
    <t>DPT</t>
  </si>
  <si>
    <t>Suministro e instalación de división piso-techo a una altura de 2,40 (1,70 en modulos en lamina metálica y ,70 en modulos de vidrio con pelicula opaca.
Doble zocalo para conducción de cableado</t>
  </si>
  <si>
    <t>ml</t>
  </si>
  <si>
    <t>PV1</t>
  </si>
  <si>
    <t>Suministro e instalación de puerta en vidrio. Dimensiones (,98*2,10) montante de ,30 en vidrio. Incluye marco metálico</t>
  </si>
  <si>
    <t>Secretaria Dirección</t>
  </si>
  <si>
    <t>PT02</t>
  </si>
  <si>
    <t>Puesto de trabajo en L, dimensiones (2,05*1,95*0,70). Superficies en aglomerado de 3 cm de espesor con acabado en formica, canto plano PVC termo fundido  y balance en la parte inferior, soportes y enganches metálicos, esquinero metálico.</t>
  </si>
  <si>
    <t>S01</t>
  </si>
  <si>
    <t>Sillas operativas, giratorias sin brazos, espaldar medio,  graduable  en altura, contacto permanente, y neumática con cilindro a gas negro de graduación de altura con un rango de 9.0cm mínimo. Con rodachinas, Tapizado en textil 100% tela o tela vinílica, repelente a las manchas.</t>
  </si>
  <si>
    <t>Jefatura</t>
  </si>
  <si>
    <t>ST02</t>
  </si>
  <si>
    <t>Superficie de trabajo, dimensiones (1,60*0,70). Superficies en aglomerado de 3 cm de espesor con acabado en formica, canto plano PVC termo fundido  y balance en la parte inferior, soportes y enganches metálicos.</t>
  </si>
  <si>
    <t>Secretaria Jefatura</t>
  </si>
  <si>
    <t>ST5</t>
  </si>
  <si>
    <t>Superficie de trabajo, dimensiones (3,82*0,70). Superficies en aglomerado de 3 cm de espesor con acabado en formica, canto plano PVC termo fundido  y balance en la parte inferior, soportes y enganches metálicos.</t>
  </si>
  <si>
    <t>G02</t>
  </si>
  <si>
    <t>Gabinete metálico de pared (,35*,90*,35) con puerta frontal y chapa, color gris humo</t>
  </si>
  <si>
    <t>Sala de espera área administrativa</t>
  </si>
  <si>
    <t>SE01</t>
  </si>
  <si>
    <t>Sala de espera:
tandem de tres sillas de espera en polipropileno de alto impacto sin tapizar, estructura metálica y mesa de revistas incluida.</t>
  </si>
  <si>
    <t>BLOQUE 2 ÁREA ADMINISTRATIVA Y GRUPO DE EXTENSIÓN</t>
  </si>
  <si>
    <t>Práctica</t>
  </si>
  <si>
    <t>PT03</t>
  </si>
  <si>
    <t>Puesto de trabajo en L, dimensiones (1,50*1,50*0,60*,070). Superficies en aglomerado de 3 cm de espesor con acabado en formica, canto plano PVC termo fundido  y balance en la parte inferior, soportes y enganches metálicos, esquinero metálico.</t>
  </si>
  <si>
    <t>PT04</t>
  </si>
  <si>
    <t>Puesto de trabajo en L, dimensiones (2,27*1,50*0,70*0,60). Superficies en aglomerado de 3 cm de espesor con acabado en formica, canto plano PVC termo fundido  y balance en la parte inferior, soportes y enganches metálicos, esquinero metálico.</t>
  </si>
  <si>
    <t>P01</t>
  </si>
  <si>
    <t>Pantalla metálica troquelada en lamina perforada con acabado en pintura electrostatica color gris humo. Dimensiones (,60*,40)</t>
  </si>
  <si>
    <t>Pregrado entrenamiento</t>
  </si>
  <si>
    <t>Financiero</t>
  </si>
  <si>
    <t>Corredor de acceso</t>
  </si>
  <si>
    <t>Grupo de extensión</t>
  </si>
  <si>
    <t>PT05</t>
  </si>
  <si>
    <t>Puesto de trabajo en L, dimensiones (1,90*1,50*0,70*0,60)). Superficies en aglomerado de 3 cm de espesor con acabado en formica, canto plano PVC termo fundido  y balance en la parte inferior, soportes y enganches metálicos, esquinero metálico.</t>
  </si>
  <si>
    <t>PT06</t>
  </si>
  <si>
    <t>Puesto de trabajo en L, dimensiones (1,90*1,50*0,60*0,60)). Superficies en aglomerado de 3 cm de espesor con acabado en formica, canto plano PVC termo fundido  y balance en la parte inferior, soportes y enganches metálicos, esquinero metálico.</t>
  </si>
  <si>
    <t>ST03</t>
  </si>
  <si>
    <t>Superficie de trabajo, dimensiones (1,58*0,70). Superficies en aglomerado de 3 cm de espesor con acabado en formica, canto plano PVC termo fundido  y balance en la parte inferior, soportes y enganches metálicos.</t>
  </si>
  <si>
    <t>P02</t>
  </si>
  <si>
    <t>Pantalla metálica troquelada en lamina perforada con acabado en pintura electrostatica color gris humo. Dimensiones (,50*,40)</t>
  </si>
  <si>
    <t>BLOQUE 3 PROFESORES</t>
  </si>
  <si>
    <t>Revista</t>
  </si>
  <si>
    <t>PT07</t>
  </si>
  <si>
    <t>Puesto de trabajo en L, dimensiones (1,50*1,50*0,60*0,60)). Superficies en aglomerado de 3 cm de espesor con acabado en formica, canto plano PVC termo fundido  y balance en la parte inferior, soportes y enganches metálicos, esquinero metálico.</t>
  </si>
  <si>
    <t>PV2</t>
  </si>
  <si>
    <t>Suministro e instalación de puerta en vidrio. Dimensiones (,80*2,10) montante de ,30 en vidrio. Incluye marco metálico</t>
  </si>
  <si>
    <t>profesores tiempo completo</t>
  </si>
  <si>
    <t>PT08</t>
  </si>
  <si>
    <t>Puesto de trabajo en L, dimensiones (1,44*1,50*0,60*0,70)). Superficies en aglomerado de 3 cm de espesor con acabado en formica, canto plano PVC termo fundido  y balance en la parte inferior, soportes y enganches metálicos, esquinero metálico.</t>
  </si>
  <si>
    <t>ST04</t>
  </si>
  <si>
    <t>Superficie de trabajo, dimensiones (1,50*0,70). Superficies en aglomerado de 3 cm de espesor con acabado en formica, canto plano PVC termo fundido  y balance en la parte inferior, soportes y enganches metálicos.</t>
  </si>
  <si>
    <t>DPT2</t>
  </si>
  <si>
    <t>Suministro e instalación de división a media altura (1,35) en modulos en lamina metálica y (,35) en modulos de vidrio traslucido.
Doble zocalo para conducción de cableado</t>
  </si>
  <si>
    <t>Área administrativa</t>
  </si>
  <si>
    <t>Catedra</t>
  </si>
  <si>
    <t>ST05</t>
  </si>
  <si>
    <t>Superficie de trabajo, dimensiones (1,25*0,70). Superficies en aglomerado de 3 cm de espesor con acabado en formica, canto plano PVC termo fundido  y balance en la parte inferior, soportes y enganches metálicos.</t>
  </si>
  <si>
    <t>SUBTOTAL</t>
  </si>
  <si>
    <t>IVA 19%</t>
  </si>
  <si>
    <t>LOGO DEL PROPONENTE</t>
  </si>
  <si>
    <t>DELVERG S.A.S.</t>
  </si>
  <si>
    <t>Cumple, folios 004 - 010, Constituida por escritura pública no.1356 del 29 de mayo de 1991, de la Notaría 13 de Bogotá, registrada en la Cámara de Comercio de Facatativá el 22 de octubre de 2012. Vigencia: 30 de septiembre de 2055.</t>
  </si>
  <si>
    <t>Cumple, folio 005, su objeto le permite "La fabricación, el montaje, construcción, diseño y decoración de toda clase de edificaciones…también podrá proyectar, diseñar y ejecutar divisiones de oficinas... Fabricación, comercialización…de toda clase de productos, montaje, diseño, emsamble de equipos, muebles..."</t>
  </si>
  <si>
    <t>Cumple, folio 002-01, aporta comunicación (#s 5 y 6 anexo 1) del 07 de noviembre de 2018  acerca de que ni el representante legal, ni sus socios se encuentran inmersos en las causales de inhabilidades e incompatibilidades consagradas constitucional y legalmente y/o acuerdo superior 395 de 2011.</t>
  </si>
  <si>
    <t>Cumple, folio 002-02, #20 del Anexo 1.</t>
  </si>
  <si>
    <t>Cumple, folio 014, certificado del 07 de noviembre de 2018, suscrito por Norman René Mojica Suárez, Revisor Fiscal, cédula 80.748.165, TP 149463-T.</t>
  </si>
  <si>
    <t>Cumple, folio 020, aporta certificado expedido por la Contraloría General de la República el 06 de noviembre de 2018; Código de Verificación: 8001347732181106133405.</t>
  </si>
  <si>
    <t xml:space="preserve">Cumple. Folios 022 - 241, aporta certificado de Inscripción y Clasificación Registro Único de Proponentes, expedido el 08 de Octubre de 2018.                                                                                                                                                  561215: Mobiliario General de Aula                                                                                 561017: Muebles de Oficina                                                                                                       </t>
  </si>
  <si>
    <t>Cumple, folios 243 - 252, Aporta certificaciones de cinco (05) contratos liquidados.</t>
  </si>
  <si>
    <t xml:space="preserve"> LIBERTY SEGUROS S.A. (folios 254)</t>
  </si>
  <si>
    <t>$15'809.578</t>
  </si>
  <si>
    <t>DESDE EL 07 DE NOVIEMBRE DE 2018 AL 20 DE ENERO DE 2019</t>
  </si>
  <si>
    <t>Número de póliza</t>
  </si>
  <si>
    <t>Valor asegurado</t>
  </si>
  <si>
    <t>Vigencia desde- hasta</t>
  </si>
  <si>
    <t>Cumple, folios 008 - 011, Constituida por documento privado del 07 de mayo de 2007 del comerciante, registrado en la Cámara de Comercio del Oriente Antioqueño, el 25 de mayo de 2007. Vigencia: Duración Indefinida.</t>
  </si>
  <si>
    <t>Cumple, folio 008, su objeto le permite realizar "Venta y fabricación de productos metalmecánicos y de madera, vidrio, hierro, aluminio, estructuras y montajes, construcción de obras… cualquier otra actividad económica lícita..."</t>
  </si>
  <si>
    <t>Cumple, folio 001, aporta comunicación (#s 5 y 6 anexo 1) del 07 de noviembre de 2018 acerca de que ni el representante legal, ni sus socios se encuentran inmersos en las causales de inhabilidades e incompatibilidades consagradas constitucional y legalmente y/o acuerdo superior 395 de 2011.</t>
  </si>
  <si>
    <t>Cumple, folio 002, #20 del anexo 1</t>
  </si>
  <si>
    <t>Cumple, folio 007, anexo 3, comunicación 07 de noviembre de 2018, suscrito por FLAVIO LÓPEZ QUINTERO, Representante Legal, cédula de ciudadanía 71.113.230.</t>
  </si>
  <si>
    <t>Cumple, folio 162, aporta certificado expedido por la Contraloría General de la República el 14 de noviembre de 2018; Código de Verificación: 900152040180914092051.</t>
  </si>
  <si>
    <t xml:space="preserve">Cumple. Folios 012 - 160, aporta certificado de Inscripción y Clasificación Registro Único de Proponentes, expedido el 06 de Noviembre de 2018.                                                                                                                                            561215: Mobiliario General de Aula                                                                                 561017: Muebles de Oficina                                                                                                       </t>
  </si>
  <si>
    <t>Cumple, folios 169 - 170, Aporta certificación de un (01) contrato ejecutado.</t>
  </si>
  <si>
    <t xml:space="preserve"> SEGUROS DEL ESTADO S.A. (folios 179-182)</t>
  </si>
  <si>
    <t>65-45-101051597</t>
  </si>
  <si>
    <t>$15'809.577.50</t>
  </si>
  <si>
    <t>DESDE EL 07 DE NOVIEMBRE DE 2018 AL 07 DE MARZO DE 2019</t>
  </si>
  <si>
    <t>Cumple, folios 4 - 9, constituida mediante escritura pública número 10978 del 30 de Diciembre de 1978 de la Notaría 9a de Bogotá, inscrita el 06 de abril de 1979, en la Cámara de Comercio de Bogotá. Vigencia: 05 de Junio de 2047.</t>
  </si>
  <si>
    <t>Cumple, folio 5 (reverso), su objeto le permite la "Fabricación, distribución, compra y venta de muebles metálicos, madera, plásticos, fibra de vidrio, o similares para la oficina. ..."</t>
  </si>
  <si>
    <t>Cumple, folio 2, aporta comunicación (#s 5 y 6 anexo 1) del 01 de noviembre de 2018  acerca de que ni el representante legal, ni sus socios se encuentran inmersos en las causales de inhabilidades e incompatibilidades consagradas constitucional y legalmente y/o acuerdo superior 395 de 2011.</t>
  </si>
  <si>
    <t>Cumple, folio 3, #20 del Anexo 1</t>
  </si>
  <si>
    <t>Cumple, folio 12, certificado del 01 de noviembre de 2018, suscrito por Alfredo Zambrano Ruiz, Revisor Fiscal, cédula 19.261.258</t>
  </si>
  <si>
    <r>
      <t xml:space="preserve">A folio 13 (Aportó certificado del Representante Legal), expedido por la Contraloría General de la República el 02 de Noviembre de 2018; Verificado por la Comisión Evaluadora el 27 de noviembre de 2018, </t>
    </r>
    <r>
      <rPr>
        <b/>
        <sz val="10"/>
        <rFont val="Arial"/>
        <family val="2"/>
      </rPr>
      <t xml:space="preserve">CUMPLE </t>
    </r>
    <r>
      <rPr>
        <sz val="10"/>
        <rFont val="Arial"/>
        <family val="2"/>
      </rPr>
      <t xml:space="preserve">CÓDIGO DE VERIFICACIÓN: 8600695592181127100936 </t>
    </r>
    <r>
      <rPr>
        <b/>
        <sz val="10"/>
        <rFont val="Arial"/>
        <family val="2"/>
      </rPr>
      <t>CUMPLE FOLIO 13A</t>
    </r>
    <r>
      <rPr>
        <sz val="10"/>
        <rFont val="Arial"/>
        <family val="2"/>
      </rPr>
      <t xml:space="preserve"> </t>
    </r>
  </si>
  <si>
    <t xml:space="preserve">Cumple. Folios 14 - 50, aporta certificado de Inscripción y Clasificación Registro Único de Proponentes, expedido el 12 de Octubre de 2018.                                                                                                                                          561215: Mobiliario General de Aula                                                                                 561017: Muebles de Oficina                                                                                                       </t>
  </si>
  <si>
    <t>Cumple, folios 51 - 54,  Aporta actas de Liquidación de tres (03) contratos ejecutados.</t>
  </si>
  <si>
    <t xml:space="preserve"> JMALUCELLI TRAVELERS SEGUROS S.A. (folios 71-75)</t>
  </si>
  <si>
    <t>DESDE EL 07 DE NOVIEMBRE DE 2018 AL 25 DE ENERO DE 2019</t>
  </si>
  <si>
    <t>Cumple, folios 24 - 28, Constituida por escritura pública No. 1173, otorgada en la Notaría 14a de Bogotá, el 27 de abril de 1972, registrada en la Cámara de Comercio de Facatativá el 25 de agosto de 1995. VIGENCIA: 26 de abril de 2050.</t>
  </si>
  <si>
    <t>Cumple, folio 24 (reverso), su objeto le permite la "Diseñar, fabricar, distribuir, sumnistrar, transportar, comprar, vender, comercializar y administrar acabados arquitectónicos, divisiones, muebles y enseres… realizar estudios, diseñar, planear, contratar y ejecutar obras civiles, viviendas oficinas... realizar obras de remodelación..."</t>
  </si>
  <si>
    <t>Cumple, folio 2, aporta comunicación (#s 5 y 6 anexo 1) del 07 de noviembre de 2018 acerca de que ni el representante legal, ni sus socios se encuentran inmersos en las causales de inhabilidades e incompatibilidades consagradas constitucional y legalmente y/o acuerdo superior 395 de 2011.</t>
  </si>
  <si>
    <t>Cumple, folio 3, #20 del anexo 1</t>
  </si>
  <si>
    <t>Cumple, folio 5, Anexo 3, Comunicación de 07 de Noviembre de 2018, Suscrito por HUMBERTO BUENDÍA GUZMÁN, Revisor Fiscal, Cédula de Ciudadanía 19.050.821.</t>
  </si>
  <si>
    <t>Cumple, folio 32, Aporta Certificado Expedido por la Contraloría General de la República de 06 de Noviembre de 2018; Código De Verificación: 8600334194181106181405.</t>
  </si>
  <si>
    <t xml:space="preserve">Cumple, folios 69 - 158, aporta certificado de Inscripción y Clasificación Registro Único de Proponentes, expedido el 26 de Septiembre de 2018.                                                                                                                                   561215: Mobiliario General de Aula                                                                                 561017: Muebles de Oficina                                                                                                       </t>
  </si>
  <si>
    <t>Cumple, folio 46 - 57, Aporta actas de Liquidación de cuatro (04) contratos ejecutados.</t>
  </si>
  <si>
    <t xml:space="preserve"> CHUBB SEGUROS COLOMBIA S.A. (folios 59-67)</t>
  </si>
  <si>
    <t>DESDE EL 07 DE NOVIEMBRE DE 2018 AL 10 DE ENERO DE 2019</t>
  </si>
  <si>
    <t>Cumple, Constituida mediante escritura pública número 303 de la Notaría 7a de Medellín del 08 de febrero de 1995, inscrita en la Cámara de Comercio de Medellín el 13 de febrero de 1995. VIGENCIA: Duración Indefinida</t>
  </si>
  <si>
    <t>Cumple, su objeto le permite "LA FABRICACIÓN Y VENTA DE ARTÍCULOS DE ALUMINIO U OTROS AFINES... ADQUIRIR INSUMOS Y ACCESORIOS PARA FABRICAR LOS ANTERIORES Y ASÍ PROCEDER A SU COMERCIALIZACIÓN..."</t>
  </si>
  <si>
    <r>
      <rPr>
        <b/>
        <sz val="10"/>
        <color rgb="FFFF0000"/>
        <rFont val="Arial"/>
        <family val="2"/>
      </rPr>
      <t>No Cumple</t>
    </r>
    <r>
      <rPr>
        <sz val="10"/>
        <color rgb="FFFF0000"/>
        <rFont val="Arial"/>
        <family val="2"/>
      </rPr>
      <t xml:space="preserve">, la comunicación aportada del </t>
    </r>
    <r>
      <rPr>
        <b/>
        <sz val="10"/>
        <color rgb="FFFF0000"/>
        <rFont val="Arial"/>
        <family val="2"/>
      </rPr>
      <t>ANEXO 1</t>
    </r>
    <r>
      <rPr>
        <sz val="10"/>
        <color rgb="FFFF0000"/>
        <rFont val="Arial"/>
        <family val="2"/>
      </rPr>
      <t xml:space="preserve"> no coincide con el anexo publicado acerca de que ni el Representante Legal, ni sus socios se encuantran inmersos en las causales de inhabilidades e incompatibilidades consagradas constitucional y legalmente y/o Acuerdo Superior 395 de 2011.</t>
    </r>
    <r>
      <rPr>
        <b/>
        <sz val="10"/>
        <color rgb="FFFF0000"/>
        <rFont val="Arial"/>
        <family val="2"/>
      </rPr>
      <t xml:space="preserve"> DEBE REQUERIRSE.</t>
    </r>
  </si>
  <si>
    <t>Cumple, Anexo 3, Certificado del 09 de Noviembre de 2018, suscrito por LUZ AMPARO LÓPEZ ORTÍZ, Revisora Fiscal, Cédula 32.523.155. T.P. 43917-T</t>
  </si>
  <si>
    <t>Cumple, aporta certificado expedido por la Contraloría General de la República el 03 de Noviembre de 2018; Código de Verificación: 8110001136181003095654</t>
  </si>
  <si>
    <t xml:space="preserve">Cumple, aporta certificado de Inscripción y Clasificación Registro Único de Proponentes, expedido el 29 de Octubre de 2018.                                                                                                                                   561215: Mobiliario General de Aula                                                                                 561017: Muebles de Oficina                                                                                                       </t>
  </si>
  <si>
    <t>Cumple, Aporta actas de Liquidación de dos (02) contratos ejecutados.</t>
  </si>
  <si>
    <t xml:space="preserve"> SEGUROS GENERALES SURAMERICANA S.A. </t>
  </si>
  <si>
    <t>2226524-6</t>
  </si>
  <si>
    <t>DESDE EL 07 DE NOVIEMBRE DE 2018 AL 17 DE FEBRERO DE 2019</t>
  </si>
  <si>
    <t>NH</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</si>
</sst>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 _€_-;\-* #,##0\ _€_-;_-* &quot;-&quot;\ _€_-;_-@_-"/>
    <numFmt numFmtId="44" formatCode="_-* #,##0.00\ &quot;€&quot;_-;\-* #,##0.00\ &quot;€&quot;_-;_-* &quot;-&quot;??\ &quot;€&quot;_-;_-@_-"/>
    <numFmt numFmtId="43" formatCode="_-* #,##0.00\ _€_-;\-* #,##0.00\ _€_-;_-* &quot;-&quot;??\ _€_-;_-@_-"/>
    <numFmt numFmtId="164" formatCode="&quot;$&quot;#,##0.00;[Red]\-&quot;$&quot;#,##0.0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_(* #,##0.00_);_(* \(#,##0.00\);_(* &quot;-&quot;??_);_(@_)"/>
    <numFmt numFmtId="170" formatCode="_ * #,##0.00_ ;_ * \-#,##0.00_ ;_ * &quot;-&quot;??_ ;_ @_ "/>
    <numFmt numFmtId="171" formatCode="&quot;K=&quot;\ \ \ \ #,##0.00\ &quot;de contra&quot;"/>
    <numFmt numFmtId="172" formatCode="&quot;$&quot;\ #,##0.00"/>
    <numFmt numFmtId="173" formatCode="#,##0.00\ &quot;SMMLV&quot;"/>
    <numFmt numFmtId="174" formatCode="_ * #,##0_ ;_ * \-#,##0_ ;_ * &quot;-&quot;??_ ;_ @_ "/>
    <numFmt numFmtId="175" formatCode="_-* #,##0.00\ [$€]_-;\-* #,##0.00\ [$€]_-;_-* &quot;-&quot;??\ [$€]_-;_-@_-"/>
    <numFmt numFmtId="176" formatCode="\$#,##0.00_);[Red]\(\$#,##0.00\)"/>
    <numFmt numFmtId="177" formatCode="&quot;$&quot;\ #,##0.00;[Red]&quot;$&quot;\ \-#,##0.00"/>
    <numFmt numFmtId="178" formatCode="_-* #,##0.00\ _$_-;\-* #,##0.00\ _$_-;_-* &quot;-&quot;??\ _$_-;_-@_-"/>
    <numFmt numFmtId="179" formatCode="#,##0.000"/>
    <numFmt numFmtId="180" formatCode="0.0"/>
    <numFmt numFmtId="181" formatCode="###,###,##0.00000"/>
    <numFmt numFmtId="182" formatCode="&quot;$&quot;\ #,##0;&quot;$&quot;\ \-#,##0"/>
    <numFmt numFmtId="183" formatCode="_ &quot;$&quot;\ * #,##0.00_ ;_ &quot;$&quot;\ * \-#,##0.00_ ;_ &quot;$&quot;\ * &quot;-&quot;??_ ;_ @_ "/>
    <numFmt numFmtId="184" formatCode="_ &quot;$&quot;\ * #,##0_ ;_ &quot;$&quot;\ * \-#,##0_ ;_ &quot;$&quot;\ * &quot;-&quot;_ ;_ @_ "/>
    <numFmt numFmtId="185" formatCode="&quot;$&quot;\ #,##0.00;&quot;$&quot;\ \-#,##0.00"/>
    <numFmt numFmtId="186" formatCode="[$$-240A]\ #,##0.00"/>
    <numFmt numFmtId="187" formatCode="&quot;$&quot;\ #,##0;[Red]&quot;$&quot;\ \-#,##0"/>
    <numFmt numFmtId="188" formatCode="_(* #,##0_);_(* \(#,##0\);_(* &quot;-&quot;??_);_(@_)"/>
    <numFmt numFmtId="189" formatCode="_([$$-240A]\ * #,##0_);_([$$-240A]\ * \(#,##0\);_([$$-240A]\ * &quot;-&quot;_);_(@_)"/>
    <numFmt numFmtId="190" formatCode="#,##0;[Red]#,##0"/>
    <numFmt numFmtId="191" formatCode="#,##0.00;[Red]#,##0.00"/>
    <numFmt numFmtId="192" formatCode="&quot;$&quot;\ #,##0"/>
    <numFmt numFmtId="193" formatCode="_(&quot;$&quot;\ * #,##0.00_);_(&quot;$&quot;\ * \(#,##0.00\);_(&quot;$&quot;\ * &quot;-&quot;??_);_(@_)"/>
    <numFmt numFmtId="194" formatCode="[$$-240A]\ #,##0.000000"/>
    <numFmt numFmtId="195" formatCode="&quot;$&quot;#,##0"/>
    <numFmt numFmtId="196" formatCode="_-[$€-2]\ * #,##0_-;\-[$€-2]\ * #,##0_-;_-[$€-2]\ * &quot;-&quot;??_-;_-@_-"/>
    <numFmt numFmtId="197" formatCode="_(* #,##0.0_);_(* \(#,##0.0\);_(* &quot;-&quot;_);_(@_)"/>
    <numFmt numFmtId="198" formatCode="[$$-240A]#,##0;\-[$$-240A]#,##0"/>
    <numFmt numFmtId="199" formatCode="_-[$€-2]\ * #,##0.00_-;\-[$€-2]\ * #,##0.00_-;_-[$€-2]\ * &quot;-&quot;??_-;_-@_-"/>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sz val="12"/>
      <name val="Arial"/>
      <family val="2"/>
    </font>
    <font>
      <b/>
      <sz val="12"/>
      <name val="Arial"/>
      <family val="2"/>
    </font>
    <font>
      <sz val="9"/>
      <name val="Arial"/>
      <family val="2"/>
    </font>
    <font>
      <u/>
      <sz val="7"/>
      <color theme="10"/>
      <name val="Arial"/>
      <family val="2"/>
    </font>
    <font>
      <u/>
      <sz val="8.5"/>
      <color theme="10"/>
      <name val="Arial"/>
      <family val="2"/>
    </font>
    <font>
      <sz val="10"/>
      <name val="Helv"/>
      <charset val="204"/>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i/>
      <sz val="8"/>
      <name val="Arial"/>
      <family val="2"/>
    </font>
    <font>
      <b/>
      <sz val="11"/>
      <color indexed="62"/>
      <name val="Calibri"/>
      <family val="2"/>
    </font>
    <font>
      <sz val="11"/>
      <color indexed="62"/>
      <name val="Calibri"/>
      <family val="2"/>
    </font>
    <font>
      <i/>
      <sz val="11"/>
      <color indexed="23"/>
      <name val="Calibri"/>
      <family val="2"/>
    </font>
    <font>
      <b/>
      <i/>
      <sz val="7"/>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9"/>
      <name val="Calibri"/>
      <family val="2"/>
    </font>
    <font>
      <sz val="10"/>
      <name val="Myriad Pro"/>
    </font>
    <font>
      <b/>
      <sz val="11"/>
      <color indexed="63"/>
      <name val="Calibri"/>
      <family val="2"/>
    </font>
    <font>
      <b/>
      <sz val="8"/>
      <name val="Arial"/>
      <family val="2"/>
    </font>
    <font>
      <b/>
      <sz val="18"/>
      <color indexed="56"/>
      <name val="Cambria"/>
      <family val="2"/>
    </font>
    <font>
      <b/>
      <sz val="11"/>
      <name val="Arial"/>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6"/>
      <name val="Arial"/>
      <family val="2"/>
    </font>
    <font>
      <sz val="10"/>
      <color theme="1"/>
      <name val="Arial"/>
      <family val="2"/>
    </font>
    <font>
      <b/>
      <sz val="10"/>
      <color theme="1"/>
      <name val="Arial"/>
      <family val="2"/>
    </font>
    <font>
      <b/>
      <sz val="10"/>
      <color rgb="FF000000"/>
      <name val="Arial"/>
      <family val="2"/>
    </font>
    <font>
      <sz val="11"/>
      <color rgb="FF000000"/>
      <name val="Calibri"/>
      <family val="2"/>
    </font>
    <font>
      <b/>
      <sz val="12"/>
      <color rgb="FF000000"/>
      <name val="Calibri"/>
      <family val="2"/>
    </font>
    <font>
      <sz val="11"/>
      <name val="Calibri"/>
      <family val="2"/>
      <scheme val="minor"/>
    </font>
    <font>
      <b/>
      <sz val="11"/>
      <name val="Calibri"/>
      <family val="2"/>
      <scheme val="minor"/>
    </font>
    <font>
      <b/>
      <sz val="12"/>
      <name val="Calibri"/>
      <family val="2"/>
      <scheme val="minor"/>
    </font>
    <font>
      <sz val="11"/>
      <name val="Arial"/>
      <family val="2"/>
    </font>
    <font>
      <b/>
      <sz val="12"/>
      <color rgb="FF000000"/>
      <name val="Arial"/>
      <family val="2"/>
    </font>
    <font>
      <b/>
      <sz val="12"/>
      <color theme="1"/>
      <name val="Arial"/>
      <family val="2"/>
    </font>
    <font>
      <b/>
      <sz val="14"/>
      <color rgb="FF000000"/>
      <name val="Calibri"/>
      <family val="2"/>
    </font>
    <font>
      <u/>
      <sz val="12"/>
      <name val="Arial"/>
      <family val="2"/>
    </font>
    <font>
      <sz val="11"/>
      <color theme="1"/>
      <name val="Arial"/>
      <family val="2"/>
    </font>
    <font>
      <b/>
      <sz val="16"/>
      <color theme="1"/>
      <name val="Arial"/>
      <family val="2"/>
    </font>
    <font>
      <b/>
      <sz val="11"/>
      <color theme="1"/>
      <name val="Arial"/>
      <family val="2"/>
    </font>
    <font>
      <sz val="12"/>
      <color theme="0"/>
      <name val="Arial"/>
      <family val="2"/>
    </font>
    <font>
      <sz val="12"/>
      <name val="Calibri"/>
      <family val="2"/>
      <scheme val="minor"/>
    </font>
    <font>
      <b/>
      <sz val="16"/>
      <name val="Calibri"/>
      <family val="2"/>
      <scheme val="minor"/>
    </font>
    <font>
      <b/>
      <sz val="11"/>
      <color theme="0" tint="-0.249977111117893"/>
      <name val="Calibri"/>
      <family val="2"/>
      <scheme val="minor"/>
    </font>
    <font>
      <b/>
      <sz val="14"/>
      <color theme="1"/>
      <name val="Arial"/>
      <family val="2"/>
    </font>
    <font>
      <b/>
      <sz val="10"/>
      <name val="Calibri"/>
      <family val="2"/>
      <scheme val="minor"/>
    </font>
    <font>
      <u/>
      <sz val="10"/>
      <color theme="10"/>
      <name val="Arial"/>
      <family val="2"/>
    </font>
    <font>
      <u/>
      <sz val="11"/>
      <color theme="10"/>
      <name val="Calibri"/>
      <family val="2"/>
      <scheme val="minor"/>
    </font>
    <font>
      <sz val="42"/>
      <color rgb="FF444444"/>
      <name val="Helvetica"/>
      <family val="2"/>
    </font>
    <font>
      <sz val="10"/>
      <name val="Arial"/>
      <family val="2"/>
    </font>
    <font>
      <b/>
      <sz val="9"/>
      <color theme="1"/>
      <name val="Calibri"/>
      <family val="2"/>
      <scheme val="minor"/>
    </font>
    <font>
      <sz val="12"/>
      <color theme="1"/>
      <name val="Calibri"/>
      <family val="2"/>
      <scheme val="minor"/>
    </font>
    <font>
      <b/>
      <sz val="20"/>
      <color theme="1"/>
      <name val="Calibri"/>
      <family val="2"/>
      <scheme val="minor"/>
    </font>
    <font>
      <sz val="8"/>
      <color theme="1"/>
      <name val="Calibri"/>
      <family val="2"/>
      <scheme val="minor"/>
    </font>
    <font>
      <sz val="11"/>
      <color rgb="FF000000"/>
      <name val="Arial"/>
      <family val="2"/>
    </font>
    <font>
      <b/>
      <sz val="11"/>
      <color rgb="FF000000"/>
      <name val="Arial"/>
      <family val="2"/>
    </font>
    <font>
      <sz val="8"/>
      <name val="Arial"/>
      <family val="2"/>
    </font>
    <font>
      <sz val="10"/>
      <name val="Arial"/>
    </font>
    <font>
      <b/>
      <sz val="11"/>
      <name val="Swis721 LtCn BT"/>
      <family val="2"/>
    </font>
    <font>
      <b/>
      <sz val="14"/>
      <name val="Swis721 LtCn BT"/>
      <family val="2"/>
    </font>
    <font>
      <b/>
      <sz val="14"/>
      <color rgb="FF000000"/>
      <name val="Swis721 LtCn BT"/>
      <family val="2"/>
    </font>
    <font>
      <b/>
      <sz val="12"/>
      <color theme="0"/>
      <name val="Swis721 LtCn BT"/>
      <family val="2"/>
    </font>
    <font>
      <b/>
      <sz val="11"/>
      <color theme="1"/>
      <name val="Swis721 LtCn BT"/>
      <family val="2"/>
    </font>
    <font>
      <b/>
      <sz val="11"/>
      <color rgb="FF000000"/>
      <name val="Swis721 LtCn BT"/>
      <family val="2"/>
    </font>
    <font>
      <b/>
      <sz val="10"/>
      <color rgb="FF000000"/>
      <name val="Swis721 LtCn BT"/>
      <family val="2"/>
    </font>
    <font>
      <sz val="11"/>
      <color rgb="FF000000"/>
      <name val="Swis721 LtCn BT"/>
      <family val="2"/>
    </font>
    <font>
      <sz val="10"/>
      <color rgb="FF000000"/>
      <name val="Swis721 LtCn BT"/>
      <family val="2"/>
    </font>
    <font>
      <sz val="10"/>
      <color theme="1"/>
      <name val="Swis721 LtCn BT"/>
      <family val="2"/>
    </font>
    <font>
      <b/>
      <i/>
      <u/>
      <sz val="11"/>
      <color rgb="FF000000"/>
      <name val="Swis721 LtCn BT"/>
      <family val="2"/>
    </font>
    <font>
      <b/>
      <sz val="48"/>
      <name val="Swis721 LtCn BT"/>
      <family val="2"/>
    </font>
    <font>
      <sz val="10"/>
      <color rgb="FF000000"/>
      <name val="Arial"/>
      <family val="2"/>
    </font>
    <font>
      <sz val="10"/>
      <color rgb="FFFF0000"/>
      <name val="Arial"/>
      <family val="2"/>
    </font>
    <font>
      <b/>
      <sz val="10"/>
      <color rgb="FFFF0000"/>
      <name val="Arial"/>
      <family val="2"/>
    </font>
    <font>
      <b/>
      <sz val="20"/>
      <color rgb="FFFF0000"/>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F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FF0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445">
    <xf numFmtId="0" fontId="0" fillId="0" borderId="0"/>
    <xf numFmtId="164" fontId="15" fillId="0" borderId="0" applyFont="0" applyFill="0" applyProtection="0"/>
    <xf numFmtId="0" fontId="15" fillId="0" borderId="0"/>
    <xf numFmtId="170" fontId="18" fillId="0" borderId="0" applyFont="0" applyFill="0" applyBorder="0" applyAlignment="0" applyProtection="0"/>
    <xf numFmtId="175" fontId="15"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6" fontId="15" fillId="0" borderId="0" applyFont="0" applyFill="0" applyProtection="0"/>
    <xf numFmtId="176" fontId="15" fillId="0" borderId="0" applyFont="0" applyFill="0" applyProtection="0"/>
    <xf numFmtId="169"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43" fontId="15" fillId="0" borderId="0" applyFont="0" applyFill="0" applyBorder="0" applyAlignment="0" applyProtection="0"/>
    <xf numFmtId="177" fontId="15" fillId="0" borderId="0" applyFont="0" applyFill="0" applyProtection="0"/>
    <xf numFmtId="177" fontId="15" fillId="0" borderId="0" applyFont="0" applyFill="0" applyProtection="0"/>
    <xf numFmtId="177" fontId="15" fillId="0" borderId="0" applyFont="0" applyFill="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7" fontId="15" fillId="0" borderId="0" applyFont="0" applyFill="0" applyProtection="0"/>
    <xf numFmtId="177" fontId="15" fillId="0" borderId="0" applyFont="0" applyFill="0" applyProtection="0"/>
    <xf numFmtId="177" fontId="15" fillId="0" borderId="0" applyFont="0" applyFill="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4" fontId="15" fillId="0" borderId="0" applyFont="0" applyFill="0" applyProtection="0"/>
    <xf numFmtId="164" fontId="15" fillId="0" borderId="0" applyFont="0" applyFill="0" applyProtection="0"/>
    <xf numFmtId="169" fontId="15" fillId="0" borderId="0" applyFont="0" applyFill="0" applyBorder="0" applyAlignment="0" applyProtection="0"/>
    <xf numFmtId="178" fontId="15" fillId="0" borderId="0" applyFont="0" applyFill="0" applyBorder="0" applyAlignment="0" applyProtection="0"/>
    <xf numFmtId="169" fontId="15" fillId="0" borderId="0" applyFont="0" applyFill="0" applyBorder="0" applyAlignment="0" applyProtection="0"/>
    <xf numFmtId="179" fontId="15" fillId="0" borderId="0" applyFont="0" applyFill="0" applyProtection="0"/>
    <xf numFmtId="0" fontId="15" fillId="0" borderId="0" applyFont="0" applyFill="0" applyProtection="0"/>
    <xf numFmtId="0" fontId="15" fillId="0" borderId="0" applyFont="0" applyFill="0" applyProtection="0"/>
    <xf numFmtId="0" fontId="15" fillId="0" borderId="0" applyFont="0" applyFill="0" applyProtection="0"/>
    <xf numFmtId="0" fontId="15" fillId="0" borderId="0" applyFont="0" applyFill="0" applyProtection="0"/>
    <xf numFmtId="0" fontId="15" fillId="0" borderId="0" applyFont="0" applyFill="0" applyProtection="0"/>
    <xf numFmtId="0" fontId="15" fillId="0" borderId="0" applyFont="0" applyFill="0" applyProtection="0"/>
    <xf numFmtId="176" fontId="15" fillId="0" borderId="0" applyFont="0" applyFill="0" applyProtection="0"/>
    <xf numFmtId="180" fontId="15" fillId="0" borderId="0" applyFont="0" applyFill="0" applyProtection="0"/>
    <xf numFmtId="180" fontId="15" fillId="0" borderId="0" applyFont="0" applyFill="0" applyProtection="0"/>
    <xf numFmtId="180" fontId="15" fillId="0" borderId="0" applyFont="0" applyFill="0" applyProtection="0"/>
    <xf numFmtId="176" fontId="15" fillId="0" borderId="0" applyFont="0" applyFill="0" applyProtection="0"/>
    <xf numFmtId="176" fontId="15" fillId="0" borderId="0" applyFont="0" applyFill="0" applyProtection="0"/>
    <xf numFmtId="179" fontId="15" fillId="0" borderId="0" applyFont="0" applyFill="0" applyProtection="0"/>
    <xf numFmtId="179" fontId="15" fillId="0" borderId="0" applyFont="0" applyFill="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81" fontId="15" fillId="0" borderId="0" applyFont="0" applyFill="0" applyProtection="0"/>
    <xf numFmtId="181" fontId="15" fillId="0" borderId="0" applyFont="0" applyFill="0" applyProtection="0"/>
    <xf numFmtId="181" fontId="15" fillId="0" borderId="0" applyFont="0" applyFill="0" applyProtection="0"/>
    <xf numFmtId="164" fontId="15" fillId="0" borderId="0" applyFont="0" applyFill="0" applyProtection="0"/>
    <xf numFmtId="164" fontId="15" fillId="0" borderId="0" applyFont="0" applyFill="0" applyProtection="0"/>
    <xf numFmtId="164" fontId="15" fillId="0" borderId="0" applyFont="0" applyFill="0" applyProtection="0"/>
    <xf numFmtId="164" fontId="15" fillId="0" borderId="0" applyFont="0" applyFill="0" applyProtection="0"/>
    <xf numFmtId="164" fontId="15" fillId="0" borderId="0" applyFont="0" applyFill="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83" fontId="15" fillId="0" borderId="0" applyFont="0" applyFill="0" applyBorder="0" applyAlignment="0" applyProtection="0"/>
    <xf numFmtId="184" fontId="15" fillId="0" borderId="0" applyFont="0" applyFill="0" applyBorder="0" applyAlignment="0" applyProtection="0"/>
    <xf numFmtId="184" fontId="15" fillId="0" borderId="0" applyFont="0" applyFill="0" applyBorder="0" applyAlignment="0" applyProtection="0"/>
    <xf numFmtId="184" fontId="15" fillId="0" borderId="0" applyFont="0" applyFill="0" applyBorder="0" applyAlignment="0" applyProtection="0"/>
    <xf numFmtId="12" fontId="15" fillId="0" borderId="0" applyFont="0" applyFill="0" applyProtection="0"/>
    <xf numFmtId="12" fontId="15" fillId="0" borderId="0" applyFont="0" applyFill="0" applyProtection="0"/>
    <xf numFmtId="12" fontId="15" fillId="0" borderId="0" applyFont="0" applyFill="0" applyProtection="0"/>
    <xf numFmtId="166" fontId="19"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13" fontId="15" fillId="0" borderId="0" applyFont="0" applyFill="0" applyProtection="0"/>
    <xf numFmtId="13" fontId="15" fillId="0" borderId="0" applyFont="0" applyFill="0" applyProtection="0"/>
    <xf numFmtId="13" fontId="15" fillId="0" borderId="0" applyFont="0" applyFill="0" applyProtection="0"/>
    <xf numFmtId="13" fontId="15" fillId="0" borderId="0" applyFont="0" applyFill="0" applyProtection="0"/>
    <xf numFmtId="13" fontId="15" fillId="0" borderId="0" applyFont="0" applyFill="0" applyProtection="0"/>
    <xf numFmtId="9" fontId="15" fillId="0" borderId="0" applyFont="0" applyFill="0" applyBorder="0" applyAlignment="0" applyProtection="0"/>
    <xf numFmtId="0" fontId="15" fillId="0" borderId="0"/>
    <xf numFmtId="0" fontId="15" fillId="0" borderId="0"/>
    <xf numFmtId="0" fontId="15" fillId="0" borderId="0"/>
    <xf numFmtId="0" fontId="23"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2"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8" borderId="0" applyNumberFormat="0" applyBorder="0" applyAlignment="0" applyProtection="0"/>
    <xf numFmtId="3" fontId="17" fillId="0" borderId="0">
      <alignment horizontal="center" vertical="center"/>
    </xf>
    <xf numFmtId="0" fontId="26" fillId="3"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8" fillId="22" borderId="4" applyNumberFormat="0" applyAlignment="0" applyProtection="0"/>
    <xf numFmtId="0" fontId="29" fillId="23" borderId="4" applyNumberFormat="0" applyAlignment="0" applyProtection="0"/>
    <xf numFmtId="0" fontId="29" fillId="23" borderId="4" applyNumberFormat="0" applyAlignment="0" applyProtection="0"/>
    <xf numFmtId="0" fontId="29" fillId="23" borderId="4" applyNumberFormat="0" applyAlignment="0" applyProtection="0"/>
    <xf numFmtId="0" fontId="30" fillId="24" borderId="5" applyNumberFormat="0" applyAlignment="0" applyProtection="0"/>
    <xf numFmtId="0" fontId="30" fillId="24" borderId="5" applyNumberFormat="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0" fillId="24" borderId="5" applyNumberFormat="0" applyAlignment="0" applyProtection="0"/>
    <xf numFmtId="0" fontId="32" fillId="0" borderId="0">
      <alignment horizontal="lef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34" fillId="13" borderId="4" applyNumberFormat="0" applyAlignment="0" applyProtection="0"/>
    <xf numFmtId="0" fontId="34" fillId="13" borderId="4" applyNumberFormat="0" applyAlignment="0" applyProtection="0"/>
    <xf numFmtId="0" fontId="34" fillId="13" borderId="4" applyNumberFormat="0" applyAlignment="0" applyProtection="0"/>
    <xf numFmtId="0" fontId="15" fillId="27" borderId="1" applyNumberFormat="0" applyFont="0" applyFill="0" applyBorder="0" applyAlignment="0" applyProtection="0">
      <alignment horizontal="center" vertical="center" wrapText="1"/>
      <protection locked="0"/>
    </xf>
    <xf numFmtId="0" fontId="35" fillId="0" borderId="0" applyNumberFormat="0" applyFill="0" applyBorder="0" applyAlignment="0" applyProtection="0"/>
    <xf numFmtId="0" fontId="36" fillId="0" borderId="0">
      <alignment horizontal="centerContinuous"/>
    </xf>
    <xf numFmtId="0" fontId="27" fillId="4" borderId="0" applyNumberFormat="0" applyBorder="0" applyAlignment="0" applyProtection="0"/>
    <xf numFmtId="0" fontId="37" fillId="0" borderId="7" applyNumberFormat="0" applyFill="0" applyAlignment="0" applyProtection="0"/>
    <xf numFmtId="0" fontId="38" fillId="0" borderId="8" applyNumberFormat="0" applyFill="0" applyAlignment="0" applyProtection="0"/>
    <xf numFmtId="0" fontId="39" fillId="0" borderId="9" applyNumberFormat="0" applyFill="0" applyAlignment="0" applyProtection="0"/>
    <xf numFmtId="0" fontId="39" fillId="0" borderId="0" applyNumberFormat="0" applyFill="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34" fillId="7" borderId="4" applyNumberFormat="0" applyAlignment="0" applyProtection="0"/>
    <xf numFmtId="0" fontId="40" fillId="0" borderId="10" applyNumberFormat="0" applyFill="0" applyAlignment="0" applyProtection="0"/>
    <xf numFmtId="177" fontId="15" fillId="0" borderId="0" applyFont="0" applyFill="0" applyProtection="0"/>
    <xf numFmtId="185" fontId="15" fillId="0" borderId="0" applyFont="0" applyFill="0" applyBorder="0" applyAlignment="0" applyProtection="0"/>
    <xf numFmtId="170" fontId="15" fillId="0" borderId="0" applyFont="0" applyFill="0" applyBorder="0" applyAlignment="0" applyProtection="0"/>
    <xf numFmtId="186" fontId="15" fillId="0" borderId="0" applyFont="0" applyFill="0" applyBorder="0" applyAlignment="0" applyProtection="0"/>
    <xf numFmtId="186" fontId="15" fillId="0" borderId="0" applyFont="0" applyFill="0" applyBorder="0" applyAlignment="0" applyProtection="0"/>
    <xf numFmtId="170" fontId="15" fillId="0" borderId="0" applyFont="0" applyFill="0" applyBorder="0" applyAlignment="0" applyProtection="0"/>
    <xf numFmtId="185" fontId="15" fillId="0" borderId="0" applyFont="0" applyFill="0" applyBorder="0" applyAlignment="0" applyProtection="0"/>
    <xf numFmtId="187"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15" fillId="0" borderId="0"/>
    <xf numFmtId="0" fontId="42" fillId="0" borderId="0"/>
    <xf numFmtId="0" fontId="24" fillId="0" borderId="0"/>
    <xf numFmtId="0" fontId="24" fillId="0" borderId="0"/>
    <xf numFmtId="0" fontId="24" fillId="0" borderId="0"/>
    <xf numFmtId="0" fontId="24" fillId="0" borderId="0"/>
    <xf numFmtId="0" fontId="42" fillId="0" borderId="0"/>
    <xf numFmtId="0" fontId="15" fillId="0" borderId="0"/>
    <xf numFmtId="0" fontId="15" fillId="10" borderId="11" applyNumberFormat="0" applyFont="0" applyAlignment="0" applyProtection="0"/>
    <xf numFmtId="0" fontId="15" fillId="10" borderId="11" applyNumberFormat="0" applyFont="0" applyAlignment="0" applyProtection="0"/>
    <xf numFmtId="0" fontId="15" fillId="10" borderId="11" applyNumberFormat="0" applyFont="0" applyAlignment="0" applyProtection="0"/>
    <xf numFmtId="0" fontId="15" fillId="10" borderId="11" applyNumberFormat="0" applyFont="0" applyAlignment="0" applyProtection="0"/>
    <xf numFmtId="0" fontId="43" fillId="22" borderId="12" applyNumberFormat="0" applyAlignment="0" applyProtection="0"/>
    <xf numFmtId="13" fontId="15" fillId="0" borderId="0" applyFont="0" applyFill="0" applyProtection="0"/>
    <xf numFmtId="13" fontId="15" fillId="0" borderId="0" applyFont="0" applyFill="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3" fontId="15" fillId="0" borderId="0" applyFont="0" applyFill="0" applyBorder="0" applyAlignment="0" applyProtection="0"/>
    <xf numFmtId="0" fontId="43" fillId="23" borderId="12" applyNumberFormat="0" applyAlignment="0" applyProtection="0"/>
    <xf numFmtId="0" fontId="43" fillId="23" borderId="12" applyNumberFormat="0" applyAlignment="0" applyProtection="0"/>
    <xf numFmtId="0" fontId="43" fillId="23"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4" fillId="0" borderId="2" applyBorder="0">
      <alignment horizontal="center"/>
    </xf>
    <xf numFmtId="0" fontId="45" fillId="0" borderId="0" applyNumberFormat="0" applyFill="0" applyBorder="0" applyAlignment="0" applyProtection="0"/>
    <xf numFmtId="0" fontId="46" fillId="0" borderId="0">
      <alignment horizontal="left" vertical="top"/>
    </xf>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15" fillId="0" borderId="0">
      <alignment horizontal="left" vertical="top"/>
    </xf>
    <xf numFmtId="0" fontId="48" fillId="0" borderId="14" applyNumberFormat="0" applyFill="0" applyAlignment="0" applyProtection="0"/>
    <xf numFmtId="0" fontId="48" fillId="0" borderId="14" applyNumberFormat="0" applyFill="0" applyAlignment="0" applyProtection="0"/>
    <xf numFmtId="0" fontId="48" fillId="0" borderId="14" applyNumberFormat="0" applyFill="0" applyAlignment="0" applyProtection="0"/>
    <xf numFmtId="0" fontId="20" fillId="0" borderId="0">
      <alignment horizontal="left" vertical="top"/>
    </xf>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0" fontId="44" fillId="0" borderId="0">
      <alignment horizontal="left" vertical="top"/>
    </xf>
    <xf numFmtId="0" fontId="31" fillId="0" borderId="0" applyNumberFormat="0" applyFill="0" applyBorder="0" applyAlignment="0" applyProtection="0"/>
    <xf numFmtId="18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4" fillId="0" borderId="0"/>
    <xf numFmtId="0" fontId="55" fillId="0" borderId="0"/>
    <xf numFmtId="0" fontId="13" fillId="0" borderId="0"/>
    <xf numFmtId="0" fontId="12" fillId="0" borderId="0"/>
    <xf numFmtId="189" fontId="15" fillId="0" borderId="0"/>
    <xf numFmtId="0" fontId="11" fillId="0" borderId="0"/>
    <xf numFmtId="0" fontId="10" fillId="0" borderId="0"/>
    <xf numFmtId="0" fontId="9" fillId="0" borderId="0"/>
    <xf numFmtId="0" fontId="8" fillId="0" borderId="0"/>
    <xf numFmtId="0" fontId="8" fillId="0" borderId="0"/>
    <xf numFmtId="168" fontId="15" fillId="0" borderId="0" applyFont="0" applyFill="0" applyBorder="0" applyAlignment="0" applyProtection="0"/>
    <xf numFmtId="9" fontId="15" fillId="0" borderId="0" applyFont="0" applyFill="0" applyBorder="0" applyAlignment="0" applyProtection="0"/>
    <xf numFmtId="0" fontId="15" fillId="0" borderId="0"/>
    <xf numFmtId="0" fontId="7" fillId="0" borderId="0"/>
    <xf numFmtId="0" fontId="74" fillId="0" borderId="0" applyNumberForma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24"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93" fontId="6" fillId="0" borderId="0" applyFont="0" applyFill="0" applyBorder="0" applyAlignment="0" applyProtection="0"/>
    <xf numFmtId="183" fontId="15" fillId="0" borderId="0" applyFont="0" applyFill="0" applyBorder="0" applyAlignment="0" applyProtection="0"/>
    <xf numFmtId="183" fontId="15" fillId="0" borderId="0" applyFont="0" applyFill="0" applyBorder="0" applyAlignment="0" applyProtection="0"/>
    <xf numFmtId="0" fontId="6" fillId="0" borderId="0"/>
    <xf numFmtId="43" fontId="24" fillId="0" borderId="0" applyFont="0" applyFill="0" applyBorder="0" applyAlignment="0" applyProtection="0"/>
    <xf numFmtId="0" fontId="6" fillId="0" borderId="0"/>
    <xf numFmtId="44" fontId="24" fillId="0" borderId="0" applyFont="0" applyFill="0" applyBorder="0" applyAlignment="0" applyProtection="0"/>
    <xf numFmtId="168" fontId="15" fillId="0" borderId="0" applyFont="0" applyFill="0" applyBorder="0" applyAlignment="0" applyProtection="0"/>
    <xf numFmtId="168" fontId="6"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44" fontId="15" fillId="0" borderId="0" applyFont="0" applyFill="0" applyBorder="0" applyAlignment="0" applyProtection="0"/>
    <xf numFmtId="0" fontId="6" fillId="0" borderId="0"/>
    <xf numFmtId="0" fontId="15" fillId="0" borderId="0"/>
    <xf numFmtId="194" fontId="15" fillId="0" borderId="0"/>
    <xf numFmtId="0" fontId="15" fillId="0" borderId="0"/>
    <xf numFmtId="0" fontId="15" fillId="0" borderId="0"/>
    <xf numFmtId="0" fontId="6" fillId="0" borderId="0"/>
    <xf numFmtId="9" fontId="15" fillId="0" borderId="0" applyFont="0" applyFill="0" applyBorder="0" applyAlignment="0" applyProtection="0"/>
    <xf numFmtId="0" fontId="6" fillId="0" borderId="0"/>
    <xf numFmtId="193" fontId="6" fillId="0" borderId="0" applyFont="0" applyFill="0" applyBorder="0" applyAlignment="0" applyProtection="0"/>
    <xf numFmtId="9" fontId="6" fillId="0" borderId="0" applyFont="0" applyFill="0" applyBorder="0" applyAlignment="0" applyProtection="0"/>
    <xf numFmtId="0" fontId="74" fillId="0" borderId="0" applyNumberFormat="0" applyFill="0" applyBorder="0" applyAlignment="0" applyProtection="0"/>
    <xf numFmtId="0" fontId="6" fillId="0" borderId="0"/>
    <xf numFmtId="193" fontId="6" fillId="0" borderId="0" applyFont="0" applyFill="0" applyBorder="0" applyAlignment="0" applyProtection="0"/>
    <xf numFmtId="9" fontId="6" fillId="0" borderId="0" applyFont="0" applyFill="0" applyBorder="0" applyAlignment="0" applyProtection="0"/>
    <xf numFmtId="167" fontId="15" fillId="0" borderId="0" applyFont="0" applyFill="0" applyBorder="0" applyAlignment="0" applyProtection="0"/>
    <xf numFmtId="0" fontId="6" fillId="0" borderId="0"/>
    <xf numFmtId="193" fontId="6" fillId="0" borderId="0" applyFont="0" applyFill="0" applyBorder="0" applyAlignment="0" applyProtection="0"/>
    <xf numFmtId="0" fontId="75" fillId="0" borderId="0" applyNumberForma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93" fontId="6" fillId="0" borderId="0" applyFont="0" applyFill="0" applyBorder="0" applyAlignment="0" applyProtection="0"/>
    <xf numFmtId="183" fontId="15" fillId="0" borderId="0" applyFont="0" applyFill="0" applyBorder="0" applyAlignment="0" applyProtection="0"/>
    <xf numFmtId="0" fontId="6" fillId="0" borderId="0"/>
    <xf numFmtId="0" fontId="6" fillId="0" borderId="0"/>
    <xf numFmtId="168" fontId="15" fillId="0" borderId="0" applyFont="0" applyFill="0" applyBorder="0" applyAlignment="0" applyProtection="0"/>
    <xf numFmtId="168" fontId="6"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0" fontId="6" fillId="0" borderId="0"/>
    <xf numFmtId="0" fontId="6" fillId="0" borderId="0"/>
    <xf numFmtId="0" fontId="6" fillId="0" borderId="0"/>
    <xf numFmtId="193" fontId="6" fillId="0" borderId="0" applyFont="0" applyFill="0" applyBorder="0" applyAlignment="0" applyProtection="0"/>
    <xf numFmtId="9" fontId="6" fillId="0" borderId="0" applyFont="0" applyFill="0" applyBorder="0" applyAlignment="0" applyProtection="0"/>
    <xf numFmtId="0" fontId="6" fillId="0" borderId="0"/>
    <xf numFmtId="193" fontId="6" fillId="0" borderId="0" applyFont="0" applyFill="0" applyBorder="0" applyAlignment="0" applyProtection="0"/>
    <xf numFmtId="9" fontId="6" fillId="0" borderId="0" applyFont="0" applyFill="0" applyBorder="0" applyAlignment="0" applyProtection="0"/>
    <xf numFmtId="167" fontId="15" fillId="0" borderId="0" applyFont="0" applyFill="0" applyBorder="0" applyAlignment="0" applyProtection="0"/>
    <xf numFmtId="0" fontId="6" fillId="0" borderId="0"/>
    <xf numFmtId="193" fontId="6"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93" fontId="6" fillId="0" borderId="0" applyFont="0" applyFill="0" applyBorder="0" applyAlignment="0" applyProtection="0"/>
    <xf numFmtId="0" fontId="6" fillId="0" borderId="0"/>
    <xf numFmtId="0" fontId="6" fillId="0" borderId="0"/>
    <xf numFmtId="168" fontId="6" fillId="0" borderId="0" applyFont="0" applyFill="0" applyBorder="0" applyAlignment="0" applyProtection="0"/>
    <xf numFmtId="168" fontId="15" fillId="0" borderId="0" applyFont="0" applyFill="0" applyBorder="0" applyAlignment="0" applyProtection="0"/>
    <xf numFmtId="0" fontId="6" fillId="0" borderId="0"/>
    <xf numFmtId="0" fontId="6" fillId="0" borderId="0"/>
    <xf numFmtId="0" fontId="6" fillId="0" borderId="0"/>
    <xf numFmtId="193" fontId="6" fillId="0" borderId="0" applyFont="0" applyFill="0" applyBorder="0" applyAlignment="0" applyProtection="0"/>
    <xf numFmtId="9" fontId="6" fillId="0" borderId="0" applyFont="0" applyFill="0" applyBorder="0" applyAlignment="0" applyProtection="0"/>
    <xf numFmtId="0" fontId="6" fillId="0" borderId="0"/>
    <xf numFmtId="193" fontId="6" fillId="0" borderId="0" applyFont="0" applyFill="0" applyBorder="0" applyAlignment="0" applyProtection="0"/>
    <xf numFmtId="9" fontId="6" fillId="0" borderId="0" applyFont="0" applyFill="0" applyBorder="0" applyAlignment="0" applyProtection="0"/>
    <xf numFmtId="167" fontId="15" fillId="0" borderId="0" applyFont="0" applyFill="0" applyBorder="0" applyAlignment="0" applyProtection="0"/>
    <xf numFmtId="0" fontId="6" fillId="0" borderId="0"/>
    <xf numFmtId="193" fontId="6" fillId="0" borderId="0" applyFont="0" applyFill="0" applyBorder="0" applyAlignment="0" applyProtection="0"/>
    <xf numFmtId="0" fontId="6" fillId="0" borderId="0"/>
    <xf numFmtId="168" fontId="6" fillId="0" borderId="0" applyFont="0" applyFill="0" applyBorder="0" applyAlignment="0" applyProtection="0"/>
    <xf numFmtId="0" fontId="5" fillId="0" borderId="0"/>
    <xf numFmtId="0" fontId="5" fillId="0" borderId="0"/>
    <xf numFmtId="0" fontId="4" fillId="0" borderId="0"/>
    <xf numFmtId="165" fontId="77" fillId="0" borderId="0" applyFont="0" applyFill="0" applyBorder="0" applyAlignment="0" applyProtection="0"/>
    <xf numFmtId="0" fontId="3" fillId="0" borderId="0"/>
    <xf numFmtId="0" fontId="2" fillId="0" borderId="0"/>
    <xf numFmtId="0" fontId="1" fillId="0" borderId="0"/>
    <xf numFmtId="0" fontId="1" fillId="0" borderId="0"/>
    <xf numFmtId="41" fontId="85" fillId="0" borderId="0" applyFont="0" applyFill="0" applyBorder="0" applyAlignment="0" applyProtection="0"/>
    <xf numFmtId="44" fontId="85" fillId="0" borderId="0" applyFont="0" applyFill="0" applyBorder="0" applyAlignment="0" applyProtection="0"/>
  </cellStyleXfs>
  <cellXfs count="321">
    <xf numFmtId="0" fontId="0" fillId="0" borderId="0" xfId="0"/>
    <xf numFmtId="0" fontId="19" fillId="0" borderId="0" xfId="3" applyNumberFormat="1" applyFont="1" applyFill="1" applyAlignment="1" applyProtection="1">
      <alignment vertical="center" wrapText="1"/>
    </xf>
    <xf numFmtId="170" fontId="19" fillId="0" borderId="0" xfId="3" applyFont="1" applyFill="1" applyAlignment="1" applyProtection="1">
      <alignment vertical="center" wrapText="1"/>
    </xf>
    <xf numFmtId="3" fontId="19" fillId="0" borderId="0" xfId="3" applyNumberFormat="1" applyFont="1" applyFill="1" applyBorder="1" applyAlignment="1" applyProtection="1">
      <alignment vertical="center" wrapText="1"/>
    </xf>
    <xf numFmtId="0" fontId="18" fillId="0" borderId="0" xfId="2" applyFont="1" applyFill="1" applyAlignment="1" applyProtection="1">
      <alignment vertical="center" wrapText="1"/>
    </xf>
    <xf numFmtId="170" fontId="19" fillId="0" borderId="0" xfId="3" applyFont="1" applyFill="1" applyAlignment="1" applyProtection="1">
      <alignment horizontal="center" vertical="center" wrapText="1"/>
    </xf>
    <xf numFmtId="0" fontId="57" fillId="0" borderId="0" xfId="349" applyFont="1"/>
    <xf numFmtId="0" fontId="57" fillId="0" borderId="0" xfId="349" applyFont="1" applyBorder="1"/>
    <xf numFmtId="0" fontId="57" fillId="0" borderId="0" xfId="349" applyFont="1" applyBorder="1" applyAlignment="1">
      <alignment horizontal="center"/>
    </xf>
    <xf numFmtId="0" fontId="57" fillId="0" borderId="0" xfId="349" applyFont="1" applyAlignment="1">
      <alignment vertical="center"/>
    </xf>
    <xf numFmtId="0" fontId="58" fillId="33" borderId="1" xfId="349" applyFont="1" applyFill="1" applyBorder="1" applyAlignment="1">
      <alignment horizontal="center" vertical="center"/>
    </xf>
    <xf numFmtId="0" fontId="52" fillId="0" borderId="0" xfId="344" applyFont="1" applyAlignment="1">
      <alignment vertical="center"/>
    </xf>
    <xf numFmtId="0" fontId="52" fillId="33" borderId="1" xfId="344" applyFont="1" applyFill="1" applyBorder="1" applyAlignment="1">
      <alignment horizontal="justify" vertical="center" wrapText="1"/>
    </xf>
    <xf numFmtId="0" fontId="52" fillId="33" borderId="1" xfId="344" applyFont="1" applyFill="1" applyBorder="1" applyAlignment="1">
      <alignment vertical="center"/>
    </xf>
    <xf numFmtId="0" fontId="54" fillId="33" borderId="1" xfId="344" applyFont="1" applyFill="1" applyBorder="1" applyAlignment="1">
      <alignment horizontal="center" vertical="center" wrapText="1"/>
    </xf>
    <xf numFmtId="0" fontId="18" fillId="0" borderId="0" xfId="2" applyFont="1" applyFill="1" applyBorder="1" applyAlignment="1" applyProtection="1">
      <alignment vertical="center" wrapText="1"/>
    </xf>
    <xf numFmtId="0" fontId="19" fillId="0" borderId="0" xfId="2" applyNumberFormat="1" applyFont="1" applyFill="1" applyBorder="1" applyAlignment="1" applyProtection="1">
      <alignment vertical="center" wrapText="1"/>
    </xf>
    <xf numFmtId="171" fontId="19" fillId="0" borderId="0" xfId="3" applyNumberFormat="1" applyFont="1" applyFill="1" applyBorder="1" applyAlignment="1" applyProtection="1">
      <alignment vertical="center" wrapText="1"/>
    </xf>
    <xf numFmtId="172" fontId="18" fillId="0" borderId="0" xfId="3" applyNumberFormat="1" applyFont="1" applyFill="1" applyBorder="1" applyAlignment="1" applyProtection="1">
      <alignment horizontal="right" vertical="center" wrapText="1"/>
    </xf>
    <xf numFmtId="173" fontId="18" fillId="0" borderId="0" xfId="3" applyNumberFormat="1" applyFont="1" applyFill="1" applyBorder="1" applyAlignment="1" applyProtection="1">
      <alignment vertical="center" wrapText="1"/>
    </xf>
    <xf numFmtId="170" fontId="19" fillId="0" borderId="0" xfId="3" applyFont="1" applyFill="1" applyBorder="1" applyAlignment="1" applyProtection="1">
      <alignment vertical="center" wrapText="1"/>
    </xf>
    <xf numFmtId="0" fontId="18" fillId="0" borderId="0" xfId="2" applyNumberFormat="1" applyFont="1" applyFill="1" applyAlignment="1" applyProtection="1">
      <alignment vertical="center" wrapText="1"/>
    </xf>
    <xf numFmtId="174" fontId="18" fillId="0" borderId="0" xfId="3" applyNumberFormat="1" applyFont="1" applyFill="1" applyAlignment="1" applyProtection="1">
      <alignment vertical="center" wrapText="1"/>
    </xf>
    <xf numFmtId="170" fontId="18" fillId="0" borderId="0" xfId="3" applyFont="1" applyFill="1" applyAlignment="1" applyProtection="1">
      <alignment vertical="center" wrapText="1"/>
    </xf>
    <xf numFmtId="0" fontId="65" fillId="0" borderId="0" xfId="351" applyFont="1"/>
    <xf numFmtId="14" fontId="58" fillId="33" borderId="1" xfId="349" applyNumberFormat="1" applyFont="1" applyFill="1" applyBorder="1" applyAlignment="1">
      <alignment horizontal="center" vertical="center" wrapText="1"/>
    </xf>
    <xf numFmtId="0" fontId="52" fillId="0" borderId="1" xfId="344" applyFont="1" applyFill="1" applyBorder="1" applyAlignment="1">
      <alignment horizontal="center" vertical="center"/>
    </xf>
    <xf numFmtId="170" fontId="68" fillId="0" borderId="0" xfId="3" applyFont="1" applyFill="1" applyAlignment="1" applyProtection="1">
      <alignment vertical="center" wrapText="1"/>
    </xf>
    <xf numFmtId="49" fontId="65" fillId="0" borderId="30" xfId="351" applyNumberFormat="1" applyFont="1" applyBorder="1" applyAlignment="1">
      <alignment horizontal="center" vertical="center"/>
    </xf>
    <xf numFmtId="0" fontId="65" fillId="0" borderId="30" xfId="351" applyFont="1" applyBorder="1" applyAlignment="1">
      <alignment horizontal="center" vertical="center"/>
    </xf>
    <xf numFmtId="21" fontId="65" fillId="0" borderId="30" xfId="351" applyNumberFormat="1" applyFont="1" applyBorder="1" applyAlignment="1">
      <alignment horizontal="center" vertical="center"/>
    </xf>
    <xf numFmtId="0" fontId="65" fillId="0" borderId="30" xfId="351" applyFont="1" applyBorder="1" applyAlignment="1">
      <alignment horizontal="left" vertical="center" wrapText="1"/>
    </xf>
    <xf numFmtId="0" fontId="67" fillId="29" borderId="24" xfId="351" applyFont="1" applyFill="1" applyBorder="1" applyAlignment="1">
      <alignment horizontal="center" vertical="center"/>
    </xf>
    <xf numFmtId="0" fontId="67" fillId="29" borderId="24" xfId="351" applyFont="1" applyFill="1" applyBorder="1" applyAlignment="1">
      <alignment horizontal="center" vertical="center" wrapText="1"/>
    </xf>
    <xf numFmtId="0" fontId="59" fillId="29" borderId="1" xfId="349" applyFont="1" applyFill="1" applyBorder="1" applyAlignment="1" applyProtection="1">
      <alignment horizontal="center" vertical="center" wrapText="1"/>
    </xf>
    <xf numFmtId="0" fontId="67" fillId="0" borderId="20" xfId="351" applyFont="1" applyFill="1" applyBorder="1" applyAlignment="1">
      <alignment wrapText="1"/>
    </xf>
    <xf numFmtId="0" fontId="67" fillId="0" borderId="22" xfId="351" applyFont="1" applyFill="1" applyBorder="1" applyAlignment="1">
      <alignment vertical="center" wrapText="1"/>
    </xf>
    <xf numFmtId="0" fontId="67" fillId="0" borderId="17" xfId="351" applyFont="1" applyFill="1" applyBorder="1" applyAlignment="1">
      <alignment vertical="center" wrapText="1"/>
    </xf>
    <xf numFmtId="0" fontId="65" fillId="0" borderId="30" xfId="351" applyFont="1" applyBorder="1" applyAlignment="1">
      <alignment horizontal="center" vertical="center" wrapText="1"/>
    </xf>
    <xf numFmtId="170" fontId="16" fillId="33" borderId="24" xfId="3" applyFont="1" applyFill="1" applyBorder="1" applyAlignment="1" applyProtection="1">
      <alignment horizontal="center" vertical="center" wrapText="1"/>
    </xf>
    <xf numFmtId="0" fontId="19" fillId="33" borderId="24" xfId="2" applyNumberFormat="1" applyFont="1" applyFill="1" applyBorder="1" applyAlignment="1" applyProtection="1">
      <alignment horizontal="center" vertical="center" wrapText="1"/>
    </xf>
    <xf numFmtId="0" fontId="56" fillId="33" borderId="24" xfId="0" applyFont="1" applyFill="1" applyBorder="1" applyAlignment="1">
      <alignment horizontal="center" vertical="center" textRotation="255" wrapText="1"/>
    </xf>
    <xf numFmtId="0" fontId="60" fillId="0" borderId="24" xfId="2" applyNumberFormat="1" applyFont="1" applyFill="1" applyBorder="1" applyAlignment="1" applyProtection="1">
      <alignment horizontal="center" vertical="center" wrapText="1"/>
    </xf>
    <xf numFmtId="4" fontId="46" fillId="0" borderId="24" xfId="2" applyNumberFormat="1" applyFont="1" applyFill="1" applyBorder="1" applyAlignment="1" applyProtection="1">
      <alignment horizontal="center" vertical="center" wrapText="1"/>
    </xf>
    <xf numFmtId="9" fontId="60" fillId="0" borderId="24" xfId="2" applyNumberFormat="1" applyFont="1" applyFill="1" applyBorder="1" applyAlignment="1" applyProtection="1">
      <alignment horizontal="center" vertical="center" wrapText="1"/>
    </xf>
    <xf numFmtId="0" fontId="18" fillId="34" borderId="24" xfId="0" applyFont="1" applyFill="1" applyBorder="1" applyAlignment="1"/>
    <xf numFmtId="0" fontId="19" fillId="34" borderId="24" xfId="0" applyFont="1" applyFill="1" applyBorder="1" applyAlignment="1">
      <alignment horizontal="center" vertical="center"/>
    </xf>
    <xf numFmtId="2" fontId="19" fillId="34" borderId="24" xfId="0" applyNumberFormat="1" applyFont="1" applyFill="1" applyBorder="1" applyAlignment="1">
      <alignment horizontal="center" vertical="center"/>
    </xf>
    <xf numFmtId="0" fontId="59" fillId="0" borderId="1" xfId="349" applyFont="1" applyFill="1" applyBorder="1" applyAlignment="1" applyProtection="1">
      <alignment horizontal="center" vertical="center"/>
    </xf>
    <xf numFmtId="191" fontId="69" fillId="0" borderId="1" xfId="349" applyNumberFormat="1" applyFont="1" applyFill="1" applyBorder="1" applyAlignment="1">
      <alignment horizontal="center" vertical="center"/>
    </xf>
    <xf numFmtId="0" fontId="70" fillId="33" borderId="30" xfId="349" applyFont="1" applyFill="1" applyBorder="1" applyAlignment="1" applyProtection="1">
      <alignment horizontal="center" vertical="center"/>
    </xf>
    <xf numFmtId="0" fontId="58" fillId="29" borderId="22" xfId="349" applyFont="1" applyFill="1" applyBorder="1" applyAlignment="1" applyProtection="1"/>
    <xf numFmtId="0" fontId="71" fillId="29" borderId="22" xfId="349" applyFont="1" applyFill="1" applyBorder="1" applyAlignment="1" applyProtection="1">
      <alignment horizontal="center" vertical="center"/>
    </xf>
    <xf numFmtId="0" fontId="59" fillId="29" borderId="29" xfId="349" applyFont="1" applyFill="1" applyBorder="1" applyAlignment="1" applyProtection="1">
      <alignment horizontal="center" vertical="center" wrapText="1"/>
    </xf>
    <xf numFmtId="0" fontId="59" fillId="29" borderId="29" xfId="349" applyFont="1" applyFill="1" applyBorder="1" applyAlignment="1">
      <alignment horizontal="center" vertical="center" wrapText="1"/>
    </xf>
    <xf numFmtId="0" fontId="59" fillId="29" borderId="1" xfId="349" applyFont="1" applyFill="1" applyBorder="1" applyAlignment="1" applyProtection="1">
      <alignment vertical="center" wrapText="1"/>
    </xf>
    <xf numFmtId="0" fontId="69" fillId="0" borderId="1" xfId="349" applyFont="1" applyFill="1" applyBorder="1" applyAlignment="1">
      <alignment horizontal="center" vertical="center" wrapText="1"/>
    </xf>
    <xf numFmtId="0" fontId="56" fillId="33" borderId="24" xfId="0" applyFont="1" applyFill="1" applyBorder="1" applyAlignment="1">
      <alignment horizontal="center" vertical="center" textRotation="255" wrapText="1"/>
    </xf>
    <xf numFmtId="0" fontId="19" fillId="34" borderId="24" xfId="0" applyFont="1" applyFill="1" applyBorder="1" applyAlignment="1">
      <alignment horizontal="center" vertical="center"/>
    </xf>
    <xf numFmtId="0" fontId="57" fillId="0" borderId="0" xfId="349" applyFont="1" applyAlignment="1">
      <alignment horizontal="left"/>
    </xf>
    <xf numFmtId="0" fontId="65" fillId="0" borderId="0" xfId="351" applyFont="1" applyBorder="1" applyAlignment="1">
      <alignment horizontal="center" vertical="center"/>
    </xf>
    <xf numFmtId="21" fontId="65" fillId="0" borderId="0" xfId="351" applyNumberFormat="1" applyFont="1" applyBorder="1" applyAlignment="1">
      <alignment horizontal="center" vertical="center"/>
    </xf>
    <xf numFmtId="0" fontId="65" fillId="0" borderId="0" xfId="351" applyFont="1" applyBorder="1" applyAlignment="1">
      <alignment horizontal="center" vertical="center" wrapText="1"/>
    </xf>
    <xf numFmtId="0" fontId="65" fillId="0" borderId="0" xfId="351" applyFont="1" applyBorder="1" applyAlignment="1">
      <alignment horizontal="left" vertical="center" wrapText="1"/>
    </xf>
    <xf numFmtId="192" fontId="65" fillId="0" borderId="0" xfId="351" applyNumberFormat="1" applyFont="1" applyBorder="1" applyAlignment="1">
      <alignment horizontal="center" vertical="center" wrapText="1"/>
    </xf>
    <xf numFmtId="0" fontId="65" fillId="0" borderId="0" xfId="351" applyFont="1" applyBorder="1"/>
    <xf numFmtId="0" fontId="76" fillId="0" borderId="0" xfId="0" applyFont="1" applyAlignment="1">
      <alignment horizontal="center" vertical="center" wrapText="1"/>
    </xf>
    <xf numFmtId="0" fontId="52" fillId="33" borderId="24" xfId="344" applyFont="1" applyFill="1" applyBorder="1" applyAlignment="1">
      <alignment horizontal="justify" vertical="center" wrapText="1"/>
    </xf>
    <xf numFmtId="49" fontId="53" fillId="0" borderId="1" xfId="344" applyNumberFormat="1" applyFont="1" applyFill="1" applyBorder="1" applyAlignment="1">
      <alignment horizontal="center" vertical="center" wrapText="1"/>
    </xf>
    <xf numFmtId="0" fontId="53" fillId="0" borderId="1" xfId="344" applyFont="1" applyFill="1" applyBorder="1" applyAlignment="1">
      <alignment horizontal="left" vertical="center" wrapText="1"/>
    </xf>
    <xf numFmtId="3" fontId="65" fillId="0" borderId="30" xfId="351" applyNumberFormat="1" applyFont="1" applyBorder="1" applyAlignment="1">
      <alignment horizontal="center" vertical="center" wrapText="1"/>
    </xf>
    <xf numFmtId="0" fontId="19" fillId="34" borderId="24" xfId="0" applyFont="1" applyFill="1" applyBorder="1" applyAlignment="1">
      <alignment horizontal="center" vertical="center"/>
    </xf>
    <xf numFmtId="0" fontId="56" fillId="33" borderId="24" xfId="0" applyFont="1" applyFill="1" applyBorder="1" applyAlignment="1">
      <alignment horizontal="center" vertical="center" textRotation="255" wrapText="1"/>
    </xf>
    <xf numFmtId="14" fontId="60" fillId="0" borderId="24" xfId="2" applyNumberFormat="1" applyFont="1" applyFill="1" applyBorder="1" applyAlignment="1" applyProtection="1">
      <alignment horizontal="center" vertical="center" wrapText="1"/>
    </xf>
    <xf numFmtId="0" fontId="60" fillId="0" borderId="30" xfId="351" applyFont="1" applyBorder="1" applyAlignment="1">
      <alignment horizontal="center" vertical="center" wrapText="1"/>
    </xf>
    <xf numFmtId="0" fontId="60" fillId="0" borderId="30" xfId="351" applyFont="1" applyBorder="1" applyAlignment="1">
      <alignment horizontal="left" vertical="center" wrapText="1"/>
    </xf>
    <xf numFmtId="3" fontId="60" fillId="0" borderId="30" xfId="351" applyNumberFormat="1" applyFont="1" applyBorder="1" applyAlignment="1">
      <alignment horizontal="center" vertical="center" wrapText="1"/>
    </xf>
    <xf numFmtId="0" fontId="60" fillId="0" borderId="24" xfId="351" applyFont="1" applyBorder="1" applyAlignment="1">
      <alignment horizontal="center" vertical="center" wrapText="1"/>
    </xf>
    <xf numFmtId="3" fontId="60" fillId="0" borderId="24" xfId="351" applyNumberFormat="1" applyFont="1" applyBorder="1" applyAlignment="1">
      <alignment horizontal="center" vertical="center" wrapText="1"/>
    </xf>
    <xf numFmtId="0" fontId="60" fillId="0" borderId="24" xfId="351" applyFont="1" applyBorder="1" applyAlignment="1">
      <alignment horizontal="left" vertical="center" wrapText="1"/>
    </xf>
    <xf numFmtId="0" fontId="65" fillId="35" borderId="24" xfId="0" applyFont="1" applyFill="1" applyBorder="1" applyAlignment="1">
      <alignment horizontal="center" vertical="center" wrapText="1"/>
    </xf>
    <xf numFmtId="191" fontId="78" fillId="33" borderId="30" xfId="349" applyNumberFormat="1" applyFont="1" applyFill="1" applyBorder="1" applyAlignment="1" applyProtection="1">
      <alignment horizontal="center" vertical="center"/>
    </xf>
    <xf numFmtId="2" fontId="79" fillId="0" borderId="1" xfId="349" applyNumberFormat="1" applyFont="1" applyFill="1" applyBorder="1" applyAlignment="1" applyProtection="1">
      <alignment horizontal="center" vertical="center"/>
    </xf>
    <xf numFmtId="1" fontId="80" fillId="0" borderId="1" xfId="349" applyNumberFormat="1" applyFont="1" applyFill="1" applyBorder="1" applyAlignment="1" applyProtection="1">
      <alignment horizontal="center" vertical="center"/>
    </xf>
    <xf numFmtId="2" fontId="79" fillId="0" borderId="24" xfId="349" applyNumberFormat="1" applyFont="1" applyFill="1" applyBorder="1" applyAlignment="1" applyProtection="1">
      <alignment horizontal="center" vertical="center"/>
    </xf>
    <xf numFmtId="190" fontId="73" fillId="33" borderId="24" xfId="349" applyNumberFormat="1" applyFont="1" applyFill="1" applyBorder="1" applyAlignment="1">
      <alignment horizontal="center" vertical="center"/>
    </xf>
    <xf numFmtId="190" fontId="58" fillId="33" borderId="24" xfId="349" applyNumberFormat="1" applyFont="1" applyFill="1" applyBorder="1" applyAlignment="1" applyProtection="1">
      <alignment horizontal="center" vertical="center"/>
    </xf>
    <xf numFmtId="0" fontId="66" fillId="28" borderId="25" xfId="441" applyFont="1" applyFill="1" applyBorder="1" applyAlignment="1">
      <alignment vertical="center"/>
    </xf>
    <xf numFmtId="0" fontId="52" fillId="0" borderId="0" xfId="441" applyFont="1" applyFill="1" applyAlignment="1">
      <alignment vertical="center"/>
    </xf>
    <xf numFmtId="0" fontId="72" fillId="28" borderId="18" xfId="441" applyFont="1" applyFill="1" applyBorder="1" applyAlignment="1">
      <alignment vertical="center"/>
    </xf>
    <xf numFmtId="0" fontId="72" fillId="28" borderId="0" xfId="441" applyFont="1" applyFill="1" applyBorder="1" applyAlignment="1">
      <alignment vertical="center"/>
    </xf>
    <xf numFmtId="0" fontId="62" fillId="28" borderId="20" xfId="441" applyFont="1" applyFill="1" applyBorder="1" applyAlignment="1">
      <alignment vertical="center"/>
    </xf>
    <xf numFmtId="0" fontId="62" fillId="28" borderId="22" xfId="441" applyFont="1" applyFill="1" applyBorder="1" applyAlignment="1">
      <alignment vertical="center"/>
    </xf>
    <xf numFmtId="0" fontId="67" fillId="30" borderId="3" xfId="441" applyFont="1" applyFill="1" applyBorder="1" applyAlignment="1">
      <alignment horizontal="center" vertical="center" wrapText="1"/>
    </xf>
    <xf numFmtId="0" fontId="62" fillId="30" borderId="0" xfId="441" applyFont="1" applyFill="1" applyBorder="1" applyAlignment="1">
      <alignment horizontal="center" vertical="center" wrapText="1"/>
    </xf>
    <xf numFmtId="0" fontId="65" fillId="33" borderId="24" xfId="441" applyFont="1" applyFill="1" applyBorder="1" applyAlignment="1">
      <alignment horizontal="center" vertical="center" wrapText="1"/>
    </xf>
    <xf numFmtId="0" fontId="67" fillId="33" borderId="24" xfId="441" applyFont="1" applyFill="1" applyBorder="1" applyAlignment="1">
      <alignment vertical="center" wrapText="1"/>
    </xf>
    <xf numFmtId="0" fontId="67" fillId="33" borderId="24" xfId="441" applyFont="1" applyFill="1" applyBorder="1" applyAlignment="1">
      <alignment horizontal="center" vertical="center" wrapText="1"/>
    </xf>
    <xf numFmtId="0" fontId="65" fillId="0" borderId="0" xfId="441" applyFont="1" applyFill="1" applyAlignment="1">
      <alignment vertical="center"/>
    </xf>
    <xf numFmtId="3" fontId="67" fillId="33" borderId="24" xfId="441" applyNumberFormat="1" applyFont="1" applyFill="1" applyBorder="1" applyAlignment="1">
      <alignment horizontal="center" vertical="center" wrapText="1"/>
    </xf>
    <xf numFmtId="0" fontId="65" fillId="30" borderId="24" xfId="441" applyFont="1" applyFill="1" applyBorder="1" applyAlignment="1">
      <alignment horizontal="center" vertical="center" wrapText="1"/>
    </xf>
    <xf numFmtId="0" fontId="53" fillId="30" borderId="24" xfId="441" applyFont="1" applyFill="1" applyBorder="1" applyAlignment="1">
      <alignment vertical="center" wrapText="1"/>
    </xf>
    <xf numFmtId="0" fontId="53" fillId="30" borderId="24" xfId="441" applyFont="1" applyFill="1" applyBorder="1" applyAlignment="1">
      <alignment horizontal="center" vertical="center" wrapText="1"/>
    </xf>
    <xf numFmtId="0" fontId="67" fillId="35" borderId="24" xfId="441" applyFont="1" applyFill="1" applyBorder="1" applyAlignment="1">
      <alignment horizontal="center" vertical="center" wrapText="1"/>
    </xf>
    <xf numFmtId="0" fontId="62" fillId="35" borderId="24" xfId="441" applyFont="1" applyFill="1" applyBorder="1" applyAlignment="1">
      <alignment horizontal="left" vertical="center"/>
    </xf>
    <xf numFmtId="0" fontId="52" fillId="0" borderId="24" xfId="441" applyFont="1" applyFill="1" applyBorder="1" applyAlignment="1">
      <alignment horizontal="justify" vertical="center" wrapText="1"/>
    </xf>
    <xf numFmtId="0" fontId="52" fillId="0" borderId="24" xfId="441" applyFont="1" applyFill="1" applyBorder="1" applyAlignment="1">
      <alignment horizontal="justify" vertical="center"/>
    </xf>
    <xf numFmtId="0" fontId="52" fillId="0" borderId="0" xfId="441" applyFont="1" applyFill="1" applyBorder="1" applyAlignment="1">
      <alignment vertical="center"/>
    </xf>
    <xf numFmtId="0" fontId="65" fillId="35" borderId="24" xfId="441" applyFont="1" applyFill="1" applyBorder="1" applyAlignment="1">
      <alignment horizontal="center" vertical="center"/>
    </xf>
    <xf numFmtId="0" fontId="52" fillId="0" borderId="24" xfId="441" applyFont="1" applyBorder="1" applyAlignment="1">
      <alignment horizontal="justify" vertical="center" wrapText="1"/>
    </xf>
    <xf numFmtId="0" fontId="15" fillId="0" borderId="24" xfId="441" applyFont="1" applyFill="1" applyBorder="1" applyAlignment="1" applyProtection="1">
      <alignment horizontal="justify" vertical="center"/>
      <protection hidden="1"/>
    </xf>
    <xf numFmtId="0" fontId="15" fillId="0" borderId="24" xfId="441" applyFont="1" applyFill="1" applyBorder="1" applyAlignment="1" applyProtection="1">
      <alignment horizontal="justify" vertical="center" wrapText="1"/>
      <protection hidden="1"/>
    </xf>
    <xf numFmtId="0" fontId="52" fillId="0" borderId="24" xfId="441" applyFont="1" applyFill="1" applyBorder="1" applyAlignment="1" applyProtection="1">
      <alignment horizontal="center" vertical="center" wrapText="1"/>
      <protection hidden="1"/>
    </xf>
    <xf numFmtId="0" fontId="52" fillId="0" borderId="24" xfId="441" applyFont="1" applyFill="1" applyBorder="1" applyAlignment="1">
      <alignment horizontal="center" vertical="center"/>
    </xf>
    <xf numFmtId="0" fontId="65" fillId="0" borderId="0" xfId="441" applyFont="1" applyAlignment="1">
      <alignment vertical="center"/>
    </xf>
    <xf numFmtId="0" fontId="52" fillId="32" borderId="24" xfId="441" applyFont="1" applyFill="1" applyBorder="1" applyAlignment="1">
      <alignment horizontal="justify" vertical="center" wrapText="1"/>
    </xf>
    <xf numFmtId="0" fontId="53" fillId="32" borderId="24" xfId="441" applyFont="1" applyFill="1" applyBorder="1" applyAlignment="1">
      <alignment horizontal="center" vertical="center"/>
    </xf>
    <xf numFmtId="0" fontId="52" fillId="0" borderId="0" xfId="441" applyFont="1" applyAlignment="1">
      <alignment vertical="center"/>
    </xf>
    <xf numFmtId="165" fontId="57" fillId="0" borderId="0" xfId="438" applyFont="1"/>
    <xf numFmtId="192" fontId="65" fillId="37" borderId="30" xfId="351" applyNumberFormat="1" applyFont="1" applyFill="1" applyBorder="1" applyAlignment="1">
      <alignment horizontal="center" vertical="center" wrapText="1"/>
    </xf>
    <xf numFmtId="3" fontId="83" fillId="0" borderId="0" xfId="0" applyNumberFormat="1" applyFont="1" applyAlignment="1">
      <alignment horizontal="center" vertical="center"/>
    </xf>
    <xf numFmtId="0" fontId="82" fillId="0" borderId="32" xfId="0" applyFont="1" applyBorder="1" applyAlignment="1">
      <alignment horizontal="justify" vertical="center" wrapText="1"/>
    </xf>
    <xf numFmtId="0" fontId="60" fillId="0" borderId="0" xfId="0" applyFont="1" applyAlignment="1">
      <alignment horizontal="justify" vertical="center"/>
    </xf>
    <xf numFmtId="0" fontId="60" fillId="0" borderId="32" xfId="0" applyFont="1" applyBorder="1" applyAlignment="1">
      <alignment horizontal="justify" vertical="center" wrapText="1"/>
    </xf>
    <xf numFmtId="0" fontId="16" fillId="30" borderId="0" xfId="2" applyFont="1" applyFill="1" applyBorder="1" applyAlignment="1" applyProtection="1">
      <alignment horizontal="center" vertical="center" wrapText="1"/>
    </xf>
    <xf numFmtId="0" fontId="18" fillId="30" borderId="0" xfId="2" applyFont="1" applyFill="1" applyAlignment="1" applyProtection="1">
      <alignment vertical="center" wrapText="1"/>
    </xf>
    <xf numFmtId="0" fontId="44" fillId="29" borderId="24" xfId="2" applyFont="1" applyFill="1" applyBorder="1" applyAlignment="1" applyProtection="1">
      <alignment horizontal="center" vertical="center" wrapText="1"/>
    </xf>
    <xf numFmtId="0" fontId="44" fillId="38" borderId="24" xfId="2" applyFont="1" applyFill="1" applyBorder="1" applyAlignment="1" applyProtection="1">
      <alignment horizontal="center" vertical="center" wrapText="1"/>
    </xf>
    <xf numFmtId="0" fontId="44" fillId="39" borderId="24" xfId="0" applyFont="1" applyFill="1" applyBorder="1" applyAlignment="1">
      <alignment horizontal="center" vertical="center" wrapText="1"/>
    </xf>
    <xf numFmtId="0" fontId="44" fillId="39" borderId="24" xfId="2" applyFont="1" applyFill="1" applyBorder="1" applyAlignment="1" applyProtection="1">
      <alignment horizontal="center" vertical="center" wrapText="1"/>
    </xf>
    <xf numFmtId="49" fontId="60" fillId="0" borderId="24" xfId="0" applyNumberFormat="1" applyFont="1" applyFill="1" applyBorder="1" applyAlignment="1" applyProtection="1">
      <alignment horizontal="center" vertical="center" wrapText="1"/>
    </xf>
    <xf numFmtId="4" fontId="60" fillId="0" borderId="24" xfId="3" applyNumberFormat="1" applyFont="1" applyFill="1" applyBorder="1" applyAlignment="1" applyProtection="1">
      <alignment horizontal="left" vertical="center" wrapText="1"/>
    </xf>
    <xf numFmtId="4" fontId="15" fillId="29" borderId="24" xfId="3" applyNumberFormat="1" applyFont="1" applyFill="1" applyBorder="1" applyAlignment="1" applyProtection="1">
      <alignment horizontal="center" vertical="center" wrapText="1"/>
    </xf>
    <xf numFmtId="4" fontId="15" fillId="29" borderId="24" xfId="2" applyNumberFormat="1" applyFont="1" applyFill="1" applyBorder="1" applyAlignment="1" applyProtection="1">
      <alignment horizontal="center" vertical="center"/>
    </xf>
    <xf numFmtId="4" fontId="46" fillId="32" borderId="24" xfId="2" applyNumberFormat="1" applyFont="1" applyFill="1" applyBorder="1" applyAlignment="1" applyProtection="1">
      <alignment horizontal="center" vertical="center"/>
    </xf>
    <xf numFmtId="4" fontId="15" fillId="38" borderId="24" xfId="2" applyNumberFormat="1" applyFont="1" applyFill="1" applyBorder="1" applyAlignment="1" applyProtection="1">
      <alignment horizontal="center" vertical="center" wrapText="1"/>
    </xf>
    <xf numFmtId="10" fontId="15" fillId="38" borderId="24" xfId="2" applyNumberFormat="1" applyFont="1" applyFill="1" applyBorder="1" applyAlignment="1" applyProtection="1">
      <alignment horizontal="center" vertical="center"/>
    </xf>
    <xf numFmtId="4" fontId="15" fillId="39" borderId="24" xfId="2" applyNumberFormat="1" applyFont="1" applyFill="1" applyBorder="1" applyAlignment="1" applyProtection="1">
      <alignment horizontal="center" vertical="center"/>
    </xf>
    <xf numFmtId="0" fontId="18" fillId="0" borderId="0" xfId="2" applyFont="1" applyFill="1" applyAlignment="1" applyProtection="1">
      <alignment horizontal="left" vertical="center"/>
    </xf>
    <xf numFmtId="0" fontId="90" fillId="33" borderId="17" xfId="0" applyFont="1" applyFill="1" applyBorder="1" applyAlignment="1">
      <alignment horizontal="center" vertical="center" wrapText="1"/>
    </xf>
    <xf numFmtId="0" fontId="90" fillId="33" borderId="30" xfId="0" applyFont="1" applyFill="1" applyBorder="1" applyAlignment="1">
      <alignment horizontal="center" vertical="center"/>
    </xf>
    <xf numFmtId="196" fontId="90" fillId="33" borderId="30" xfId="0" applyNumberFormat="1" applyFont="1" applyFill="1" applyBorder="1" applyAlignment="1">
      <alignment horizontal="center" vertical="center" wrapText="1"/>
    </xf>
    <xf numFmtId="41" fontId="90" fillId="33" borderId="30" xfId="443" applyFont="1" applyFill="1" applyBorder="1" applyAlignment="1">
      <alignment horizontal="center" vertical="center"/>
    </xf>
    <xf numFmtId="0" fontId="90" fillId="33" borderId="30" xfId="0" applyFont="1" applyFill="1" applyBorder="1" applyAlignment="1">
      <alignment horizontal="center" vertical="center" wrapText="1"/>
    </xf>
    <xf numFmtId="196" fontId="90" fillId="33" borderId="20" xfId="0" applyNumberFormat="1" applyFont="1" applyFill="1" applyBorder="1" applyAlignment="1">
      <alignment horizontal="center" vertical="center" wrapText="1"/>
    </xf>
    <xf numFmtId="0" fontId="91" fillId="33" borderId="31" xfId="0" applyFont="1" applyFill="1" applyBorder="1" applyAlignment="1" applyProtection="1">
      <alignment horizontal="center" vertical="center" wrapText="1"/>
    </xf>
    <xf numFmtId="0" fontId="91" fillId="33" borderId="24" xfId="0" applyFont="1" applyFill="1" applyBorder="1" applyAlignment="1" applyProtection="1">
      <alignment vertical="center" wrapText="1"/>
    </xf>
    <xf numFmtId="0" fontId="91" fillId="33" borderId="24" xfId="0" applyFont="1" applyFill="1" applyBorder="1" applyAlignment="1">
      <alignment vertical="center" wrapText="1"/>
    </xf>
    <xf numFmtId="0" fontId="91" fillId="33" borderId="2" xfId="0" applyFont="1" applyFill="1" applyBorder="1" applyAlignment="1">
      <alignment vertical="center" wrapText="1"/>
    </xf>
    <xf numFmtId="0" fontId="92" fillId="31" borderId="31" xfId="0" applyFont="1" applyFill="1" applyBorder="1" applyAlignment="1" applyProtection="1">
      <alignment horizontal="center" vertical="center" wrapText="1"/>
    </xf>
    <xf numFmtId="0" fontId="93" fillId="31" borderId="24" xfId="0" applyFont="1" applyFill="1" applyBorder="1" applyAlignment="1" applyProtection="1">
      <alignment wrapText="1"/>
    </xf>
    <xf numFmtId="195" fontId="93" fillId="31" borderId="24" xfId="0" applyNumberFormat="1" applyFont="1" applyFill="1" applyBorder="1" applyAlignment="1" applyProtection="1">
      <alignment wrapText="1"/>
    </xf>
    <xf numFmtId="41" fontId="93" fillId="31" borderId="24" xfId="443" applyFont="1" applyFill="1" applyBorder="1" applyAlignment="1" applyProtection="1">
      <alignment horizontal="center" vertical="center"/>
    </xf>
    <xf numFmtId="0" fontId="93" fillId="31" borderId="24" xfId="0" applyFont="1" applyFill="1" applyBorder="1" applyAlignment="1">
      <alignment horizontal="center"/>
    </xf>
    <xf numFmtId="196" fontId="93" fillId="31" borderId="2" xfId="0" applyNumberFormat="1" applyFont="1" applyFill="1" applyBorder="1"/>
    <xf numFmtId="0" fontId="94" fillId="36" borderId="31" xfId="0" applyFont="1" applyFill="1" applyBorder="1" applyAlignment="1" applyProtection="1">
      <alignment horizontal="center" vertical="center" wrapText="1"/>
    </xf>
    <xf numFmtId="0" fontId="94" fillId="36" borderId="24" xfId="0" applyFont="1" applyFill="1" applyBorder="1" applyAlignment="1" applyProtection="1">
      <alignment horizontal="justify" vertical="justify" wrapText="1"/>
    </xf>
    <xf numFmtId="195" fontId="94" fillId="36" borderId="24" xfId="0" applyNumberFormat="1" applyFont="1" applyFill="1" applyBorder="1" applyAlignment="1" applyProtection="1">
      <alignment horizontal="center" vertical="center" wrapText="1"/>
    </xf>
    <xf numFmtId="41" fontId="94" fillId="36" borderId="24" xfId="443" applyFont="1" applyFill="1" applyBorder="1" applyAlignment="1" applyProtection="1">
      <alignment horizontal="center" vertical="center"/>
    </xf>
    <xf numFmtId="165" fontId="94" fillId="37" borderId="24" xfId="438" applyFont="1" applyFill="1" applyBorder="1" applyAlignment="1" applyProtection="1">
      <alignment horizontal="center" vertical="center"/>
      <protection locked="0"/>
    </xf>
    <xf numFmtId="165" fontId="94" fillId="36" borderId="2" xfId="438" applyFont="1" applyFill="1" applyBorder="1" applyAlignment="1" applyProtection="1">
      <alignment horizontal="center" vertical="center" wrapText="1"/>
      <protection locked="0"/>
    </xf>
    <xf numFmtId="0" fontId="95" fillId="36" borderId="24" xfId="0" applyFont="1" applyFill="1" applyBorder="1" applyAlignment="1" applyProtection="1">
      <alignment horizontal="justify" vertical="justify" wrapText="1"/>
    </xf>
    <xf numFmtId="0" fontId="93" fillId="31" borderId="24" xfId="0" applyFont="1" applyFill="1" applyBorder="1" applyAlignment="1" applyProtection="1">
      <alignment horizontal="justify" vertical="justify" wrapText="1"/>
    </xf>
    <xf numFmtId="195" fontId="93" fillId="31" borderId="24" xfId="0" applyNumberFormat="1" applyFont="1" applyFill="1" applyBorder="1" applyAlignment="1" applyProtection="1">
      <alignment horizontal="center" vertical="center" wrapText="1"/>
    </xf>
    <xf numFmtId="165" fontId="93" fillId="37" borderId="24" xfId="438" applyFont="1" applyFill="1" applyBorder="1" applyAlignment="1" applyProtection="1">
      <alignment horizontal="center" vertical="center"/>
      <protection locked="0"/>
    </xf>
    <xf numFmtId="165" fontId="93" fillId="31" borderId="2" xfId="438" applyFont="1" applyFill="1" applyBorder="1" applyAlignment="1" applyProtection="1">
      <alignment horizontal="center" vertical="center"/>
      <protection locked="0"/>
    </xf>
    <xf numFmtId="0" fontId="94" fillId="36" borderId="24" xfId="0" applyFont="1" applyFill="1" applyBorder="1" applyAlignment="1" applyProtection="1">
      <alignment horizontal="center" vertical="center" wrapText="1"/>
    </xf>
    <xf numFmtId="165" fontId="94" fillId="37" borderId="24" xfId="438" applyFont="1" applyFill="1" applyBorder="1" applyAlignment="1" applyProtection="1">
      <alignment vertical="center" wrapText="1"/>
      <protection locked="0"/>
    </xf>
    <xf numFmtId="197" fontId="94" fillId="36" borderId="24" xfId="443" applyNumberFormat="1" applyFont="1" applyFill="1" applyBorder="1" applyAlignment="1" applyProtection="1">
      <alignment horizontal="center" vertical="center"/>
    </xf>
    <xf numFmtId="0" fontId="91" fillId="33" borderId="31" xfId="0" applyFont="1" applyFill="1" applyBorder="1" applyAlignment="1" applyProtection="1">
      <alignment vertical="center" wrapText="1"/>
    </xf>
    <xf numFmtId="0" fontId="91" fillId="37" borderId="24" xfId="0" applyFont="1" applyFill="1" applyBorder="1" applyAlignment="1" applyProtection="1">
      <alignment vertical="center" wrapText="1"/>
      <protection locked="0"/>
    </xf>
    <xf numFmtId="0" fontId="91" fillId="33" borderId="2" xfId="0" applyFont="1" applyFill="1" applyBorder="1" applyAlignment="1" applyProtection="1">
      <alignment vertical="center" wrapText="1"/>
      <protection locked="0"/>
    </xf>
    <xf numFmtId="0" fontId="94" fillId="31" borderId="24" xfId="0" applyFont="1" applyFill="1" applyBorder="1" applyAlignment="1" applyProtection="1">
      <alignment horizontal="justify" vertical="justify" wrapText="1"/>
    </xf>
    <xf numFmtId="195" fontId="94" fillId="31" borderId="24" xfId="0" applyNumberFormat="1" applyFont="1" applyFill="1" applyBorder="1" applyAlignment="1" applyProtection="1">
      <alignment horizontal="center" vertical="center" wrapText="1"/>
    </xf>
    <xf numFmtId="41" fontId="94" fillId="31" borderId="24" xfId="443" applyFont="1" applyFill="1" applyBorder="1" applyAlignment="1" applyProtection="1">
      <alignment horizontal="center" vertical="center"/>
    </xf>
    <xf numFmtId="165" fontId="94" fillId="31" borderId="2" xfId="438" applyFont="1" applyFill="1" applyBorder="1" applyAlignment="1" applyProtection="1">
      <alignment horizontal="center" vertical="center" wrapText="1"/>
      <protection locked="0"/>
    </xf>
    <xf numFmtId="0" fontId="94" fillId="36" borderId="24" xfId="0" applyFont="1" applyFill="1" applyBorder="1" applyAlignment="1" applyProtection="1">
      <alignment horizontal="justify" vertical="justify"/>
    </xf>
    <xf numFmtId="0" fontId="94" fillId="36" borderId="27" xfId="0" applyFont="1" applyFill="1" applyBorder="1" applyAlignment="1" applyProtection="1">
      <alignment horizontal="center" vertical="center" wrapText="1"/>
    </xf>
    <xf numFmtId="0" fontId="94" fillId="36" borderId="29" xfId="0" applyFont="1" applyFill="1" applyBorder="1" applyAlignment="1" applyProtection="1">
      <alignment horizontal="justify" vertical="justify" wrapText="1"/>
    </xf>
    <xf numFmtId="195" fontId="94" fillId="36" borderId="29" xfId="0" applyNumberFormat="1" applyFont="1" applyFill="1" applyBorder="1" applyAlignment="1" applyProtection="1">
      <alignment horizontal="center" vertical="center" wrapText="1"/>
    </xf>
    <xf numFmtId="41" fontId="94" fillId="36" borderId="29" xfId="443" applyFont="1" applyFill="1" applyBorder="1" applyAlignment="1" applyProtection="1">
      <alignment horizontal="center" vertical="center"/>
    </xf>
    <xf numFmtId="197" fontId="94" fillId="36" borderId="29" xfId="443" applyNumberFormat="1" applyFont="1" applyFill="1" applyBorder="1" applyAlignment="1" applyProtection="1">
      <alignment horizontal="center" vertical="center"/>
    </xf>
    <xf numFmtId="0" fontId="93" fillId="0" borderId="0" xfId="0" applyFont="1" applyAlignment="1">
      <alignment horizontal="center" vertical="center" wrapText="1"/>
    </xf>
    <xf numFmtId="0" fontId="93" fillId="0" borderId="0" xfId="0" applyFont="1"/>
    <xf numFmtId="196" fontId="93" fillId="0" borderId="0" xfId="0" applyNumberFormat="1" applyFont="1" applyAlignment="1">
      <alignment wrapText="1"/>
    </xf>
    <xf numFmtId="41" fontId="92" fillId="33" borderId="24" xfId="443" applyFont="1" applyFill="1" applyBorder="1" applyAlignment="1">
      <alignment horizontal="center" vertical="center"/>
    </xf>
    <xf numFmtId="0" fontId="92" fillId="33" borderId="24" xfId="0" applyFont="1" applyFill="1" applyBorder="1" applyAlignment="1">
      <alignment horizontal="left" vertical="center"/>
    </xf>
    <xf numFmtId="195" fontId="91" fillId="33" borderId="24" xfId="0" applyNumberFormat="1" applyFont="1" applyFill="1" applyBorder="1"/>
    <xf numFmtId="41" fontId="93" fillId="0" borderId="24" xfId="443" applyFont="1" applyBorder="1" applyAlignment="1">
      <alignment horizontal="center" vertical="center"/>
    </xf>
    <xf numFmtId="0" fontId="93" fillId="0" borderId="24" xfId="0" applyFont="1" applyBorder="1" applyAlignment="1">
      <alignment horizontal="center"/>
    </xf>
    <xf numFmtId="195" fontId="93" fillId="0" borderId="24" xfId="0" applyNumberFormat="1" applyFont="1" applyBorder="1"/>
    <xf numFmtId="41" fontId="96" fillId="33" borderId="24" xfId="443" applyFont="1" applyFill="1" applyBorder="1" applyAlignment="1">
      <alignment horizontal="center" vertical="center"/>
    </xf>
    <xf numFmtId="0" fontId="96" fillId="33" borderId="24" xfId="0" applyFont="1" applyFill="1" applyBorder="1" applyAlignment="1">
      <alignment horizontal="center"/>
    </xf>
    <xf numFmtId="198" fontId="96" fillId="33" borderId="24" xfId="0" applyNumberFormat="1" applyFont="1" applyFill="1" applyBorder="1"/>
    <xf numFmtId="199" fontId="90" fillId="33" borderId="20" xfId="0" applyNumberFormat="1" applyFont="1" applyFill="1" applyBorder="1" applyAlignment="1">
      <alignment horizontal="center" vertical="center" wrapText="1"/>
    </xf>
    <xf numFmtId="44" fontId="91" fillId="33" borderId="2" xfId="444" applyFont="1" applyFill="1" applyBorder="1" applyAlignment="1">
      <alignment vertical="center" wrapText="1"/>
    </xf>
    <xf numFmtId="199" fontId="91" fillId="33" borderId="2" xfId="0" applyNumberFormat="1" applyFont="1" applyFill="1" applyBorder="1" applyAlignment="1">
      <alignment vertical="center" wrapText="1"/>
    </xf>
    <xf numFmtId="44" fontId="93" fillId="31" borderId="2" xfId="444" applyFont="1" applyFill="1" applyBorder="1" applyAlignment="1">
      <alignment horizontal="center"/>
    </xf>
    <xf numFmtId="199" fontId="93" fillId="31" borderId="2" xfId="0" applyNumberFormat="1" applyFont="1" applyFill="1" applyBorder="1"/>
    <xf numFmtId="44" fontId="94" fillId="37" borderId="2" xfId="444" applyFont="1" applyFill="1" applyBorder="1" applyAlignment="1" applyProtection="1">
      <alignment horizontal="center" vertical="center"/>
      <protection locked="0"/>
    </xf>
    <xf numFmtId="199" fontId="94" fillId="36" borderId="2" xfId="438" applyNumberFormat="1" applyFont="1" applyFill="1" applyBorder="1" applyAlignment="1" applyProtection="1">
      <alignment horizontal="center" vertical="center" wrapText="1"/>
      <protection locked="0"/>
    </xf>
    <xf numFmtId="44" fontId="93" fillId="37" borderId="2" xfId="444" applyFont="1" applyFill="1" applyBorder="1" applyAlignment="1" applyProtection="1">
      <alignment horizontal="center" vertical="center"/>
      <protection locked="0"/>
    </xf>
    <xf numFmtId="199" fontId="93" fillId="31" borderId="2" xfId="438" applyNumberFormat="1" applyFont="1" applyFill="1" applyBorder="1" applyAlignment="1" applyProtection="1">
      <alignment horizontal="center" vertical="center"/>
      <protection locked="0"/>
    </xf>
    <xf numFmtId="44" fontId="91" fillId="37" borderId="2" xfId="444" applyFont="1" applyFill="1" applyBorder="1" applyAlignment="1" applyProtection="1">
      <alignment vertical="center" wrapText="1"/>
      <protection locked="0"/>
    </xf>
    <xf numFmtId="199" fontId="91" fillId="33" borderId="2" xfId="0" applyNumberFormat="1" applyFont="1" applyFill="1" applyBorder="1" applyAlignment="1" applyProtection="1">
      <alignment vertical="center" wrapText="1"/>
      <protection locked="0"/>
    </xf>
    <xf numFmtId="199" fontId="94" fillId="31" borderId="2" xfId="438" applyNumberFormat="1" applyFont="1" applyFill="1" applyBorder="1" applyAlignment="1" applyProtection="1">
      <alignment horizontal="center" vertical="center" wrapText="1"/>
      <protection locked="0"/>
    </xf>
    <xf numFmtId="44" fontId="94" fillId="37" borderId="25" xfId="444" applyFont="1" applyFill="1" applyBorder="1" applyAlignment="1" applyProtection="1">
      <alignment horizontal="center" vertical="center"/>
      <protection locked="0"/>
    </xf>
    <xf numFmtId="199" fontId="91" fillId="33" borderId="24" xfId="0" applyNumberFormat="1" applyFont="1" applyFill="1" applyBorder="1"/>
    <xf numFmtId="199" fontId="93" fillId="0" borderId="24" xfId="0" applyNumberFormat="1" applyFont="1" applyBorder="1"/>
    <xf numFmtId="199" fontId="96" fillId="33" borderId="24" xfId="0" applyNumberFormat="1" applyFont="1" applyFill="1" applyBorder="1"/>
    <xf numFmtId="0" fontId="65" fillId="0" borderId="24" xfId="351" applyFont="1" applyBorder="1" applyAlignment="1">
      <alignment horizontal="center" vertical="center" wrapText="1"/>
    </xf>
    <xf numFmtId="192" fontId="65" fillId="37" borderId="24" xfId="351" applyNumberFormat="1" applyFont="1" applyFill="1" applyBorder="1" applyAlignment="1">
      <alignment horizontal="center" vertical="center" wrapText="1"/>
    </xf>
    <xf numFmtId="0" fontId="65" fillId="0" borderId="24" xfId="351" applyFont="1" applyBorder="1" applyAlignment="1">
      <alignment horizontal="left" vertical="center" wrapText="1"/>
    </xf>
    <xf numFmtId="165" fontId="94" fillId="37" borderId="29" xfId="438" applyFont="1" applyFill="1" applyBorder="1" applyAlignment="1" applyProtection="1">
      <alignment horizontal="center" vertical="center"/>
      <protection locked="0"/>
    </xf>
    <xf numFmtId="0" fontId="82" fillId="0" borderId="0" xfId="0" applyFont="1" applyAlignment="1">
      <alignment wrapText="1"/>
    </xf>
    <xf numFmtId="0" fontId="65" fillId="35" borderId="0" xfId="0" applyFont="1" applyFill="1" applyBorder="1" applyAlignment="1">
      <alignment horizontal="center" vertical="center" wrapText="1"/>
    </xf>
    <xf numFmtId="0" fontId="82" fillId="0" borderId="0" xfId="0" applyFont="1" applyBorder="1" applyAlignment="1">
      <alignment horizontal="justify" vertical="center" wrapText="1"/>
    </xf>
    <xf numFmtId="0" fontId="15" fillId="0" borderId="24" xfId="350" applyFont="1" applyFill="1" applyBorder="1" applyAlignment="1" applyProtection="1">
      <alignment horizontal="justify" vertical="center"/>
      <protection hidden="1"/>
    </xf>
    <xf numFmtId="0" fontId="15" fillId="0" borderId="24" xfId="350" applyFont="1" applyFill="1" applyBorder="1" applyAlignment="1" applyProtection="1">
      <alignment horizontal="justify" vertical="center" wrapText="1"/>
      <protection hidden="1"/>
    </xf>
    <xf numFmtId="0" fontId="15" fillId="0" borderId="24" xfId="350" applyFont="1" applyFill="1" applyBorder="1" applyAlignment="1" applyProtection="1">
      <alignment horizontal="center" vertical="center"/>
      <protection hidden="1"/>
    </xf>
    <xf numFmtId="0" fontId="15" fillId="0" borderId="24" xfId="437" applyFont="1" applyBorder="1" applyAlignment="1">
      <alignment horizontal="left" vertical="center" wrapText="1"/>
    </xf>
    <xf numFmtId="0" fontId="52" fillId="0" borderId="24" xfId="350" applyFont="1" applyFill="1" applyBorder="1" applyAlignment="1" applyProtection="1">
      <alignment horizontal="left" vertical="center" wrapText="1"/>
      <protection hidden="1"/>
    </xf>
    <xf numFmtId="0" fontId="15" fillId="0" borderId="24" xfId="350" applyFont="1" applyFill="1" applyBorder="1" applyAlignment="1" applyProtection="1">
      <alignment horizontal="center" vertical="center" wrapText="1"/>
      <protection hidden="1"/>
    </xf>
    <xf numFmtId="164" fontId="15" fillId="0" borderId="24" xfId="350" applyNumberFormat="1" applyFont="1" applyFill="1" applyBorder="1" applyAlignment="1" applyProtection="1">
      <alignment horizontal="center" vertical="center"/>
      <protection hidden="1"/>
    </xf>
    <xf numFmtId="0" fontId="15" fillId="0" borderId="29" xfId="350" applyFont="1" applyFill="1" applyBorder="1" applyAlignment="1" applyProtection="1">
      <alignment horizontal="center" vertical="center"/>
      <protection hidden="1"/>
    </xf>
    <xf numFmtId="0" fontId="82" fillId="0" borderId="33" xfId="0" applyFont="1" applyBorder="1" applyAlignment="1">
      <alignment horizontal="justify" vertical="center" wrapText="1"/>
    </xf>
    <xf numFmtId="0" fontId="98" fillId="0" borderId="24" xfId="0" applyFont="1" applyFill="1" applyBorder="1" applyAlignment="1">
      <alignment horizontal="justify" vertical="center" wrapText="1"/>
    </xf>
    <xf numFmtId="0" fontId="52" fillId="0" borderId="24" xfId="344" applyFont="1" applyFill="1" applyBorder="1" applyAlignment="1">
      <alignment horizontal="justify" vertical="center" wrapText="1"/>
    </xf>
    <xf numFmtId="0" fontId="15" fillId="0" borderId="24" xfId="437" applyFont="1" applyFill="1" applyBorder="1" applyAlignment="1">
      <alignment horizontal="left" vertical="center" wrapText="1"/>
    </xf>
    <xf numFmtId="0" fontId="15" fillId="0" borderId="24" xfId="344" applyFont="1" applyFill="1" applyBorder="1" applyAlignment="1">
      <alignment horizontal="justify" vertical="center" wrapText="1"/>
    </xf>
    <xf numFmtId="0" fontId="15" fillId="0" borderId="24" xfId="344" applyFont="1" applyFill="1" applyBorder="1" applyAlignment="1">
      <alignment horizontal="center" vertical="center" wrapText="1"/>
    </xf>
    <xf numFmtId="0" fontId="52" fillId="0" borderId="0" xfId="441" applyFont="1" applyAlignment="1">
      <alignment vertical="center" wrapText="1"/>
    </xf>
    <xf numFmtId="0" fontId="99" fillId="0" borderId="24" xfId="441" applyFont="1" applyFill="1" applyBorder="1" applyAlignment="1" applyProtection="1">
      <alignment horizontal="justify" vertical="center"/>
      <protection hidden="1"/>
    </xf>
    <xf numFmtId="0" fontId="52" fillId="41" borderId="1" xfId="344" applyFont="1" applyFill="1" applyBorder="1" applyAlignment="1">
      <alignment horizontal="center" vertical="center"/>
    </xf>
    <xf numFmtId="1" fontId="101" fillId="0" borderId="1" xfId="349" applyNumberFormat="1" applyFont="1" applyFill="1" applyBorder="1" applyAlignment="1" applyProtection="1">
      <alignment horizontal="center" vertical="center"/>
    </xf>
    <xf numFmtId="0" fontId="66" fillId="31" borderId="26" xfId="351" applyFont="1" applyFill="1" applyBorder="1" applyAlignment="1">
      <alignment horizontal="center" wrapText="1"/>
    </xf>
    <xf numFmtId="0" fontId="66" fillId="31" borderId="27" xfId="351" applyFont="1" applyFill="1" applyBorder="1" applyAlignment="1">
      <alignment horizontal="center" wrapText="1"/>
    </xf>
    <xf numFmtId="0" fontId="72" fillId="31" borderId="0" xfId="351" applyFont="1" applyFill="1" applyBorder="1" applyAlignment="1">
      <alignment horizontal="center"/>
    </xf>
    <xf numFmtId="0" fontId="72" fillId="31" borderId="19" xfId="351" applyFont="1" applyFill="1" applyBorder="1" applyAlignment="1">
      <alignment horizontal="center"/>
    </xf>
    <xf numFmtId="0" fontId="67" fillId="31" borderId="0" xfId="351" applyFont="1" applyFill="1" applyBorder="1" applyAlignment="1">
      <alignment horizontal="center" vertical="center" wrapText="1"/>
    </xf>
    <xf numFmtId="0" fontId="67" fillId="31" borderId="19" xfId="351" applyFont="1" applyFill="1" applyBorder="1" applyAlignment="1">
      <alignment horizontal="center" vertical="center" wrapText="1"/>
    </xf>
    <xf numFmtId="0" fontId="65" fillId="0" borderId="0" xfId="351" applyFont="1" applyAlignment="1">
      <alignment horizontal="center" vertical="center" wrapText="1"/>
    </xf>
    <xf numFmtId="0" fontId="65" fillId="0" borderId="0" xfId="351" applyFont="1" applyAlignment="1">
      <alignment horizontal="center" vertical="center"/>
    </xf>
    <xf numFmtId="0" fontId="65" fillId="31" borderId="25" xfId="351" applyFont="1" applyFill="1" applyBorder="1" applyAlignment="1">
      <alignment horizontal="center"/>
    </xf>
    <xf numFmtId="0" fontId="65" fillId="31" borderId="18" xfId="351" applyFont="1" applyFill="1" applyBorder="1" applyAlignment="1">
      <alignment horizontal="center"/>
    </xf>
    <xf numFmtId="0" fontId="67" fillId="32" borderId="20" xfId="351" applyFont="1" applyFill="1" applyBorder="1" applyAlignment="1">
      <alignment horizontal="center" wrapText="1"/>
    </xf>
    <xf numFmtId="0" fontId="67" fillId="32" borderId="22" xfId="351" applyFont="1" applyFill="1" applyBorder="1" applyAlignment="1">
      <alignment horizontal="center" wrapText="1"/>
    </xf>
    <xf numFmtId="0" fontId="67" fillId="32" borderId="17" xfId="351" applyFont="1" applyFill="1" applyBorder="1" applyAlignment="1">
      <alignment horizontal="center" wrapText="1"/>
    </xf>
    <xf numFmtId="0" fontId="62" fillId="31" borderId="20" xfId="351" applyFont="1" applyFill="1" applyBorder="1" applyAlignment="1">
      <alignment horizontal="center" vertical="center" wrapText="1"/>
    </xf>
    <xf numFmtId="0" fontId="62" fillId="31" borderId="22" xfId="351" applyFont="1" applyFill="1" applyBorder="1" applyAlignment="1">
      <alignment horizontal="center" vertical="center" wrapText="1"/>
    </xf>
    <xf numFmtId="0" fontId="62" fillId="31" borderId="17" xfId="351" applyFont="1" applyFill="1" applyBorder="1" applyAlignment="1">
      <alignment horizontal="center" vertical="center" wrapText="1"/>
    </xf>
    <xf numFmtId="0" fontId="66" fillId="28" borderId="18" xfId="441" applyFont="1" applyFill="1" applyBorder="1" applyAlignment="1">
      <alignment horizontal="center" vertical="center"/>
    </xf>
    <xf numFmtId="0" fontId="66" fillId="28" borderId="0" xfId="441" applyFont="1" applyFill="1" applyBorder="1" applyAlignment="1">
      <alignment horizontal="center" vertical="center"/>
    </xf>
    <xf numFmtId="0" fontId="72" fillId="28" borderId="0" xfId="441" applyFont="1" applyFill="1" applyBorder="1" applyAlignment="1">
      <alignment horizontal="center" vertical="center"/>
    </xf>
    <xf numFmtId="0" fontId="72" fillId="28" borderId="0" xfId="441" applyFont="1" applyFill="1" applyBorder="1" applyAlignment="1">
      <alignment horizontal="center" vertical="center" wrapText="1"/>
    </xf>
    <xf numFmtId="0" fontId="56" fillId="33" borderId="24" xfId="0" applyFont="1" applyFill="1" applyBorder="1" applyAlignment="1">
      <alignment horizontal="center" vertical="center" textRotation="255" wrapText="1"/>
    </xf>
    <xf numFmtId="0" fontId="19" fillId="34" borderId="24" xfId="0" applyFont="1" applyFill="1" applyBorder="1" applyAlignment="1">
      <alignment horizontal="center" vertical="center"/>
    </xf>
    <xf numFmtId="0" fontId="16" fillId="32" borderId="25" xfId="1" applyNumberFormat="1" applyFont="1" applyFill="1" applyBorder="1" applyAlignment="1" applyProtection="1">
      <alignment horizontal="center" vertical="center" wrapText="1"/>
    </xf>
    <xf numFmtId="0" fontId="16" fillId="32" borderId="27" xfId="1" applyNumberFormat="1" applyFont="1" applyFill="1" applyBorder="1" applyAlignment="1" applyProtection="1">
      <alignment horizontal="center" vertical="center" wrapText="1"/>
    </xf>
    <xf numFmtId="0" fontId="16" fillId="32" borderId="20" xfId="1" applyNumberFormat="1" applyFont="1" applyFill="1" applyBorder="1" applyAlignment="1" applyProtection="1">
      <alignment horizontal="center" vertical="center" wrapText="1"/>
    </xf>
    <xf numFmtId="0" fontId="16" fillId="32" borderId="17" xfId="1" applyNumberFormat="1" applyFont="1" applyFill="1" applyBorder="1" applyAlignment="1" applyProtection="1">
      <alignment horizontal="center" vertical="center" wrapText="1"/>
    </xf>
    <xf numFmtId="0" fontId="61" fillId="33" borderId="24" xfId="0" applyFont="1" applyFill="1" applyBorder="1" applyAlignment="1">
      <alignment horizontal="center" vertical="center" textRotation="255" wrapText="1"/>
    </xf>
    <xf numFmtId="0" fontId="63" fillId="33" borderId="24" xfId="0" applyFont="1" applyFill="1" applyBorder="1" applyAlignment="1">
      <alignment horizontal="center" vertical="center" wrapText="1"/>
    </xf>
    <xf numFmtId="0" fontId="16" fillId="31" borderId="0" xfId="2" applyFont="1" applyFill="1" applyBorder="1" applyAlignment="1" applyProtection="1">
      <alignment horizontal="center" vertical="center" wrapText="1"/>
    </xf>
    <xf numFmtId="0" fontId="46" fillId="31" borderId="0" xfId="2" applyFont="1" applyFill="1" applyBorder="1" applyAlignment="1" applyProtection="1">
      <alignment horizontal="center" vertical="center" wrapText="1"/>
    </xf>
    <xf numFmtId="0" fontId="19" fillId="31" borderId="0" xfId="2" applyFont="1" applyFill="1" applyBorder="1" applyAlignment="1" applyProtection="1">
      <alignment horizontal="center" vertical="center" wrapText="1"/>
    </xf>
    <xf numFmtId="0" fontId="51" fillId="31" borderId="0" xfId="2" applyFont="1" applyFill="1" applyBorder="1" applyAlignment="1" applyProtection="1">
      <alignment horizontal="center" vertical="center" wrapText="1"/>
    </xf>
    <xf numFmtId="171" fontId="16" fillId="33" borderId="24" xfId="3" applyNumberFormat="1" applyFont="1" applyFill="1" applyBorder="1" applyAlignment="1" applyProtection="1">
      <alignment horizontal="center" vertical="center" wrapText="1"/>
    </xf>
    <xf numFmtId="170" fontId="16" fillId="33" borderId="24" xfId="3" applyFont="1" applyFill="1" applyBorder="1" applyAlignment="1" applyProtection="1">
      <alignment horizontal="center" vertical="center" wrapText="1"/>
    </xf>
    <xf numFmtId="173" fontId="16" fillId="33" borderId="24" xfId="3" applyNumberFormat="1" applyFont="1" applyFill="1" applyBorder="1" applyAlignment="1" applyProtection="1">
      <alignment horizontal="center" vertical="center" wrapText="1"/>
    </xf>
    <xf numFmtId="0" fontId="18" fillId="0" borderId="0" xfId="2" applyFont="1" applyFill="1" applyBorder="1" applyAlignment="1" applyProtection="1">
      <alignment horizontal="justify" vertical="center" wrapText="1"/>
    </xf>
    <xf numFmtId="0" fontId="18" fillId="0" borderId="0" xfId="2" applyFont="1" applyFill="1" applyAlignment="1" applyProtection="1">
      <alignment horizontal="left" vertical="center" wrapText="1"/>
    </xf>
    <xf numFmtId="0" fontId="84" fillId="38" borderId="24" xfId="2" applyFont="1" applyFill="1" applyBorder="1" applyAlignment="1" applyProtection="1">
      <alignment horizontal="center" vertical="center" wrapText="1"/>
    </xf>
    <xf numFmtId="0" fontId="84" fillId="39" borderId="24" xfId="2" applyFont="1" applyFill="1" applyBorder="1" applyAlignment="1" applyProtection="1">
      <alignment horizontal="center" vertical="center" wrapText="1"/>
    </xf>
    <xf numFmtId="0" fontId="16" fillId="31" borderId="25" xfId="2" applyFont="1" applyFill="1" applyBorder="1" applyAlignment="1" applyProtection="1">
      <alignment horizontal="center" vertical="center" wrapText="1"/>
    </xf>
    <xf numFmtId="0" fontId="16" fillId="31" borderId="26" xfId="2" applyFont="1" applyFill="1" applyBorder="1" applyAlignment="1" applyProtection="1">
      <alignment horizontal="center" vertical="center" wrapText="1"/>
    </xf>
    <xf numFmtId="0" fontId="19" fillId="31" borderId="18" xfId="2" applyFont="1" applyFill="1" applyBorder="1" applyAlignment="1" applyProtection="1">
      <alignment horizontal="center" vertical="center" wrapText="1"/>
    </xf>
    <xf numFmtId="0" fontId="46" fillId="31" borderId="18" xfId="2" applyFont="1" applyFill="1" applyBorder="1" applyAlignment="1" applyProtection="1">
      <alignment horizontal="center" vertical="center" wrapText="1"/>
    </xf>
    <xf numFmtId="0" fontId="19" fillId="0" borderId="24" xfId="2" applyFont="1" applyFill="1" applyBorder="1" applyAlignment="1" applyProtection="1">
      <alignment horizontal="center" vertical="center" wrapText="1"/>
    </xf>
    <xf numFmtId="0" fontId="19" fillId="29" borderId="24" xfId="2" applyFont="1" applyFill="1" applyBorder="1" applyAlignment="1" applyProtection="1">
      <alignment horizontal="center" vertical="center" wrapText="1"/>
    </xf>
    <xf numFmtId="0" fontId="19" fillId="38" borderId="24" xfId="2" applyNumberFormat="1" applyFont="1" applyFill="1" applyBorder="1" applyAlignment="1" applyProtection="1">
      <alignment horizontal="center" vertical="center" wrapText="1"/>
    </xf>
    <xf numFmtId="0" fontId="19" fillId="39" borderId="24" xfId="2" applyNumberFormat="1" applyFont="1" applyFill="1" applyBorder="1" applyAlignment="1" applyProtection="1">
      <alignment horizontal="center" vertical="center" wrapText="1"/>
    </xf>
    <xf numFmtId="0" fontId="84" fillId="29" borderId="24" xfId="2" applyFont="1" applyFill="1" applyBorder="1" applyAlignment="1" applyProtection="1">
      <alignment horizontal="center" vertical="center" wrapText="1"/>
    </xf>
    <xf numFmtId="0" fontId="51" fillId="31" borderId="23" xfId="2" applyFont="1" applyFill="1" applyBorder="1" applyAlignment="1" applyProtection="1">
      <alignment horizontal="center" vertical="center" wrapText="1"/>
    </xf>
    <xf numFmtId="0" fontId="51" fillId="31" borderId="21" xfId="2" applyFont="1" applyFill="1" applyBorder="1" applyAlignment="1" applyProtection="1">
      <alignment horizontal="center" vertical="center" wrapText="1"/>
    </xf>
    <xf numFmtId="0" fontId="51" fillId="31" borderId="26" xfId="2" applyFont="1" applyFill="1" applyBorder="1" applyAlignment="1" applyProtection="1">
      <alignment horizontal="center" vertical="center" wrapText="1"/>
    </xf>
    <xf numFmtId="0" fontId="16" fillId="31" borderId="18" xfId="2" applyFont="1" applyFill="1" applyBorder="1" applyAlignment="1" applyProtection="1">
      <alignment horizontal="center" vertical="center" wrapText="1"/>
    </xf>
    <xf numFmtId="0" fontId="58" fillId="29" borderId="24" xfId="349" applyFont="1" applyFill="1" applyBorder="1" applyAlignment="1" applyProtection="1">
      <alignment horizontal="center" vertical="center" wrapText="1"/>
    </xf>
    <xf numFmtId="0" fontId="59" fillId="33" borderId="2" xfId="349" applyFont="1" applyFill="1" applyBorder="1" applyAlignment="1" applyProtection="1">
      <alignment horizontal="center" vertical="center" wrapText="1"/>
    </xf>
    <xf numFmtId="0" fontId="59" fillId="33" borderId="31" xfId="349" applyFont="1" applyFill="1" applyBorder="1" applyAlignment="1" applyProtection="1">
      <alignment horizontal="center" vertical="center" wrapText="1"/>
    </xf>
    <xf numFmtId="0" fontId="59" fillId="29" borderId="2" xfId="349" applyFont="1" applyFill="1" applyBorder="1" applyAlignment="1" applyProtection="1">
      <alignment horizontal="center" vertical="center" wrapText="1"/>
    </xf>
    <xf numFmtId="0" fontId="59" fillId="29" borderId="28" xfId="349" applyFont="1" applyFill="1" applyBorder="1" applyAlignment="1" applyProtection="1">
      <alignment horizontal="center" vertical="center" wrapText="1"/>
    </xf>
    <xf numFmtId="0" fontId="59" fillId="29" borderId="31" xfId="349" applyFont="1" applyFill="1" applyBorder="1" applyAlignment="1" applyProtection="1">
      <alignment horizontal="center" vertical="center" wrapText="1"/>
    </xf>
    <xf numFmtId="0" fontId="58" fillId="29" borderId="2" xfId="349" applyFont="1" applyFill="1" applyBorder="1" applyAlignment="1" applyProtection="1">
      <alignment horizontal="center" vertical="center"/>
    </xf>
    <xf numFmtId="0" fontId="58" fillId="29" borderId="28" xfId="349" applyFont="1" applyFill="1" applyBorder="1" applyAlignment="1" applyProtection="1">
      <alignment horizontal="center" vertical="center"/>
    </xf>
    <xf numFmtId="0" fontId="58" fillId="29" borderId="31" xfId="349" applyFont="1" applyFill="1" applyBorder="1" applyAlignment="1" applyProtection="1">
      <alignment horizontal="center" vertical="center"/>
    </xf>
    <xf numFmtId="0" fontId="58" fillId="29" borderId="2" xfId="349" applyFont="1" applyFill="1" applyBorder="1" applyAlignment="1" applyProtection="1">
      <alignment horizontal="center" vertical="center" wrapText="1"/>
    </xf>
    <xf numFmtId="0" fontId="58" fillId="29" borderId="31" xfId="349" applyFont="1" applyFill="1" applyBorder="1" applyAlignment="1" applyProtection="1">
      <alignment horizontal="center" vertical="center" wrapText="1"/>
    </xf>
    <xf numFmtId="0" fontId="51" fillId="31" borderId="25" xfId="2" applyFont="1" applyFill="1" applyBorder="1" applyAlignment="1" applyProtection="1">
      <alignment horizontal="center" vertical="center" wrapText="1"/>
    </xf>
    <xf numFmtId="0" fontId="51" fillId="31" borderId="27" xfId="2" applyFont="1" applyFill="1" applyBorder="1" applyAlignment="1" applyProtection="1">
      <alignment horizontal="center" vertical="center" wrapText="1"/>
    </xf>
    <xf numFmtId="0" fontId="81" fillId="0" borderId="2" xfId="349" applyFont="1" applyFill="1" applyBorder="1" applyAlignment="1">
      <alignment horizontal="center" vertical="center" wrapText="1"/>
    </xf>
    <xf numFmtId="0" fontId="81" fillId="0" borderId="28" xfId="349" applyFont="1" applyFill="1" applyBorder="1" applyAlignment="1">
      <alignment horizontal="center" vertical="center" wrapText="1"/>
    </xf>
    <xf numFmtId="0" fontId="81" fillId="0" borderId="31" xfId="349" applyFont="1" applyFill="1" applyBorder="1" applyAlignment="1">
      <alignment horizontal="center" vertical="center" wrapText="1"/>
    </xf>
    <xf numFmtId="0" fontId="65" fillId="0" borderId="2" xfId="351" applyFont="1" applyBorder="1" applyAlignment="1">
      <alignment horizontal="center" vertical="center" wrapText="1"/>
    </xf>
    <xf numFmtId="0" fontId="65" fillId="0" borderId="28" xfId="351" applyFont="1" applyBorder="1" applyAlignment="1">
      <alignment horizontal="center" vertical="center" wrapText="1"/>
    </xf>
    <xf numFmtId="0" fontId="65" fillId="0" borderId="31" xfId="351" applyFont="1" applyBorder="1" applyAlignment="1">
      <alignment horizontal="center" vertical="center" wrapText="1"/>
    </xf>
    <xf numFmtId="0" fontId="19" fillId="31" borderId="20" xfId="2" applyFont="1" applyFill="1" applyBorder="1" applyAlignment="1" applyProtection="1">
      <alignment horizontal="center" vertical="center" wrapText="1"/>
    </xf>
    <xf numFmtId="0" fontId="19" fillId="31" borderId="22" xfId="2" applyFont="1" applyFill="1" applyBorder="1" applyAlignment="1" applyProtection="1">
      <alignment horizontal="center" vertical="center" wrapText="1"/>
    </xf>
    <xf numFmtId="0" fontId="19" fillId="31" borderId="17" xfId="2" applyFont="1" applyFill="1" applyBorder="1" applyAlignment="1" applyProtection="1">
      <alignment horizontal="center" vertical="center" wrapText="1"/>
    </xf>
    <xf numFmtId="0" fontId="46" fillId="31" borderId="19" xfId="2" applyFont="1" applyFill="1" applyBorder="1" applyAlignment="1" applyProtection="1">
      <alignment horizontal="center" vertical="center" wrapText="1"/>
    </xf>
    <xf numFmtId="0" fontId="16" fillId="31" borderId="19" xfId="2" applyFont="1" applyFill="1" applyBorder="1" applyAlignment="1" applyProtection="1">
      <alignment horizontal="center" vertical="center" wrapText="1"/>
    </xf>
    <xf numFmtId="0" fontId="58" fillId="29" borderId="24" xfId="349" applyFont="1" applyFill="1" applyBorder="1" applyAlignment="1" applyProtection="1">
      <alignment horizontal="center"/>
    </xf>
    <xf numFmtId="0" fontId="97" fillId="37" borderId="24" xfId="0" applyFont="1" applyFill="1" applyBorder="1" applyAlignment="1">
      <alignment horizontal="center" vertical="center" wrapText="1"/>
    </xf>
    <xf numFmtId="0" fontId="87" fillId="31" borderId="24" xfId="0" quotePrefix="1" applyFont="1" applyFill="1" applyBorder="1" applyAlignment="1" applyProtection="1">
      <alignment horizontal="center" vertical="center" wrapText="1"/>
    </xf>
    <xf numFmtId="0" fontId="87" fillId="31" borderId="24" xfId="0" applyFont="1" applyFill="1" applyBorder="1" applyAlignment="1" applyProtection="1">
      <alignment horizontal="center" vertical="center" wrapText="1"/>
    </xf>
    <xf numFmtId="0" fontId="88" fillId="31" borderId="24" xfId="0" applyFont="1" applyFill="1" applyBorder="1" applyAlignment="1">
      <alignment horizontal="center" vertical="center"/>
    </xf>
    <xf numFmtId="0" fontId="89" fillId="40" borderId="2" xfId="0" applyFont="1" applyFill="1" applyBorder="1" applyAlignment="1">
      <alignment horizontal="center" vertical="center" wrapText="1"/>
    </xf>
    <xf numFmtId="0" fontId="89" fillId="40" borderId="28" xfId="0" applyFont="1" applyFill="1" applyBorder="1" applyAlignment="1">
      <alignment horizontal="center" vertical="center" wrapText="1"/>
    </xf>
    <xf numFmtId="0" fontId="89" fillId="40" borderId="31" xfId="0" applyFont="1" applyFill="1" applyBorder="1" applyAlignment="1">
      <alignment horizontal="center" vertical="center" wrapText="1"/>
    </xf>
    <xf numFmtId="0" fontId="86" fillId="37" borderId="24" xfId="0" applyFont="1" applyFill="1" applyBorder="1" applyAlignment="1">
      <alignment horizontal="center" vertical="center" wrapText="1"/>
    </xf>
    <xf numFmtId="0" fontId="86" fillId="30" borderId="24" xfId="0" applyFont="1" applyFill="1" applyBorder="1" applyAlignment="1">
      <alignment horizontal="center" vertical="center" wrapText="1"/>
    </xf>
  </cellXfs>
  <cellStyles count="445">
    <cellStyle name="%" xfId="146"/>
    <cellStyle name="%_ANEXO #7.ITEMS INSTALS. ELECTRICAS GECOLSA 2a.ETAPA." xfId="147"/>
    <cellStyle name="%_Plaza Mayor N 006 2077 DOC95_ANEXO 456" xfId="148"/>
    <cellStyle name="_Book2" xfId="149"/>
    <cellStyle name="20% - Accent1" xfId="150"/>
    <cellStyle name="20% - Accent2" xfId="151"/>
    <cellStyle name="20% - Accent3" xfId="152"/>
    <cellStyle name="20% - Accent4" xfId="153"/>
    <cellStyle name="20% - Accent5" xfId="154"/>
    <cellStyle name="20% - Accent6" xfId="155"/>
    <cellStyle name="20% - Énfasis1 2" xfId="156"/>
    <cellStyle name="20% - Énfasis1 3" xfId="157"/>
    <cellStyle name="20% - Énfasis1 4" xfId="158"/>
    <cellStyle name="20% - Énfasis2 2" xfId="159"/>
    <cellStyle name="20% - Énfasis2 3" xfId="160"/>
    <cellStyle name="20% - Énfasis2 4" xfId="161"/>
    <cellStyle name="20% - Énfasis3 2" xfId="162"/>
    <cellStyle name="20% - Énfasis3 3" xfId="163"/>
    <cellStyle name="20% - Énfasis3 4" xfId="164"/>
    <cellStyle name="20% - Énfasis4 2" xfId="165"/>
    <cellStyle name="20% - Énfasis4 3" xfId="166"/>
    <cellStyle name="20% - Énfasis4 4" xfId="167"/>
    <cellStyle name="20% - Énfasis5 2" xfId="168"/>
    <cellStyle name="20% - Énfasis5 3" xfId="169"/>
    <cellStyle name="20% - Énfasis6 2" xfId="170"/>
    <cellStyle name="20% - Énfasis6 3" xfId="171"/>
    <cellStyle name="20% - Énfasis6 4" xfId="172"/>
    <cellStyle name="40% - Accent1" xfId="173"/>
    <cellStyle name="40% - Accent2" xfId="174"/>
    <cellStyle name="40% - Accent3" xfId="175"/>
    <cellStyle name="40% - Accent4" xfId="176"/>
    <cellStyle name="40% - Accent5" xfId="177"/>
    <cellStyle name="40% - Accent6" xfId="178"/>
    <cellStyle name="40% - Énfasis1 2" xfId="179"/>
    <cellStyle name="40% - Énfasis1 3" xfId="180"/>
    <cellStyle name="40% - Énfasis1 4" xfId="181"/>
    <cellStyle name="40% - Énfasis2 2" xfId="182"/>
    <cellStyle name="40% - Énfasis2 3" xfId="183"/>
    <cellStyle name="40% - Énfasis3 2" xfId="184"/>
    <cellStyle name="40% - Énfasis3 3" xfId="185"/>
    <cellStyle name="40% - Énfasis3 4" xfId="186"/>
    <cellStyle name="40% - Énfasis4 2" xfId="187"/>
    <cellStyle name="40% - Énfasis4 3" xfId="188"/>
    <cellStyle name="40% - Énfasis4 4" xfId="189"/>
    <cellStyle name="40% - Énfasis5 2" xfId="190"/>
    <cellStyle name="40% - Énfasis5 3" xfId="191"/>
    <cellStyle name="40% - Énfasis5 4" xfId="192"/>
    <cellStyle name="40% - Énfasis6 2" xfId="193"/>
    <cellStyle name="40% - Énfasis6 3" xfId="194"/>
    <cellStyle name="40% - Énfasis6 4" xfId="195"/>
    <cellStyle name="60% - Accent1" xfId="196"/>
    <cellStyle name="60% - Accent2" xfId="197"/>
    <cellStyle name="60% - Accent3" xfId="198"/>
    <cellStyle name="60% - Accent4" xfId="199"/>
    <cellStyle name="60% - Accent5" xfId="200"/>
    <cellStyle name="60% - Accent6" xfId="201"/>
    <cellStyle name="60% - Énfasis1 2" xfId="202"/>
    <cellStyle name="60% - Énfasis1 3" xfId="203"/>
    <cellStyle name="60% - Énfasis1 4" xfId="204"/>
    <cellStyle name="60% - Énfasis2 2" xfId="205"/>
    <cellStyle name="60% - Énfasis2 3" xfId="206"/>
    <cellStyle name="60% - Énfasis2 4" xfId="207"/>
    <cellStyle name="60% - Énfasis3 2" xfId="208"/>
    <cellStyle name="60% - Énfasis3 3" xfId="209"/>
    <cellStyle name="60% - Énfasis3 4" xfId="210"/>
    <cellStyle name="60% - Énfasis4 2" xfId="211"/>
    <cellStyle name="60% - Énfasis4 3" xfId="212"/>
    <cellStyle name="60% - Énfasis4 4" xfId="213"/>
    <cellStyle name="60% - Énfasis5 2" xfId="214"/>
    <cellStyle name="60% - Énfasis5 3" xfId="215"/>
    <cellStyle name="60% - Énfasis5 4" xfId="216"/>
    <cellStyle name="60% - Énfasis6 2" xfId="217"/>
    <cellStyle name="60% - Énfasis6 3" xfId="218"/>
    <cellStyle name="60% - Énfasis6 4" xfId="219"/>
    <cellStyle name="Accent1" xfId="220"/>
    <cellStyle name="Accent2" xfId="221"/>
    <cellStyle name="Accent3" xfId="222"/>
    <cellStyle name="Accent4" xfId="223"/>
    <cellStyle name="Accent5" xfId="224"/>
    <cellStyle name="Accent6" xfId="225"/>
    <cellStyle name="ACTAS" xfId="226"/>
    <cellStyle name="Bad" xfId="227"/>
    <cellStyle name="Buena 2" xfId="228"/>
    <cellStyle name="Buena 3" xfId="229"/>
    <cellStyle name="Buena 4" xfId="230"/>
    <cellStyle name="Calculation" xfId="231"/>
    <cellStyle name="Cálculo 2" xfId="232"/>
    <cellStyle name="Cálculo 3" xfId="233"/>
    <cellStyle name="Cálculo 4" xfId="234"/>
    <cellStyle name="Celda de comprobación 2" xfId="235"/>
    <cellStyle name="Celda de comprobación 3" xfId="236"/>
    <cellStyle name="Celda vinculada 2" xfId="237"/>
    <cellStyle name="Celda vinculada 3" xfId="238"/>
    <cellStyle name="Celda vinculada 4" xfId="239"/>
    <cellStyle name="Check Cell" xfId="240"/>
    <cellStyle name="Comma 2" xfId="361"/>
    <cellStyle name="Ecuación" xfId="241"/>
    <cellStyle name="Encabezado 4 2" xfId="242"/>
    <cellStyle name="Encabezado 4 3" xfId="243"/>
    <cellStyle name="Encabezado 4 4" xfId="244"/>
    <cellStyle name="Énfasis1 2" xfId="245"/>
    <cellStyle name="Énfasis1 3" xfId="246"/>
    <cellStyle name="Énfasis1 4" xfId="247"/>
    <cellStyle name="Énfasis2 2" xfId="248"/>
    <cellStyle name="Énfasis2 3" xfId="249"/>
    <cellStyle name="Énfasis2 4" xfId="250"/>
    <cellStyle name="Énfasis3 2" xfId="251"/>
    <cellStyle name="Énfasis3 3" xfId="252"/>
    <cellStyle name="Énfasis3 4" xfId="253"/>
    <cellStyle name="Énfasis4 2" xfId="254"/>
    <cellStyle name="Énfasis4 3" xfId="255"/>
    <cellStyle name="Énfasis4 4" xfId="256"/>
    <cellStyle name="Énfasis5 2" xfId="257"/>
    <cellStyle name="Énfasis5 3" xfId="258"/>
    <cellStyle name="Énfasis6 2" xfId="259"/>
    <cellStyle name="Énfasis6 3" xfId="260"/>
    <cellStyle name="Énfasis6 4" xfId="261"/>
    <cellStyle name="Entrada 2" xfId="262"/>
    <cellStyle name="Entrada 3" xfId="263"/>
    <cellStyle name="Entrada 4" xfId="264"/>
    <cellStyle name="Estilo 1" xfId="265"/>
    <cellStyle name="Euro" xfId="4"/>
    <cellStyle name="Explanatory Text" xfId="266"/>
    <cellStyle name="FIGURA" xfId="267"/>
    <cellStyle name="Good" xfId="268"/>
    <cellStyle name="Heading 1" xfId="269"/>
    <cellStyle name="Heading 2" xfId="270"/>
    <cellStyle name="Heading 3" xfId="271"/>
    <cellStyle name="Heading 4" xfId="272"/>
    <cellStyle name="Hipervínculo 2" xfId="5"/>
    <cellStyle name="Hipervínculo 2 2" xfId="386"/>
    <cellStyle name="Hipervínculo 3" xfId="6"/>
    <cellStyle name="Hipervínculo 3 2" xfId="393"/>
    <cellStyle name="Hipervínculo 4" xfId="358"/>
    <cellStyle name="Incorrecto 2" xfId="273"/>
    <cellStyle name="Incorrecto 3" xfId="274"/>
    <cellStyle name="Incorrecto 4" xfId="275"/>
    <cellStyle name="Input" xfId="276"/>
    <cellStyle name="Linked Cell" xfId="277"/>
    <cellStyle name="Millares" xfId="1" builtinId="3"/>
    <cellStyle name="Millares [0]" xfId="443" builtinId="6"/>
    <cellStyle name="Millares 10" xfId="7"/>
    <cellStyle name="Millares 10 2" xfId="8"/>
    <cellStyle name="Millares 10 3" xfId="9"/>
    <cellStyle name="Millares 11" xfId="10"/>
    <cellStyle name="Millares 11 2" xfId="11"/>
    <cellStyle name="Millares 11 3" xfId="12"/>
    <cellStyle name="Millares 12" xfId="13"/>
    <cellStyle name="Millares 12 2" xfId="14"/>
    <cellStyle name="Millares 13" xfId="354"/>
    <cellStyle name="Millares 14" xfId="362"/>
    <cellStyle name="Millares 2" xfId="15"/>
    <cellStyle name="Millares 2 10" xfId="16"/>
    <cellStyle name="Millares 2 10 2" xfId="17"/>
    <cellStyle name="Millares 2 10 2 2" xfId="400"/>
    <cellStyle name="Millares 2 10 3" xfId="18"/>
    <cellStyle name="Millares 2 10 4" xfId="371"/>
    <cellStyle name="Millares 2 11" xfId="19"/>
    <cellStyle name="Millares 2 11 2" xfId="20"/>
    <cellStyle name="Millares 2 12" xfId="21"/>
    <cellStyle name="Millares 2 12 2" xfId="22"/>
    <cellStyle name="Millares 2 13" xfId="23"/>
    <cellStyle name="Millares 2 13 2" xfId="24"/>
    <cellStyle name="Millares 2 14" xfId="25"/>
    <cellStyle name="Millares 2 14 2" xfId="26"/>
    <cellStyle name="Millares 2 15" xfId="27"/>
    <cellStyle name="Millares 2 15 2" xfId="28"/>
    <cellStyle name="Millares 2 16" xfId="363"/>
    <cellStyle name="Millares 2 2" xfId="29"/>
    <cellStyle name="Millares 2 2 2" xfId="30"/>
    <cellStyle name="Millares 2 2 2 2" xfId="31"/>
    <cellStyle name="Millares 2 2 2 2 2" xfId="402"/>
    <cellStyle name="Millares 2 2 2 3" xfId="32"/>
    <cellStyle name="Millares 2 2 2 4" xfId="373"/>
    <cellStyle name="Millares 2 2 3" xfId="33"/>
    <cellStyle name="Millares 2 2 3 2" xfId="401"/>
    <cellStyle name="Millares 2 2 4" xfId="278"/>
    <cellStyle name="Millares 2 2 4 2" xfId="420"/>
    <cellStyle name="Millares 2 2 5" xfId="279"/>
    <cellStyle name="Millares 2 2 6" xfId="372"/>
    <cellStyle name="Millares 2 3" xfId="34"/>
    <cellStyle name="Millares 2 3 2" xfId="35"/>
    <cellStyle name="Millares 2 3 2 2" xfId="36"/>
    <cellStyle name="Millares 2 3 2 3" xfId="37"/>
    <cellStyle name="Millares 2 3 2 4" xfId="403"/>
    <cellStyle name="Millares 2 3 3" xfId="38"/>
    <cellStyle name="Millares 2 3 3 2" xfId="421"/>
    <cellStyle name="Millares 2 3 4" xfId="39"/>
    <cellStyle name="Millares 2 3 5" xfId="374"/>
    <cellStyle name="Millares 2 4" xfId="40"/>
    <cellStyle name="Millares 2 4 2" xfId="41"/>
    <cellStyle name="Millares 2 4 3" xfId="42"/>
    <cellStyle name="Millares 2 4 4" xfId="395"/>
    <cellStyle name="Millares 2 5" xfId="43"/>
    <cellStyle name="Millares 2 5 2" xfId="44"/>
    <cellStyle name="Millares 2 5 3" xfId="45"/>
    <cellStyle name="Millares 2 5 4" xfId="416"/>
    <cellStyle name="Millares 2 6" xfId="46"/>
    <cellStyle name="Millares 2 6 2" xfId="47"/>
    <cellStyle name="Millares 2 6 3" xfId="48"/>
    <cellStyle name="Millares 2 7" xfId="49"/>
    <cellStyle name="Millares 2 8" xfId="50"/>
    <cellStyle name="Millares 2 9" xfId="51"/>
    <cellStyle name="Millares 2 9 2" xfId="52"/>
    <cellStyle name="Millares 2 9 3" xfId="53"/>
    <cellStyle name="Millares 3" xfId="54"/>
    <cellStyle name="Millares 3 2" xfId="55"/>
    <cellStyle name="Millares 3 2 2" xfId="56"/>
    <cellStyle name="Millares 3 2 2 2" xfId="57"/>
    <cellStyle name="Millares 3 2 2 3" xfId="58"/>
    <cellStyle name="Millares 3 2 3" xfId="59"/>
    <cellStyle name="Millares 3 2 4" xfId="60"/>
    <cellStyle name="Millares 3 2 5" xfId="434"/>
    <cellStyle name="Millares 3 3" xfId="61"/>
    <cellStyle name="Millares 3 3 2" xfId="62"/>
    <cellStyle name="Millares 3 3 2 2" xfId="63"/>
    <cellStyle name="Millares 3 3 2 3" xfId="64"/>
    <cellStyle name="Millares 3 3 3" xfId="65"/>
    <cellStyle name="Millares 3 3 4" xfId="66"/>
    <cellStyle name="Millares 3 4" xfId="67"/>
    <cellStyle name="Millares 3 5" xfId="68"/>
    <cellStyle name="Millares 3 6" xfId="394"/>
    <cellStyle name="Millares 4" xfId="69"/>
    <cellStyle name="Millares 4 2" xfId="70"/>
    <cellStyle name="Millares 4 3" xfId="71"/>
    <cellStyle name="Millares 4 4" xfId="415"/>
    <cellStyle name="Millares 5" xfId="72"/>
    <cellStyle name="Millares 5 2" xfId="73"/>
    <cellStyle name="Millares 5 3" xfId="74"/>
    <cellStyle name="Millares 5 4" xfId="368"/>
    <cellStyle name="Millares 6" xfId="75"/>
    <cellStyle name="Millares 6 2" xfId="76"/>
    <cellStyle name="Millares 6 3" xfId="77"/>
    <cellStyle name="Millares 7" xfId="78"/>
    <cellStyle name="Millares 7 2" xfId="79"/>
    <cellStyle name="Millares 7 3" xfId="80"/>
    <cellStyle name="Millares 8" xfId="81"/>
    <cellStyle name="Millares 8 2" xfId="82"/>
    <cellStyle name="Millares 8 2 2" xfId="83"/>
    <cellStyle name="Millares 8 3" xfId="84"/>
    <cellStyle name="Millares 8 4" xfId="85"/>
    <cellStyle name="Millares 9" xfId="86"/>
    <cellStyle name="Millares 9 2" xfId="87"/>
    <cellStyle name="Millares 9 3" xfId="88"/>
    <cellStyle name="Millares_Formato Evaluacion LP No. 41 Biblioteca Belen" xfId="3"/>
    <cellStyle name="Moneda" xfId="444" builtinId="4"/>
    <cellStyle name="Moneda [0]" xfId="438" builtinId="7"/>
    <cellStyle name="Moneda [0] 10" xfId="280"/>
    <cellStyle name="Moneda [0] 11" xfId="281"/>
    <cellStyle name="Moneda [0] 14" xfId="282"/>
    <cellStyle name="Moneda [0] 2" xfId="283"/>
    <cellStyle name="Moneda [0] 3" xfId="284"/>
    <cellStyle name="Moneda 10" xfId="430"/>
    <cellStyle name="Moneda 11" xfId="390"/>
    <cellStyle name="Moneda 2" xfId="89"/>
    <cellStyle name="Moneda 2 2" xfId="90"/>
    <cellStyle name="Moneda 2 2 2" xfId="285"/>
    <cellStyle name="Moneda 2 2 3" xfId="365"/>
    <cellStyle name="Moneda 2 3" xfId="91"/>
    <cellStyle name="Moneda 2 3 2" xfId="396"/>
    <cellStyle name="Moneda 2 4" xfId="92"/>
    <cellStyle name="Moneda 2 4 2" xfId="417"/>
    <cellStyle name="Moneda 2 5" xfId="364"/>
    <cellStyle name="Moneda 2_Tableros" xfId="286"/>
    <cellStyle name="Moneda 3" xfId="93"/>
    <cellStyle name="Moneda 3 2" xfId="94"/>
    <cellStyle name="Moneda 3 2 2" xfId="375"/>
    <cellStyle name="Moneda 3 3" xfId="95"/>
    <cellStyle name="Moneda 3 4" xfId="340"/>
    <cellStyle name="Moneda 4" xfId="96"/>
    <cellStyle name="Moneda 4 2" xfId="97"/>
    <cellStyle name="Moneda 4 2 2" xfId="397"/>
    <cellStyle name="Moneda 4 3" xfId="98"/>
    <cellStyle name="Moneda 4 4" xfId="366"/>
    <cellStyle name="Moneda 5" xfId="99"/>
    <cellStyle name="Moneda 5 2" xfId="407"/>
    <cellStyle name="Moneda 5 3" xfId="425"/>
    <cellStyle name="Moneda 5 4" xfId="384"/>
    <cellStyle name="Moneda 6" xfId="100"/>
    <cellStyle name="Moneda 6 2" xfId="101"/>
    <cellStyle name="Moneda 6 3" xfId="102"/>
    <cellStyle name="Moneda 6 4" xfId="370"/>
    <cellStyle name="Moneda 7" xfId="103"/>
    <cellStyle name="Moneda 7 2" xfId="410"/>
    <cellStyle name="Moneda 7 3" xfId="428"/>
    <cellStyle name="Moneda 7 4" xfId="388"/>
    <cellStyle name="Moneda 8" xfId="360"/>
    <cellStyle name="Moneda 8 2" xfId="414"/>
    <cellStyle name="Moneda 8 3" xfId="432"/>
    <cellStyle name="Moneda 8 4" xfId="392"/>
    <cellStyle name="Moneda 9" xfId="412"/>
    <cellStyle name="Moneda0" xfId="287"/>
    <cellStyle name="Neutral 2" xfId="288"/>
    <cellStyle name="Neutral 3" xfId="289"/>
    <cellStyle name="Neutral 4" xfId="290"/>
    <cellStyle name="Normal" xfId="0" builtinId="0"/>
    <cellStyle name="Normal 10" xfId="104"/>
    <cellStyle name="Normal 10 10 2" xfId="356"/>
    <cellStyle name="Normal 11" xfId="291"/>
    <cellStyle name="Normal 11 45 10" xfId="376"/>
    <cellStyle name="Normal 11 45 10 2" xfId="404"/>
    <cellStyle name="Normal 11 45 10 3" xfId="422"/>
    <cellStyle name="Normal 12" xfId="344"/>
    <cellStyle name="Normal 12 2" xfId="350"/>
    <cellStyle name="Normal 12 2 2" xfId="353"/>
    <cellStyle name="Normal 12 2 3" xfId="435"/>
    <cellStyle name="Normal 12 2 3 2" xfId="441"/>
    <cellStyle name="Normal 12 3" xfId="352"/>
    <cellStyle name="Normal 12 4" xfId="437"/>
    <cellStyle name="Normal 12 4 2" xfId="442"/>
    <cellStyle name="Normal 13" xfId="345"/>
    <cellStyle name="Normal 14" xfId="346"/>
    <cellStyle name="Normal 14 2" xfId="349"/>
    <cellStyle name="Normal 14 2 2" xfId="440"/>
    <cellStyle name="Normal 14 2 3" xfId="439"/>
    <cellStyle name="Normal 15" xfId="351"/>
    <cellStyle name="Normal 15 2" xfId="357"/>
    <cellStyle name="Normal 15 2 2" xfId="436"/>
    <cellStyle name="Normal 2" xfId="105"/>
    <cellStyle name="Normal 2 2" xfId="106"/>
    <cellStyle name="Normal 2 2 2" xfId="107"/>
    <cellStyle name="Normal 2 2 2 2" xfId="108"/>
    <cellStyle name="Normal 2 2 2 2 2" xfId="109"/>
    <cellStyle name="Normal 2 2 2 2 3" xfId="110"/>
    <cellStyle name="Normal 2 2 2 2 4" xfId="111"/>
    <cellStyle name="Normal 2 2 2 3" xfId="112"/>
    <cellStyle name="Normal 2 2 2 4" xfId="113"/>
    <cellStyle name="Normal 2 2 3" xfId="114"/>
    <cellStyle name="Normal 2 2 3 2" xfId="115"/>
    <cellStyle name="Normal 2 2 3 3" xfId="116"/>
    <cellStyle name="Normal 2 2 4" xfId="117"/>
    <cellStyle name="Normal 2 2 5" xfId="118"/>
    <cellStyle name="Normal 2 2 5 2 2 2" xfId="377"/>
    <cellStyle name="Normal 2 3" xfId="119"/>
    <cellStyle name="Normal 2 3 2" xfId="120"/>
    <cellStyle name="Normal 2 3 2 2" xfId="348"/>
    <cellStyle name="Normal 2 3 3" xfId="121"/>
    <cellStyle name="Normal 2 3 4" xfId="378"/>
    <cellStyle name="Normal 2 4" xfId="122"/>
    <cellStyle name="Normal 2 4 2" xfId="123"/>
    <cellStyle name="Normal 2 4 3" xfId="124"/>
    <cellStyle name="Normal 2 5" xfId="125"/>
    <cellStyle name="Normal 2 6" xfId="126"/>
    <cellStyle name="Normal 2 7" xfId="127"/>
    <cellStyle name="Normal 2_PTO-02060-PARQUE BIBLIOTECA SAN CRISTOBAL" xfId="292"/>
    <cellStyle name="Normal 21" xfId="341"/>
    <cellStyle name="Normal 3" xfId="128"/>
    <cellStyle name="Normal 3 2" xfId="129"/>
    <cellStyle name="Normal 3 2 2" xfId="130"/>
    <cellStyle name="Normal 3 2 2 14" xfId="131"/>
    <cellStyle name="Normal 3 2 3" xfId="132"/>
    <cellStyle name="Normal 3 3" xfId="133"/>
    <cellStyle name="Normal 3 3 2" xfId="405"/>
    <cellStyle name="Normal 3 3 3" xfId="423"/>
    <cellStyle name="Normal 3 3 4" xfId="381"/>
    <cellStyle name="Normal 3 4" xfId="134"/>
    <cellStyle name="Normal 3 4 2" xfId="398"/>
    <cellStyle name="Normal 3 5" xfId="418"/>
    <cellStyle name="Normal 3 6" xfId="367"/>
    <cellStyle name="Normal 4" xfId="135"/>
    <cellStyle name="Normal 4 2" xfId="136"/>
    <cellStyle name="Normal 4 3" xfId="137"/>
    <cellStyle name="Normal 4 3 2" xfId="399"/>
    <cellStyle name="Normal 4 4" xfId="419"/>
    <cellStyle name="Normal 4 5" xfId="369"/>
    <cellStyle name="Normal 5" xfId="138"/>
    <cellStyle name="Normal 5 2" xfId="293"/>
    <cellStyle name="Normal 5 3" xfId="294"/>
    <cellStyle name="Normal 5 4" xfId="295"/>
    <cellStyle name="Normal 5 5" xfId="379"/>
    <cellStyle name="Normal 6" xfId="139"/>
    <cellStyle name="Normal 6 2" xfId="406"/>
    <cellStyle name="Normal 6 2 2" xfId="433"/>
    <cellStyle name="Normal 6 3" xfId="424"/>
    <cellStyle name="Normal 6 4" xfId="383"/>
    <cellStyle name="Normal 68" xfId="347"/>
    <cellStyle name="Normal 7" xfId="296"/>
    <cellStyle name="Normal 7 2" xfId="380"/>
    <cellStyle name="Normal 78" xfId="342"/>
    <cellStyle name="Normal 8" xfId="297"/>
    <cellStyle name="Normal 8 2" xfId="409"/>
    <cellStyle name="Normal 8 3" xfId="427"/>
    <cellStyle name="Normal 8 4" xfId="387"/>
    <cellStyle name="Normal 9" xfId="298"/>
    <cellStyle name="Normal 9 2" xfId="413"/>
    <cellStyle name="Normal 9 3" xfId="431"/>
    <cellStyle name="Normal 9 4" xfId="391"/>
    <cellStyle name="Normal_CONSOLIDADO  EVALUACIÓN LP 53 OBRA ADECUACIÓN Y MANTENIMIENTO DEL TEATRO LIDO" xfId="2"/>
    <cellStyle name="Notas 2" xfId="299"/>
    <cellStyle name="Notas 3" xfId="300"/>
    <cellStyle name="Notas 4" xfId="301"/>
    <cellStyle name="Note" xfId="302"/>
    <cellStyle name="Output" xfId="303"/>
    <cellStyle name="Porcentaje 2" xfId="343"/>
    <cellStyle name="Porcentaje 3" xfId="385"/>
    <cellStyle name="Porcentaje 3 2" xfId="408"/>
    <cellStyle name="Porcentaje 3 3" xfId="426"/>
    <cellStyle name="Porcentaje 4" xfId="389"/>
    <cellStyle name="Porcentaje 4 2" xfId="411"/>
    <cellStyle name="Porcentaje 4 3" xfId="429"/>
    <cellStyle name="Porcentual 2" xfId="140"/>
    <cellStyle name="Porcentual 2 2" xfId="141"/>
    <cellStyle name="Porcentual 2 2 2" xfId="142"/>
    <cellStyle name="Porcentual 2 2 2 2" xfId="143"/>
    <cellStyle name="Porcentual 2 2 2 3" xfId="359"/>
    <cellStyle name="Porcentual 2 2 3" xfId="144"/>
    <cellStyle name="Porcentual 2 2 4" xfId="355"/>
    <cellStyle name="Porcentual 2 3" xfId="304"/>
    <cellStyle name="Porcentual 2 3 2" xfId="382"/>
    <cellStyle name="Porcentual 2 4" xfId="305"/>
    <cellStyle name="Porcentual 2 5" xfId="306"/>
    <cellStyle name="Porcentual 3" xfId="145"/>
    <cellStyle name="Porcentual 4" xfId="307"/>
    <cellStyle name="Porcentual 5" xfId="308"/>
    <cellStyle name="Porcentual 6" xfId="309"/>
    <cellStyle name="Punto0" xfId="310"/>
    <cellStyle name="Salida 2" xfId="311"/>
    <cellStyle name="Salida 3" xfId="312"/>
    <cellStyle name="Salida 4" xfId="313"/>
    <cellStyle name="Texto de advertencia 2" xfId="314"/>
    <cellStyle name="Texto de advertencia 3" xfId="315"/>
    <cellStyle name="Texto explicativo 2" xfId="316"/>
    <cellStyle name="Texto explicativo 3" xfId="317"/>
    <cellStyle name="Tit. tabla" xfId="318"/>
    <cellStyle name="Title" xfId="319"/>
    <cellStyle name="TITULO 1" xfId="320"/>
    <cellStyle name="Título 1 2" xfId="321"/>
    <cellStyle name="Título 1 3" xfId="322"/>
    <cellStyle name="Título 1 4" xfId="323"/>
    <cellStyle name="TITULO 2" xfId="324"/>
    <cellStyle name="Título 2 2" xfId="325"/>
    <cellStyle name="Título 2 3" xfId="326"/>
    <cellStyle name="Título 2 4" xfId="327"/>
    <cellStyle name="TITULO 3" xfId="328"/>
    <cellStyle name="Título 3 2" xfId="329"/>
    <cellStyle name="Título 3 3" xfId="330"/>
    <cellStyle name="Título 3 4" xfId="331"/>
    <cellStyle name="Título 4" xfId="332"/>
    <cellStyle name="Título 5" xfId="333"/>
    <cellStyle name="Título 6" xfId="334"/>
    <cellStyle name="Total 2" xfId="335"/>
    <cellStyle name="Total 3" xfId="336"/>
    <cellStyle name="Total 4" xfId="337"/>
    <cellStyle name="Viñeta" xfId="338"/>
    <cellStyle name="Warning Text" xfId="339"/>
  </cellStyles>
  <dxfs count="56">
    <dxf>
      <font>
        <b val="0"/>
        <i val="0"/>
        <strike val="0"/>
        <condense val="0"/>
        <extend val="0"/>
        <outline val="0"/>
        <shadow val="0"/>
        <u val="none"/>
        <vertAlign val="baseline"/>
        <sz val="10"/>
        <color rgb="FF000000"/>
        <name val="Swis721 LtCn BT"/>
        <scheme val="none"/>
      </font>
      <numFmt numFmtId="200" formatCode="_(* #,##0_);_(* \(#,##0\);_(* &quot;-&quot;_);_(@_)"/>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numFmt numFmtId="195" formatCode="&quot;$&quot;#,##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justify" vertical="justify"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1"/>
        <name val="Swis721 LtCn BT"/>
        <scheme val="none"/>
      </font>
    </dxf>
    <dxf>
      <font>
        <b val="0"/>
        <i val="0"/>
        <strike val="0"/>
        <condense val="0"/>
        <extend val="0"/>
        <outline val="0"/>
        <shadow val="0"/>
        <u val="none"/>
        <vertAlign val="baseline"/>
        <sz val="10"/>
        <color rgb="FF000000"/>
        <name val="Swis721 LtCn BT"/>
        <scheme val="none"/>
      </font>
      <numFmt numFmtId="200" formatCode="_(* #,##0_);_(* \(#,##0\);_(* &quot;-&quot;_);_(@_)"/>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numFmt numFmtId="195" formatCode="&quot;$&quot;#,##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justify" vertical="justify"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1"/>
        <name val="Swis721 LtCn BT"/>
        <scheme val="none"/>
      </font>
    </dxf>
    <dxf>
      <font>
        <b val="0"/>
        <i val="0"/>
        <strike val="0"/>
        <condense val="0"/>
        <extend val="0"/>
        <outline val="0"/>
        <shadow val="0"/>
        <u val="none"/>
        <vertAlign val="baseline"/>
        <sz val="10"/>
        <color rgb="FF000000"/>
        <name val="Swis721 LtCn BT"/>
        <scheme val="none"/>
      </font>
      <numFmt numFmtId="200" formatCode="_(* #,##0_);_(* \(#,##0\);_(* &quot;-&quot;_);_(@_)"/>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numFmt numFmtId="195" formatCode="&quot;$&quot;#,##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justify" vertical="justify"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1"/>
        <name val="Swis721 LtCn BT"/>
        <scheme val="none"/>
      </font>
    </dxf>
    <dxf>
      <font>
        <b val="0"/>
        <i val="0"/>
        <strike val="0"/>
        <condense val="0"/>
        <extend val="0"/>
        <outline val="0"/>
        <shadow val="0"/>
        <u val="none"/>
        <vertAlign val="baseline"/>
        <sz val="10"/>
        <color rgb="FF000000"/>
        <name val="Swis721 LtCn BT"/>
        <scheme val="none"/>
      </font>
      <numFmt numFmtId="199" formatCode="_-[$€-2]\ * #,##0.00_-;\-[$€-2]\ * #,##0.00_-;_-[$€-2]\ * &quot;-&quot;??_-;_-@_-"/>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Swis721 LtCn BT"/>
        <scheme val="none"/>
      </font>
      <numFmt numFmtId="193" formatCode="_(&quot;$&quot;\ * #,##0.00_);_(&quot;$&quot;\ * \(#,##0.00\);_(&quot;$&quot;\ * &quot;-&quot;??_);_(@_)"/>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numFmt numFmtId="195" formatCode="&quot;$&quot;#,##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justify" vertical="justify"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1"/>
        <name val="Swis721 LtCn BT"/>
        <scheme val="none"/>
      </font>
    </dxf>
    <dxf>
      <font>
        <b val="0"/>
        <i val="0"/>
        <strike val="0"/>
        <condense val="0"/>
        <extend val="0"/>
        <outline val="0"/>
        <shadow val="0"/>
        <u val="none"/>
        <vertAlign val="baseline"/>
        <sz val="10"/>
        <color rgb="FF000000"/>
        <name val="Swis721 LtCn BT"/>
        <scheme val="none"/>
      </font>
      <numFmt numFmtId="200" formatCode="_(* #,##0_);_(* \(#,##0\);_(* &quot;-&quot;_);_(@_)"/>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numFmt numFmtId="195" formatCode="&quot;$&quot;#,##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justify" vertical="justify"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000000"/>
        <name val="Swis721 LtCn BT"/>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1"/>
        <name val="Swis721 LtCn BT"/>
        <scheme val="none"/>
      </font>
    </dxf>
    <dxf>
      <font>
        <b/>
        <i val="0"/>
        <color rgb="FFFF0000"/>
      </font>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15875</xdr:rowOff>
    </xdr:from>
    <xdr:to>
      <xdr:col>1</xdr:col>
      <xdr:colOff>49737</xdr:colOff>
      <xdr:row>2</xdr:row>
      <xdr:rowOff>164041</xdr:rowOff>
    </xdr:to>
    <xdr:pic>
      <xdr:nvPicPr>
        <xdr:cNvPr id="3" name="3 Imagen" descr="log-udea2.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 y="15875"/>
          <a:ext cx="81173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149680</xdr:colOff>
      <xdr:row>0</xdr:row>
      <xdr:rowOff>74120</xdr:rowOff>
    </xdr:from>
    <xdr:to>
      <xdr:col>0</xdr:col>
      <xdr:colOff>1006930</xdr:colOff>
      <xdr:row>2</xdr:row>
      <xdr:rowOff>80988</xdr:rowOff>
    </xdr:to>
    <xdr:pic>
      <xdr:nvPicPr>
        <xdr:cNvPr id="2" name="3 Imagen" descr="log-udea2.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680" y="74120"/>
          <a:ext cx="857250" cy="1081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79924</xdr:colOff>
      <xdr:row>0</xdr:row>
      <xdr:rowOff>39996</xdr:rowOff>
    </xdr:from>
    <xdr:ext cx="915544" cy="1129417"/>
    <xdr:pic>
      <xdr:nvPicPr>
        <xdr:cNvPr id="2" name="3 Imagen" descr="log-udea2.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24" y="39996"/>
          <a:ext cx="915544" cy="1129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78187</xdr:colOff>
      <xdr:row>0</xdr:row>
      <xdr:rowOff>48900</xdr:rowOff>
    </xdr:from>
    <xdr:ext cx="829490" cy="1023260"/>
    <xdr:pic>
      <xdr:nvPicPr>
        <xdr:cNvPr id="3" name="3 Imagen" descr="log-udea2.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87" y="48900"/>
          <a:ext cx="829490" cy="1023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307774</xdr:colOff>
      <xdr:row>0</xdr:row>
      <xdr:rowOff>47625</xdr:rowOff>
    </xdr:from>
    <xdr:ext cx="811133" cy="1000615"/>
    <xdr:pic>
      <xdr:nvPicPr>
        <xdr:cNvPr id="2" name="3 Imagen" descr="log-udea2.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774" y="47625"/>
          <a:ext cx="811133" cy="1000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1323975</xdr:colOff>
      <xdr:row>0</xdr:row>
      <xdr:rowOff>66675</xdr:rowOff>
    </xdr:from>
    <xdr:to>
      <xdr:col>1</xdr:col>
      <xdr:colOff>625930</xdr:colOff>
      <xdr:row>5</xdr:row>
      <xdr:rowOff>95250</xdr:rowOff>
    </xdr:to>
    <xdr:pic>
      <xdr:nvPicPr>
        <xdr:cNvPr id="2" name="irc_mi" descr="http://www.ruedasnegocios.com/286/logos/21771.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5" y="66675"/>
          <a:ext cx="1030062" cy="913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272142</xdr:colOff>
      <xdr:row>0</xdr:row>
      <xdr:rowOff>54428</xdr:rowOff>
    </xdr:from>
    <xdr:to>
      <xdr:col>8</xdr:col>
      <xdr:colOff>123825</xdr:colOff>
      <xdr:row>5</xdr:row>
      <xdr:rowOff>106359</xdr:rowOff>
    </xdr:to>
    <xdr:pic>
      <xdr:nvPicPr>
        <xdr:cNvPr id="3" name="1 Imagen" descr="Resultado de imagen para HIMHE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18571" y="54428"/>
          <a:ext cx="1566183" cy="93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971550</xdr:colOff>
      <xdr:row>0</xdr:row>
      <xdr:rowOff>100015</xdr:rowOff>
    </xdr:from>
    <xdr:to>
      <xdr:col>15</xdr:col>
      <xdr:colOff>2231571</xdr:colOff>
      <xdr:row>4</xdr:row>
      <xdr:rowOff>142876</xdr:rowOff>
    </xdr:to>
    <xdr:pic>
      <xdr:nvPicPr>
        <xdr:cNvPr id="4" name="Picture 119" descr="Nuevo Logo Solinoff"/>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37193" y="100015"/>
          <a:ext cx="2974521" cy="76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752475</xdr:colOff>
      <xdr:row>0</xdr:row>
      <xdr:rowOff>27214</xdr:rowOff>
    </xdr:from>
    <xdr:to>
      <xdr:col>22</xdr:col>
      <xdr:colOff>3267075</xdr:colOff>
      <xdr:row>6</xdr:row>
      <xdr:rowOff>0</xdr:rowOff>
    </xdr:to>
    <xdr:pic>
      <xdr:nvPicPr>
        <xdr:cNvPr id="5" name="Imagen 1" descr="logotipo%20MyM"/>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5286"/>
        <a:stretch>
          <a:fillRect/>
        </a:stretch>
      </xdr:blipFill>
      <xdr:spPr bwMode="auto">
        <a:xfrm>
          <a:off x="37437332" y="27214"/>
          <a:ext cx="4229100" cy="1020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Juan%20Arrubla\APU%20Secundaria%20Corvid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20Bloque_09\Laboratorio%20de%20Psicologia-%20Bloque%209\Presupuesto%20Oficial\Presupuesto%20Oficial_B09_Lab.Psicologia_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Marle\ayudas\varios%20presupuestos\GP-617%20-%20Ppto%20La%20Victoria%20V17%20(1)ca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IMULACI&#211;NEDIFICIO.o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Marle-udea-2018/2.Informes%20de%20evaluaci&#243;n/24.Educaci&#243;n%20F&#237;sica%20Robledo/Evaluaci&#243;n_IUEF%20044%202018_Obras%20Educaci&#243;n%20Fisica%20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2"/>
      <sheetName val="MPC3I3"/>
      <sheetName val="MPC3I4"/>
      <sheetName val="MPC3I5"/>
      <sheetName val="MPC3I1"/>
      <sheetName val="Hoja1"/>
      <sheetName val="Hoja2"/>
      <sheetName val="Hoja3"/>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 Polizas"/>
      <sheetName val="F.P. Profesional Nivel 1"/>
      <sheetName val="F.P. Profesional Nivel 2"/>
      <sheetName val="F.P. Profesional Nivel 3"/>
      <sheetName val="F.P. Mano de Obra"/>
      <sheetName val="Analisis A.I.U."/>
      <sheetName val="A.P.U."/>
      <sheetName val="Presupuesto Consolidado"/>
      <sheetName val="Memorias de Calculo Cantidades"/>
      <sheetName val="F.P. Profesionales"/>
      <sheetName val="MA"/>
      <sheetName val="EQ"/>
    </sheetNames>
    <sheetDataSet>
      <sheetData sheetId="0">
        <row r="18">
          <cell r="H18">
            <v>2071262.3695850959</v>
          </cell>
        </row>
      </sheetData>
      <sheetData sheetId="1" refreshError="1"/>
      <sheetData sheetId="2" refreshError="1"/>
      <sheetData sheetId="3" refreshError="1"/>
      <sheetData sheetId="4">
        <row r="1">
          <cell r="G1">
            <v>737717</v>
          </cell>
        </row>
      </sheetData>
      <sheetData sheetId="5">
        <row r="3">
          <cell r="D3" t="str">
            <v>Andamio  multidireccional certificado de( 1.4 x1.4 m, altura de plataforma 2 m)</v>
          </cell>
        </row>
      </sheetData>
      <sheetData sheetId="6">
        <row r="2">
          <cell r="H2">
            <v>0</v>
          </cell>
        </row>
        <row r="3">
          <cell r="H3">
            <v>0</v>
          </cell>
        </row>
        <row r="4">
          <cell r="H4">
            <v>0</v>
          </cell>
        </row>
        <row r="5">
          <cell r="H5">
            <v>0</v>
          </cell>
        </row>
        <row r="6">
          <cell r="H6" t="str">
            <v>Consumo (HM)</v>
          </cell>
        </row>
        <row r="7">
          <cell r="H7">
            <v>0.05</v>
          </cell>
        </row>
        <row r="8">
          <cell r="H8">
            <v>1</v>
          </cell>
        </row>
        <row r="9">
          <cell r="H9">
            <v>0</v>
          </cell>
        </row>
        <row r="10">
          <cell r="H10">
            <v>0</v>
          </cell>
        </row>
        <row r="11">
          <cell r="H11" t="str">
            <v>Sub-total</v>
          </cell>
        </row>
        <row r="12">
          <cell r="H12">
            <v>0</v>
          </cell>
        </row>
        <row r="13">
          <cell r="H13" t="str">
            <v>Cantidad (se considera desperdicio del 3%)</v>
          </cell>
        </row>
        <row r="14">
          <cell r="H14">
            <v>0</v>
          </cell>
        </row>
        <row r="15">
          <cell r="H15">
            <v>0</v>
          </cell>
        </row>
        <row r="16">
          <cell r="H16" t="str">
            <v>Sub-total</v>
          </cell>
        </row>
        <row r="17">
          <cell r="H17">
            <v>0</v>
          </cell>
        </row>
        <row r="18">
          <cell r="H18" t="str">
            <v>Consumo</v>
          </cell>
        </row>
        <row r="19">
          <cell r="H19">
            <v>0.3</v>
          </cell>
        </row>
        <row r="20">
          <cell r="H20" t="str">
            <v>Sub-total</v>
          </cell>
        </row>
        <row r="21">
          <cell r="H21">
            <v>0</v>
          </cell>
        </row>
        <row r="22">
          <cell r="H22" t="str">
            <v>Consumo (HC)</v>
          </cell>
        </row>
        <row r="23">
          <cell r="H23">
            <v>0</v>
          </cell>
        </row>
        <row r="24">
          <cell r="H24">
            <v>2</v>
          </cell>
        </row>
        <row r="25">
          <cell r="H25">
            <v>0</v>
          </cell>
        </row>
        <row r="26">
          <cell r="H26">
            <v>0</v>
          </cell>
        </row>
        <row r="27">
          <cell r="H27">
            <v>0</v>
          </cell>
        </row>
        <row r="28">
          <cell r="H28">
            <v>0</v>
          </cell>
        </row>
        <row r="29">
          <cell r="H29" t="str">
            <v>Consumo (HM)</v>
          </cell>
        </row>
        <row r="30">
          <cell r="H30">
            <v>0.05</v>
          </cell>
        </row>
        <row r="31">
          <cell r="H31">
            <v>0</v>
          </cell>
        </row>
        <row r="32">
          <cell r="H32">
            <v>0</v>
          </cell>
        </row>
        <row r="33">
          <cell r="H33">
            <v>0</v>
          </cell>
        </row>
        <row r="34">
          <cell r="H34" t="str">
            <v>Sub-total</v>
          </cell>
        </row>
        <row r="35">
          <cell r="H35">
            <v>0</v>
          </cell>
        </row>
        <row r="36">
          <cell r="H36" t="str">
            <v>Cantidad (se considera desperdicio del 3%)</v>
          </cell>
        </row>
        <row r="37">
          <cell r="H37">
            <v>0</v>
          </cell>
        </row>
        <row r="38">
          <cell r="H38">
            <v>0</v>
          </cell>
        </row>
        <row r="39">
          <cell r="H39" t="str">
            <v>Sub-total</v>
          </cell>
        </row>
        <row r="40">
          <cell r="H40">
            <v>0</v>
          </cell>
        </row>
        <row r="41">
          <cell r="H41" t="str">
            <v>Consumo</v>
          </cell>
        </row>
        <row r="42">
          <cell r="H42">
            <v>1</v>
          </cell>
        </row>
        <row r="43">
          <cell r="H43" t="str">
            <v>Sub-total</v>
          </cell>
        </row>
        <row r="44">
          <cell r="H44">
            <v>0</v>
          </cell>
        </row>
        <row r="45">
          <cell r="H45" t="str">
            <v>Consumo (HC)</v>
          </cell>
        </row>
        <row r="46">
          <cell r="H46">
            <v>1.8</v>
          </cell>
        </row>
        <row r="47">
          <cell r="H47">
            <v>1.8</v>
          </cell>
        </row>
        <row r="48">
          <cell r="H48">
            <v>0</v>
          </cell>
        </row>
        <row r="49">
          <cell r="H49">
            <v>0</v>
          </cell>
        </row>
        <row r="50">
          <cell r="H50">
            <v>0</v>
          </cell>
        </row>
        <row r="51">
          <cell r="H51">
            <v>0</v>
          </cell>
        </row>
        <row r="52">
          <cell r="H52" t="str">
            <v>Consumo (HM)</v>
          </cell>
        </row>
        <row r="53">
          <cell r="H53">
            <v>0.05</v>
          </cell>
        </row>
        <row r="54">
          <cell r="H54">
            <v>0</v>
          </cell>
        </row>
        <row r="55">
          <cell r="H55">
            <v>0</v>
          </cell>
        </row>
        <row r="56">
          <cell r="H56">
            <v>0</v>
          </cell>
        </row>
        <row r="57">
          <cell r="H57" t="str">
            <v>Sub-total</v>
          </cell>
        </row>
        <row r="58">
          <cell r="H58">
            <v>0</v>
          </cell>
        </row>
        <row r="59">
          <cell r="H59" t="str">
            <v>Cantidad (se considera desperdicio del 3%)</v>
          </cell>
        </row>
        <row r="60">
          <cell r="H60">
            <v>0</v>
          </cell>
        </row>
        <row r="61">
          <cell r="H61">
            <v>0</v>
          </cell>
        </row>
        <row r="62">
          <cell r="H62" t="str">
            <v>Sub-total</v>
          </cell>
        </row>
        <row r="63">
          <cell r="H63">
            <v>0</v>
          </cell>
        </row>
        <row r="64">
          <cell r="H64" t="str">
            <v>Consumo</v>
          </cell>
        </row>
        <row r="65">
          <cell r="H65">
            <v>1</v>
          </cell>
        </row>
        <row r="66">
          <cell r="H66" t="str">
            <v>Sub-total</v>
          </cell>
        </row>
        <row r="67">
          <cell r="H67">
            <v>0</v>
          </cell>
        </row>
        <row r="68">
          <cell r="H68" t="str">
            <v>Consumo (HC)</v>
          </cell>
        </row>
        <row r="69">
          <cell r="H69">
            <v>1</v>
          </cell>
        </row>
        <row r="70">
          <cell r="H70">
            <v>1</v>
          </cell>
        </row>
        <row r="71">
          <cell r="H71">
            <v>0</v>
          </cell>
        </row>
        <row r="72">
          <cell r="H72">
            <v>0</v>
          </cell>
        </row>
        <row r="73">
          <cell r="H73">
            <v>0</v>
          </cell>
        </row>
        <row r="74">
          <cell r="H74">
            <v>0</v>
          </cell>
        </row>
        <row r="75">
          <cell r="H75" t="str">
            <v>Consumo (HM)</v>
          </cell>
        </row>
        <row r="76">
          <cell r="H76">
            <v>0.05</v>
          </cell>
        </row>
        <row r="77">
          <cell r="H77">
            <v>0</v>
          </cell>
        </row>
        <row r="78">
          <cell r="H78">
            <v>0</v>
          </cell>
        </row>
        <row r="79">
          <cell r="H79" t="str">
            <v>Sub-total</v>
          </cell>
        </row>
        <row r="80">
          <cell r="H80">
            <v>0</v>
          </cell>
        </row>
        <row r="81">
          <cell r="H81" t="str">
            <v>Cantidad (se considera desperdicio del 3%)</v>
          </cell>
        </row>
        <row r="82">
          <cell r="H82">
            <v>0</v>
          </cell>
        </row>
        <row r="83">
          <cell r="H83">
            <v>0</v>
          </cell>
        </row>
        <row r="84">
          <cell r="H84" t="str">
            <v>Sub-total</v>
          </cell>
        </row>
        <row r="85">
          <cell r="H85">
            <v>0</v>
          </cell>
        </row>
        <row r="86">
          <cell r="H86" t="str">
            <v>Consumo</v>
          </cell>
        </row>
        <row r="87">
          <cell r="H87">
            <v>1</v>
          </cell>
        </row>
        <row r="88">
          <cell r="H88" t="str">
            <v>Sub-total</v>
          </cell>
        </row>
        <row r="89">
          <cell r="H89">
            <v>0</v>
          </cell>
        </row>
        <row r="90">
          <cell r="H90" t="str">
            <v>Consumo (HC)</v>
          </cell>
        </row>
        <row r="91">
          <cell r="H91">
            <v>1.5</v>
          </cell>
        </row>
        <row r="92">
          <cell r="H92">
            <v>1.5</v>
          </cell>
        </row>
        <row r="93">
          <cell r="H93">
            <v>0</v>
          </cell>
        </row>
        <row r="94">
          <cell r="H94">
            <v>0</v>
          </cell>
        </row>
        <row r="95">
          <cell r="H95">
            <v>0</v>
          </cell>
        </row>
        <row r="96">
          <cell r="H96">
            <v>0</v>
          </cell>
        </row>
        <row r="97">
          <cell r="H97" t="str">
            <v>Consumo (HM)</v>
          </cell>
        </row>
        <row r="98">
          <cell r="H98">
            <v>0.05</v>
          </cell>
        </row>
        <row r="99">
          <cell r="H99">
            <v>0</v>
          </cell>
        </row>
        <row r="100">
          <cell r="H100">
            <v>0</v>
          </cell>
        </row>
        <row r="101">
          <cell r="H101" t="str">
            <v>Sub-total</v>
          </cell>
        </row>
        <row r="102">
          <cell r="H102">
            <v>0</v>
          </cell>
        </row>
        <row r="103">
          <cell r="H103" t="str">
            <v>Cantidad (se considera desperdicio del 3%)</v>
          </cell>
        </row>
        <row r="104">
          <cell r="H104">
            <v>0</v>
          </cell>
        </row>
        <row r="105">
          <cell r="H105">
            <v>0</v>
          </cell>
        </row>
        <row r="106">
          <cell r="H106" t="str">
            <v>Sub-total</v>
          </cell>
        </row>
        <row r="107">
          <cell r="H107">
            <v>0</v>
          </cell>
        </row>
        <row r="108">
          <cell r="H108" t="str">
            <v>Consumo</v>
          </cell>
        </row>
        <row r="109">
          <cell r="H109">
            <v>1</v>
          </cell>
        </row>
        <row r="110">
          <cell r="H110" t="str">
            <v>Sub-total</v>
          </cell>
        </row>
        <row r="111">
          <cell r="H111">
            <v>0</v>
          </cell>
        </row>
        <row r="112">
          <cell r="H112" t="str">
            <v>Consumo (HC)</v>
          </cell>
        </row>
        <row r="113">
          <cell r="H113">
            <v>1.5</v>
          </cell>
        </row>
        <row r="114">
          <cell r="H114">
            <v>1.5</v>
          </cell>
        </row>
        <row r="115">
          <cell r="H115">
            <v>0</v>
          </cell>
        </row>
        <row r="116">
          <cell r="H116">
            <v>0</v>
          </cell>
        </row>
        <row r="117">
          <cell r="H117">
            <v>0</v>
          </cell>
        </row>
        <row r="118">
          <cell r="H118">
            <v>0</v>
          </cell>
        </row>
        <row r="119">
          <cell r="H119" t="str">
            <v>Consumo (HM)</v>
          </cell>
        </row>
        <row r="120">
          <cell r="H120">
            <v>0.05</v>
          </cell>
        </row>
        <row r="121">
          <cell r="H121">
            <v>0</v>
          </cell>
        </row>
        <row r="122">
          <cell r="H122">
            <v>0</v>
          </cell>
        </row>
        <row r="123">
          <cell r="H123" t="str">
            <v>Sub-total</v>
          </cell>
        </row>
        <row r="124">
          <cell r="H124">
            <v>0</v>
          </cell>
        </row>
        <row r="125">
          <cell r="H125" t="str">
            <v>Cantidad (se considera desperdicio del 3%)</v>
          </cell>
        </row>
        <row r="126">
          <cell r="H126">
            <v>0</v>
          </cell>
        </row>
        <row r="127">
          <cell r="H127">
            <v>0</v>
          </cell>
        </row>
        <row r="128">
          <cell r="H128" t="str">
            <v>Sub-total</v>
          </cell>
        </row>
        <row r="129">
          <cell r="H129">
            <v>0</v>
          </cell>
        </row>
        <row r="130">
          <cell r="H130" t="str">
            <v>Consumo</v>
          </cell>
        </row>
        <row r="131">
          <cell r="H131">
            <v>1</v>
          </cell>
        </row>
        <row r="132">
          <cell r="H132" t="str">
            <v>Sub-total</v>
          </cell>
        </row>
        <row r="133">
          <cell r="H133">
            <v>0</v>
          </cell>
        </row>
        <row r="134">
          <cell r="H134" t="str">
            <v>Consumo (HC)</v>
          </cell>
        </row>
        <row r="135">
          <cell r="H135">
            <v>1.5</v>
          </cell>
        </row>
        <row r="136">
          <cell r="H136">
            <v>1.5</v>
          </cell>
        </row>
        <row r="137">
          <cell r="H137">
            <v>0</v>
          </cell>
        </row>
        <row r="138">
          <cell r="H138">
            <v>0</v>
          </cell>
        </row>
        <row r="139">
          <cell r="H139">
            <v>0</v>
          </cell>
        </row>
        <row r="140">
          <cell r="H140">
            <v>0</v>
          </cell>
        </row>
        <row r="141">
          <cell r="H141" t="str">
            <v>Consumo (HM)</v>
          </cell>
        </row>
        <row r="142">
          <cell r="H142">
            <v>0.05</v>
          </cell>
        </row>
        <row r="143">
          <cell r="H143">
            <v>0</v>
          </cell>
        </row>
        <row r="144">
          <cell r="H144">
            <v>0</v>
          </cell>
        </row>
        <row r="145">
          <cell r="H145" t="str">
            <v>Sub-total</v>
          </cell>
        </row>
        <row r="146">
          <cell r="H146">
            <v>0</v>
          </cell>
        </row>
        <row r="147">
          <cell r="H147" t="str">
            <v>Cantidad (se considera desperdicio del 3%)</v>
          </cell>
        </row>
        <row r="148">
          <cell r="H148">
            <v>0</v>
          </cell>
        </row>
        <row r="149">
          <cell r="H149">
            <v>0</v>
          </cell>
        </row>
        <row r="150">
          <cell r="H150" t="str">
            <v>Sub-total</v>
          </cell>
        </row>
        <row r="151">
          <cell r="H151">
            <v>0</v>
          </cell>
        </row>
        <row r="152">
          <cell r="H152" t="str">
            <v>Consumo</v>
          </cell>
        </row>
        <row r="153">
          <cell r="H153">
            <v>0.5</v>
          </cell>
        </row>
        <row r="154">
          <cell r="H154" t="str">
            <v>Sub-total</v>
          </cell>
        </row>
        <row r="155">
          <cell r="H155">
            <v>0</v>
          </cell>
        </row>
        <row r="156">
          <cell r="H156" t="str">
            <v>Consumo (HC)</v>
          </cell>
        </row>
        <row r="157">
          <cell r="H157">
            <v>1.5</v>
          </cell>
        </row>
        <row r="158">
          <cell r="H158">
            <v>1.5</v>
          </cell>
        </row>
        <row r="159">
          <cell r="H159">
            <v>0</v>
          </cell>
        </row>
        <row r="160">
          <cell r="H160">
            <v>0</v>
          </cell>
        </row>
        <row r="161">
          <cell r="H161">
            <v>0</v>
          </cell>
        </row>
        <row r="162">
          <cell r="H162">
            <v>0</v>
          </cell>
        </row>
        <row r="163">
          <cell r="H163" t="str">
            <v>Consumo (HM)</v>
          </cell>
        </row>
        <row r="164">
          <cell r="H164">
            <v>0.05</v>
          </cell>
        </row>
        <row r="165">
          <cell r="H165">
            <v>0</v>
          </cell>
        </row>
        <row r="166">
          <cell r="H166">
            <v>0</v>
          </cell>
        </row>
        <row r="167">
          <cell r="H167" t="str">
            <v>Sub-total</v>
          </cell>
        </row>
        <row r="168">
          <cell r="H168">
            <v>0</v>
          </cell>
        </row>
        <row r="169">
          <cell r="H169" t="str">
            <v>Cantidad (se considera desperdicio del 3%)</v>
          </cell>
        </row>
        <row r="170">
          <cell r="H170">
            <v>0</v>
          </cell>
        </row>
        <row r="171">
          <cell r="H171">
            <v>0</v>
          </cell>
        </row>
        <row r="172">
          <cell r="H172" t="str">
            <v>Sub-total</v>
          </cell>
        </row>
        <row r="173">
          <cell r="H173">
            <v>0</v>
          </cell>
        </row>
        <row r="174">
          <cell r="H174" t="str">
            <v>Consumo</v>
          </cell>
        </row>
        <row r="175">
          <cell r="H175">
            <v>0.5</v>
          </cell>
        </row>
        <row r="176">
          <cell r="H176" t="str">
            <v>Sub-total</v>
          </cell>
        </row>
        <row r="177">
          <cell r="H177">
            <v>0</v>
          </cell>
        </row>
        <row r="178">
          <cell r="H178" t="str">
            <v>Consumo (HC)</v>
          </cell>
        </row>
        <row r="179">
          <cell r="H179">
            <v>1.2</v>
          </cell>
        </row>
        <row r="180">
          <cell r="H180">
            <v>1.2</v>
          </cell>
        </row>
        <row r="181">
          <cell r="H181">
            <v>0</v>
          </cell>
        </row>
        <row r="182">
          <cell r="H182">
            <v>0</v>
          </cell>
        </row>
        <row r="183">
          <cell r="H183">
            <v>0</v>
          </cell>
        </row>
        <row r="184">
          <cell r="H184">
            <v>0</v>
          </cell>
        </row>
        <row r="185">
          <cell r="H185" t="str">
            <v>Consumo (HM)</v>
          </cell>
        </row>
        <row r="186">
          <cell r="H186">
            <v>0.05</v>
          </cell>
        </row>
        <row r="187">
          <cell r="H187">
            <v>0</v>
          </cell>
        </row>
        <row r="188">
          <cell r="H188">
            <v>0</v>
          </cell>
        </row>
        <row r="189">
          <cell r="H189" t="str">
            <v>Sub-total</v>
          </cell>
        </row>
        <row r="190">
          <cell r="H190">
            <v>0</v>
          </cell>
        </row>
        <row r="191">
          <cell r="H191" t="str">
            <v>Cantidad (se considera desperdicio del 3%)</v>
          </cell>
        </row>
        <row r="192">
          <cell r="H192">
            <v>0</v>
          </cell>
        </row>
        <row r="193">
          <cell r="H193">
            <v>0</v>
          </cell>
        </row>
        <row r="194">
          <cell r="H194" t="str">
            <v>Sub-total</v>
          </cell>
        </row>
        <row r="195">
          <cell r="H195">
            <v>0</v>
          </cell>
        </row>
        <row r="196">
          <cell r="H196" t="str">
            <v>Consumo</v>
          </cell>
        </row>
        <row r="197">
          <cell r="H197">
            <v>1</v>
          </cell>
        </row>
        <row r="198">
          <cell r="H198" t="str">
            <v>Sub-total</v>
          </cell>
        </row>
        <row r="199">
          <cell r="H199">
            <v>0</v>
          </cell>
        </row>
        <row r="200">
          <cell r="H200" t="str">
            <v>Consumo (HC)</v>
          </cell>
        </row>
        <row r="201">
          <cell r="H201">
            <v>0</v>
          </cell>
        </row>
        <row r="202">
          <cell r="H202">
            <v>1</v>
          </cell>
        </row>
        <row r="203">
          <cell r="H203">
            <v>0</v>
          </cell>
        </row>
        <row r="204">
          <cell r="H204">
            <v>0</v>
          </cell>
        </row>
        <row r="205">
          <cell r="H205">
            <v>0</v>
          </cell>
        </row>
        <row r="206">
          <cell r="H206">
            <v>0</v>
          </cell>
        </row>
        <row r="207">
          <cell r="H207" t="str">
            <v>Consumo (HM)</v>
          </cell>
        </row>
        <row r="208">
          <cell r="H208">
            <v>0.05</v>
          </cell>
        </row>
        <row r="209">
          <cell r="H209">
            <v>0</v>
          </cell>
        </row>
        <row r="210">
          <cell r="H210">
            <v>0</v>
          </cell>
        </row>
        <row r="211">
          <cell r="H211" t="str">
            <v>Sub-total</v>
          </cell>
        </row>
        <row r="212">
          <cell r="H212">
            <v>0</v>
          </cell>
        </row>
        <row r="213">
          <cell r="H213" t="str">
            <v>Cantidad (se considera desperdicio del 3%)</v>
          </cell>
        </row>
        <row r="214">
          <cell r="H214">
            <v>0</v>
          </cell>
        </row>
        <row r="215">
          <cell r="H215">
            <v>0</v>
          </cell>
        </row>
        <row r="216">
          <cell r="H216" t="str">
            <v>Sub-total</v>
          </cell>
        </row>
        <row r="217">
          <cell r="H217">
            <v>0</v>
          </cell>
        </row>
        <row r="218">
          <cell r="H218" t="str">
            <v>Consumo</v>
          </cell>
        </row>
        <row r="219">
          <cell r="H219">
            <v>1</v>
          </cell>
        </row>
        <row r="220">
          <cell r="H220" t="str">
            <v>Sub-total</v>
          </cell>
        </row>
        <row r="221">
          <cell r="H221">
            <v>0</v>
          </cell>
        </row>
        <row r="222">
          <cell r="H222" t="str">
            <v>Consumo (HC)</v>
          </cell>
        </row>
        <row r="223">
          <cell r="H223">
            <v>1.2</v>
          </cell>
        </row>
        <row r="224">
          <cell r="H224">
            <v>1.2</v>
          </cell>
        </row>
        <row r="225">
          <cell r="H225">
            <v>0</v>
          </cell>
        </row>
        <row r="226">
          <cell r="H226">
            <v>0</v>
          </cell>
        </row>
        <row r="227">
          <cell r="H227">
            <v>0</v>
          </cell>
        </row>
        <row r="228">
          <cell r="H228">
            <v>0</v>
          </cell>
        </row>
        <row r="229">
          <cell r="H229" t="str">
            <v>Consumo (HM)</v>
          </cell>
        </row>
        <row r="230">
          <cell r="H230">
            <v>0.05</v>
          </cell>
        </row>
        <row r="231">
          <cell r="H231">
            <v>0</v>
          </cell>
        </row>
        <row r="232">
          <cell r="H232">
            <v>0</v>
          </cell>
        </row>
        <row r="233">
          <cell r="H233" t="str">
            <v>Sub-total</v>
          </cell>
        </row>
        <row r="234">
          <cell r="H234">
            <v>0</v>
          </cell>
        </row>
        <row r="235">
          <cell r="H235" t="str">
            <v>Cantidad (se considera desperdicio del 3%)</v>
          </cell>
        </row>
        <row r="236">
          <cell r="H236">
            <v>0</v>
          </cell>
        </row>
        <row r="237">
          <cell r="H237">
            <v>0</v>
          </cell>
        </row>
        <row r="238">
          <cell r="H238" t="str">
            <v>Sub-total</v>
          </cell>
        </row>
        <row r="239">
          <cell r="H239">
            <v>0</v>
          </cell>
        </row>
        <row r="240">
          <cell r="H240" t="str">
            <v>Consumo</v>
          </cell>
        </row>
        <row r="241">
          <cell r="H241">
            <v>1</v>
          </cell>
        </row>
        <row r="242">
          <cell r="H242" t="str">
            <v>Sub-total</v>
          </cell>
        </row>
        <row r="243">
          <cell r="H243">
            <v>0</v>
          </cell>
        </row>
        <row r="244">
          <cell r="H244" t="str">
            <v>Consumo (HC)</v>
          </cell>
        </row>
        <row r="245">
          <cell r="H245">
            <v>1.5</v>
          </cell>
        </row>
        <row r="246">
          <cell r="H246">
            <v>1.5</v>
          </cell>
        </row>
        <row r="247">
          <cell r="H247">
            <v>0</v>
          </cell>
        </row>
        <row r="248">
          <cell r="H248">
            <v>0</v>
          </cell>
        </row>
        <row r="249">
          <cell r="H249">
            <v>0</v>
          </cell>
        </row>
        <row r="250">
          <cell r="H250">
            <v>0</v>
          </cell>
        </row>
        <row r="251">
          <cell r="H251" t="str">
            <v>Consumo (HM)</v>
          </cell>
        </row>
        <row r="252">
          <cell r="H252">
            <v>0.05</v>
          </cell>
        </row>
        <row r="253">
          <cell r="H253">
            <v>0</v>
          </cell>
        </row>
        <row r="254">
          <cell r="H254">
            <v>0</v>
          </cell>
        </row>
        <row r="255">
          <cell r="H255" t="str">
            <v>Sub-total</v>
          </cell>
        </row>
        <row r="256">
          <cell r="H256">
            <v>0</v>
          </cell>
        </row>
        <row r="257">
          <cell r="H257" t="str">
            <v>Cantidad (se considera desperdicio del 3%)</v>
          </cell>
        </row>
        <row r="258">
          <cell r="H258">
            <v>0</v>
          </cell>
        </row>
        <row r="259">
          <cell r="H259">
            <v>0</v>
          </cell>
        </row>
        <row r="260">
          <cell r="H260" t="str">
            <v>Sub-total</v>
          </cell>
        </row>
        <row r="261">
          <cell r="H261">
            <v>0</v>
          </cell>
        </row>
        <row r="262">
          <cell r="H262" t="str">
            <v>Consumo</v>
          </cell>
        </row>
        <row r="263">
          <cell r="H263">
            <v>1</v>
          </cell>
        </row>
        <row r="264">
          <cell r="H264" t="str">
            <v>Sub-total</v>
          </cell>
        </row>
        <row r="265">
          <cell r="H265">
            <v>0</v>
          </cell>
        </row>
        <row r="266">
          <cell r="H266" t="str">
            <v>Consumo (HC)</v>
          </cell>
        </row>
        <row r="267">
          <cell r="H267">
            <v>1</v>
          </cell>
        </row>
        <row r="268">
          <cell r="H268">
            <v>1</v>
          </cell>
        </row>
        <row r="269">
          <cell r="H269">
            <v>0</v>
          </cell>
        </row>
        <row r="270">
          <cell r="H270">
            <v>0</v>
          </cell>
        </row>
        <row r="271">
          <cell r="H271">
            <v>0</v>
          </cell>
        </row>
        <row r="272">
          <cell r="H272">
            <v>0</v>
          </cell>
        </row>
        <row r="273">
          <cell r="H273" t="str">
            <v>Consumo (HM)</v>
          </cell>
        </row>
        <row r="274">
          <cell r="H274">
            <v>0.05</v>
          </cell>
        </row>
        <row r="275">
          <cell r="H275">
            <v>0</v>
          </cell>
        </row>
        <row r="276">
          <cell r="H276">
            <v>0</v>
          </cell>
        </row>
        <row r="277">
          <cell r="H277" t="str">
            <v>Sub-total</v>
          </cell>
        </row>
        <row r="278">
          <cell r="H278">
            <v>0</v>
          </cell>
        </row>
        <row r="279">
          <cell r="H279" t="str">
            <v>Cantidad (se considera desperdicio del 3%)</v>
          </cell>
        </row>
        <row r="280">
          <cell r="H280">
            <v>0</v>
          </cell>
        </row>
        <row r="281">
          <cell r="H281">
            <v>0</v>
          </cell>
        </row>
        <row r="282">
          <cell r="H282" t="str">
            <v>Sub-total</v>
          </cell>
        </row>
        <row r="283">
          <cell r="H283">
            <v>0</v>
          </cell>
        </row>
        <row r="284">
          <cell r="H284" t="str">
            <v>Consumo</v>
          </cell>
        </row>
        <row r="285">
          <cell r="H285">
            <v>1</v>
          </cell>
        </row>
        <row r="286">
          <cell r="H286" t="str">
            <v>Sub-total</v>
          </cell>
        </row>
        <row r="287">
          <cell r="H287">
            <v>0</v>
          </cell>
        </row>
        <row r="288">
          <cell r="H288" t="str">
            <v>Consumo (HC)</v>
          </cell>
        </row>
        <row r="289">
          <cell r="H289">
            <v>1</v>
          </cell>
        </row>
        <row r="290">
          <cell r="H290">
            <v>1</v>
          </cell>
        </row>
        <row r="291">
          <cell r="H291">
            <v>0</v>
          </cell>
        </row>
        <row r="292">
          <cell r="H292">
            <v>0</v>
          </cell>
        </row>
        <row r="293">
          <cell r="H293">
            <v>0</v>
          </cell>
        </row>
        <row r="294">
          <cell r="H294">
            <v>0</v>
          </cell>
        </row>
        <row r="295">
          <cell r="H295" t="str">
            <v>Consumo (HM)</v>
          </cell>
        </row>
        <row r="296">
          <cell r="H296">
            <v>0.05</v>
          </cell>
        </row>
        <row r="297">
          <cell r="H297">
            <v>1</v>
          </cell>
        </row>
        <row r="298">
          <cell r="H298">
            <v>0</v>
          </cell>
        </row>
        <row r="299">
          <cell r="H299" t="str">
            <v>Sub-total</v>
          </cell>
        </row>
        <row r="300">
          <cell r="H300">
            <v>0</v>
          </cell>
        </row>
        <row r="301">
          <cell r="H301" t="str">
            <v>Cantidad (se considera desperdicio del 3%)</v>
          </cell>
        </row>
        <row r="302">
          <cell r="H302">
            <v>0</v>
          </cell>
        </row>
        <row r="303">
          <cell r="H303">
            <v>0</v>
          </cell>
        </row>
        <row r="304">
          <cell r="H304" t="str">
            <v>Sub-total</v>
          </cell>
        </row>
        <row r="305">
          <cell r="H305">
            <v>0</v>
          </cell>
        </row>
        <row r="306">
          <cell r="H306" t="str">
            <v>Consumo</v>
          </cell>
        </row>
        <row r="307">
          <cell r="H307">
            <v>1</v>
          </cell>
        </row>
        <row r="308">
          <cell r="H308" t="str">
            <v>Sub-total</v>
          </cell>
        </row>
        <row r="309">
          <cell r="H309">
            <v>0</v>
          </cell>
        </row>
        <row r="310">
          <cell r="H310" t="str">
            <v>Consumo (HC)</v>
          </cell>
        </row>
        <row r="311">
          <cell r="H311">
            <v>0</v>
          </cell>
        </row>
        <row r="312">
          <cell r="H312">
            <v>1.5</v>
          </cell>
        </row>
        <row r="313">
          <cell r="H313">
            <v>0</v>
          </cell>
        </row>
        <row r="314">
          <cell r="H314">
            <v>0</v>
          </cell>
        </row>
        <row r="315">
          <cell r="H315">
            <v>0</v>
          </cell>
        </row>
        <row r="316">
          <cell r="H316">
            <v>0</v>
          </cell>
        </row>
        <row r="317">
          <cell r="H317" t="str">
            <v>Consumo (HM)</v>
          </cell>
        </row>
        <row r="318">
          <cell r="H318">
            <v>0.05</v>
          </cell>
        </row>
        <row r="319">
          <cell r="H319">
            <v>0</v>
          </cell>
        </row>
        <row r="320">
          <cell r="H320">
            <v>0</v>
          </cell>
        </row>
        <row r="321">
          <cell r="H321" t="str">
            <v>Sub-total</v>
          </cell>
        </row>
        <row r="322">
          <cell r="H322">
            <v>0</v>
          </cell>
        </row>
        <row r="323">
          <cell r="H323" t="str">
            <v>Cantidad (se considera desperdicio del 3%)</v>
          </cell>
        </row>
        <row r="324">
          <cell r="H324">
            <v>0</v>
          </cell>
        </row>
        <row r="325">
          <cell r="H325">
            <v>0</v>
          </cell>
        </row>
        <row r="326">
          <cell r="H326" t="str">
            <v>Sub-total</v>
          </cell>
        </row>
        <row r="327">
          <cell r="H327">
            <v>0</v>
          </cell>
        </row>
        <row r="328">
          <cell r="H328" t="str">
            <v>Consumo</v>
          </cell>
        </row>
        <row r="329">
          <cell r="H329">
            <v>1.3</v>
          </cell>
        </row>
        <row r="330">
          <cell r="H330" t="str">
            <v>Sub-total</v>
          </cell>
        </row>
        <row r="331">
          <cell r="H331">
            <v>0</v>
          </cell>
        </row>
        <row r="332">
          <cell r="H332" t="str">
            <v>Consumo (HC)</v>
          </cell>
        </row>
        <row r="333">
          <cell r="H333">
            <v>0</v>
          </cell>
        </row>
        <row r="334">
          <cell r="H334">
            <v>0.1</v>
          </cell>
        </row>
        <row r="335">
          <cell r="H335">
            <v>0</v>
          </cell>
        </row>
        <row r="336">
          <cell r="H336">
            <v>0</v>
          </cell>
        </row>
        <row r="337">
          <cell r="H337">
            <v>0</v>
          </cell>
        </row>
        <row r="338">
          <cell r="H338">
            <v>0</v>
          </cell>
        </row>
        <row r="339">
          <cell r="H339" t="str">
            <v>Consumo (HM)</v>
          </cell>
        </row>
        <row r="340">
          <cell r="H340">
            <v>0.05</v>
          </cell>
        </row>
        <row r="341">
          <cell r="H341">
            <v>0</v>
          </cell>
        </row>
        <row r="342">
          <cell r="H342">
            <v>0</v>
          </cell>
        </row>
        <row r="343">
          <cell r="H343" t="str">
            <v>Sub-total</v>
          </cell>
        </row>
        <row r="344">
          <cell r="H344">
            <v>0</v>
          </cell>
        </row>
        <row r="345">
          <cell r="H345" t="str">
            <v>Cantidad (se considera desperdicio del 3%)</v>
          </cell>
        </row>
        <row r="346">
          <cell r="H346">
            <v>0.73904999999999998</v>
          </cell>
        </row>
        <row r="347">
          <cell r="H347">
            <v>2.5819700000000001</v>
          </cell>
        </row>
        <row r="348">
          <cell r="H348">
            <v>0.86065999999999998</v>
          </cell>
        </row>
        <row r="349">
          <cell r="H349">
            <v>2.625</v>
          </cell>
        </row>
        <row r="350">
          <cell r="H350">
            <v>24</v>
          </cell>
        </row>
        <row r="351">
          <cell r="H351">
            <v>2</v>
          </cell>
        </row>
        <row r="352">
          <cell r="H352">
            <v>3</v>
          </cell>
        </row>
        <row r="353">
          <cell r="H353">
            <v>5.1869999999999999E-2</v>
          </cell>
        </row>
        <row r="354">
          <cell r="H354">
            <v>0.03</v>
          </cell>
        </row>
        <row r="355">
          <cell r="H355">
            <v>0.2</v>
          </cell>
        </row>
        <row r="356">
          <cell r="H356">
            <v>0.05</v>
          </cell>
        </row>
        <row r="357">
          <cell r="H357" t="str">
            <v>Sub-total</v>
          </cell>
        </row>
        <row r="358">
          <cell r="H358">
            <v>0</v>
          </cell>
        </row>
        <row r="359">
          <cell r="H359" t="str">
            <v>Consumo</v>
          </cell>
        </row>
        <row r="360">
          <cell r="H360">
            <v>0.5</v>
          </cell>
        </row>
        <row r="361">
          <cell r="H361" t="str">
            <v>Sub-total</v>
          </cell>
        </row>
        <row r="362">
          <cell r="H362">
            <v>0</v>
          </cell>
        </row>
        <row r="363">
          <cell r="H363" t="str">
            <v>Consumo (HC)</v>
          </cell>
        </row>
        <row r="364">
          <cell r="H364">
            <v>1.5</v>
          </cell>
        </row>
        <row r="365">
          <cell r="H365">
            <v>1.5</v>
          </cell>
        </row>
        <row r="366">
          <cell r="H366">
            <v>0</v>
          </cell>
        </row>
        <row r="367">
          <cell r="H367">
            <v>0</v>
          </cell>
        </row>
        <row r="368">
          <cell r="H368">
            <v>0</v>
          </cell>
        </row>
        <row r="369">
          <cell r="H369">
            <v>0</v>
          </cell>
        </row>
        <row r="370">
          <cell r="H370" t="str">
            <v>Consumo (HM)</v>
          </cell>
        </row>
        <row r="371">
          <cell r="H371">
            <v>0.05</v>
          </cell>
        </row>
        <row r="372">
          <cell r="H372">
            <v>0</v>
          </cell>
        </row>
        <row r="373">
          <cell r="H373">
            <v>0</v>
          </cell>
        </row>
        <row r="374">
          <cell r="H374" t="str">
            <v>Sub-total</v>
          </cell>
        </row>
        <row r="375">
          <cell r="H375">
            <v>0</v>
          </cell>
        </row>
        <row r="376">
          <cell r="H376" t="str">
            <v>Cantidad (se considera desperdicio del 3%)</v>
          </cell>
        </row>
        <row r="377">
          <cell r="H377">
            <v>0.36952499999999999</v>
          </cell>
        </row>
        <row r="378">
          <cell r="H378">
            <v>1.290985</v>
          </cell>
        </row>
        <row r="379">
          <cell r="H379">
            <v>0.86065999999999998</v>
          </cell>
        </row>
        <row r="380">
          <cell r="H380">
            <v>2.625</v>
          </cell>
        </row>
        <row r="381">
          <cell r="H381">
            <v>24</v>
          </cell>
        </row>
        <row r="382">
          <cell r="H382">
            <v>2</v>
          </cell>
        </row>
        <row r="383">
          <cell r="H383">
            <v>3</v>
          </cell>
        </row>
        <row r="384">
          <cell r="H384">
            <v>5.1869999999999999E-2</v>
          </cell>
        </row>
        <row r="385">
          <cell r="H385">
            <v>0.03</v>
          </cell>
        </row>
        <row r="386">
          <cell r="H386">
            <v>0.2</v>
          </cell>
        </row>
        <row r="387">
          <cell r="H387">
            <v>0.05</v>
          </cell>
        </row>
        <row r="388">
          <cell r="H388" t="str">
            <v>Sub-total</v>
          </cell>
        </row>
        <row r="389">
          <cell r="H389">
            <v>0</v>
          </cell>
        </row>
        <row r="390">
          <cell r="H390" t="str">
            <v>Consumo</v>
          </cell>
        </row>
        <row r="391">
          <cell r="H391">
            <v>0.5</v>
          </cell>
        </row>
        <row r="392">
          <cell r="H392" t="str">
            <v>Sub-total</v>
          </cell>
        </row>
        <row r="393">
          <cell r="H393">
            <v>0</v>
          </cell>
        </row>
        <row r="394">
          <cell r="H394" t="str">
            <v>Consumo (HC)</v>
          </cell>
        </row>
        <row r="395">
          <cell r="H395">
            <v>1.2</v>
          </cell>
        </row>
        <row r="396">
          <cell r="H396">
            <v>1.2</v>
          </cell>
        </row>
        <row r="397">
          <cell r="H397">
            <v>0</v>
          </cell>
        </row>
        <row r="398">
          <cell r="H398">
            <v>0</v>
          </cell>
        </row>
        <row r="399">
          <cell r="H399">
            <v>0</v>
          </cell>
        </row>
        <row r="400">
          <cell r="H400">
            <v>0</v>
          </cell>
        </row>
        <row r="401">
          <cell r="H401" t="str">
            <v>Consumo (HM)</v>
          </cell>
        </row>
        <row r="402">
          <cell r="H402">
            <v>0.05</v>
          </cell>
        </row>
        <row r="403">
          <cell r="H403">
            <v>0</v>
          </cell>
        </row>
        <row r="404">
          <cell r="H404" t="str">
            <v>Sub-total</v>
          </cell>
        </row>
        <row r="405">
          <cell r="H405">
            <v>0</v>
          </cell>
        </row>
        <row r="406">
          <cell r="H406" t="str">
            <v>Cantidad (se considera desperdicio del 3%)</v>
          </cell>
        </row>
        <row r="407">
          <cell r="H407">
            <v>1.03</v>
          </cell>
        </row>
        <row r="408">
          <cell r="H408">
            <v>0</v>
          </cell>
        </row>
        <row r="409">
          <cell r="H409" t="str">
            <v>Sub-total</v>
          </cell>
        </row>
        <row r="410">
          <cell r="H410">
            <v>0</v>
          </cell>
        </row>
        <row r="411">
          <cell r="H411" t="str">
            <v>Consumo</v>
          </cell>
        </row>
        <row r="412">
          <cell r="H412">
            <v>0.15</v>
          </cell>
        </row>
        <row r="413">
          <cell r="H413" t="str">
            <v>Sub-total</v>
          </cell>
        </row>
        <row r="414">
          <cell r="H414">
            <v>0</v>
          </cell>
        </row>
        <row r="415">
          <cell r="H415" t="str">
            <v>Consumo (HC)</v>
          </cell>
        </row>
        <row r="416">
          <cell r="H416">
            <v>0.3</v>
          </cell>
        </row>
        <row r="417">
          <cell r="H417">
            <v>0.3</v>
          </cell>
        </row>
        <row r="418">
          <cell r="H418">
            <v>0</v>
          </cell>
        </row>
        <row r="419">
          <cell r="H419">
            <v>0</v>
          </cell>
        </row>
        <row r="420">
          <cell r="H420">
            <v>0</v>
          </cell>
        </row>
        <row r="421">
          <cell r="H421">
            <v>0</v>
          </cell>
        </row>
        <row r="422">
          <cell r="H422" t="str">
            <v>Consumo (HM)</v>
          </cell>
        </row>
        <row r="423">
          <cell r="H423">
            <v>0.05</v>
          </cell>
        </row>
        <row r="424">
          <cell r="H424">
            <v>0</v>
          </cell>
        </row>
        <row r="425">
          <cell r="H425" t="str">
            <v>Sub-total</v>
          </cell>
        </row>
        <row r="426">
          <cell r="H426">
            <v>0</v>
          </cell>
        </row>
        <row r="427">
          <cell r="H427" t="str">
            <v>Cantidad (se considera desperdicio del 3%)</v>
          </cell>
        </row>
        <row r="428">
          <cell r="H428">
            <v>0.36952000000000002</v>
          </cell>
        </row>
        <row r="429">
          <cell r="H429">
            <v>1.03</v>
          </cell>
        </row>
        <row r="430">
          <cell r="H430">
            <v>11</v>
          </cell>
        </row>
        <row r="431">
          <cell r="H431">
            <v>1.29098</v>
          </cell>
        </row>
        <row r="432">
          <cell r="H432">
            <v>2.5819700000000001</v>
          </cell>
        </row>
        <row r="433">
          <cell r="H433">
            <v>3.15</v>
          </cell>
        </row>
        <row r="434">
          <cell r="H434">
            <v>30</v>
          </cell>
        </row>
        <row r="435">
          <cell r="H435">
            <v>10</v>
          </cell>
        </row>
        <row r="436">
          <cell r="H436">
            <v>5.1869999999999999E-2</v>
          </cell>
        </row>
        <row r="437">
          <cell r="H437">
            <v>0.3</v>
          </cell>
        </row>
        <row r="438">
          <cell r="H438">
            <v>0.28999999999999998</v>
          </cell>
        </row>
        <row r="439">
          <cell r="H439">
            <v>0.2</v>
          </cell>
        </row>
        <row r="440">
          <cell r="H440">
            <v>0.05</v>
          </cell>
        </row>
        <row r="441">
          <cell r="H441" t="str">
            <v>Sub-total</v>
          </cell>
        </row>
        <row r="442">
          <cell r="H442">
            <v>0</v>
          </cell>
        </row>
        <row r="443">
          <cell r="H443" t="str">
            <v>Consumo</v>
          </cell>
        </row>
        <row r="444">
          <cell r="H444">
            <v>0.8</v>
          </cell>
        </row>
        <row r="445">
          <cell r="H445" t="str">
            <v>Sub-total</v>
          </cell>
        </row>
        <row r="446">
          <cell r="H446">
            <v>0</v>
          </cell>
        </row>
        <row r="447">
          <cell r="H447" t="str">
            <v>Consumo (HC)</v>
          </cell>
        </row>
        <row r="448">
          <cell r="H448">
            <v>1</v>
          </cell>
        </row>
        <row r="449">
          <cell r="H449">
            <v>1</v>
          </cell>
        </row>
        <row r="450">
          <cell r="H450">
            <v>0</v>
          </cell>
        </row>
        <row r="451">
          <cell r="H451">
            <v>0</v>
          </cell>
        </row>
        <row r="452">
          <cell r="H452">
            <v>0</v>
          </cell>
        </row>
        <row r="453">
          <cell r="H453">
            <v>0</v>
          </cell>
        </row>
        <row r="454">
          <cell r="H454" t="str">
            <v>Consumo (HM)</v>
          </cell>
        </row>
        <row r="455">
          <cell r="H455">
            <v>0.05</v>
          </cell>
        </row>
        <row r="456">
          <cell r="H456">
            <v>0</v>
          </cell>
        </row>
        <row r="457">
          <cell r="H457" t="str">
            <v>Sub-total</v>
          </cell>
        </row>
        <row r="458">
          <cell r="H458">
            <v>0</v>
          </cell>
        </row>
        <row r="459">
          <cell r="H459" t="str">
            <v>Cantidad (se considera desperdicio del 3%)</v>
          </cell>
        </row>
        <row r="460">
          <cell r="H460">
            <v>2.9561999999999999</v>
          </cell>
        </row>
        <row r="461">
          <cell r="H461">
            <v>5.1639400000000002</v>
          </cell>
        </row>
        <row r="462">
          <cell r="H462">
            <v>1.72132</v>
          </cell>
        </row>
        <row r="463">
          <cell r="H463">
            <v>5.25</v>
          </cell>
        </row>
        <row r="464">
          <cell r="H464">
            <v>48</v>
          </cell>
        </row>
        <row r="465">
          <cell r="H465">
            <v>4</v>
          </cell>
        </row>
        <row r="466">
          <cell r="H466">
            <v>6</v>
          </cell>
        </row>
        <row r="467">
          <cell r="H467">
            <v>0.10374</v>
          </cell>
        </row>
        <row r="468">
          <cell r="H468">
            <v>0.06</v>
          </cell>
        </row>
        <row r="469">
          <cell r="H469">
            <v>0.4</v>
          </cell>
        </row>
        <row r="470">
          <cell r="H470">
            <v>0.1</v>
          </cell>
        </row>
        <row r="471">
          <cell r="H471" t="str">
            <v>Sub-total</v>
          </cell>
        </row>
        <row r="472">
          <cell r="H472">
            <v>0</v>
          </cell>
        </row>
        <row r="473">
          <cell r="H473" t="str">
            <v>Consumo</v>
          </cell>
        </row>
        <row r="474">
          <cell r="H474">
            <v>0.5</v>
          </cell>
        </row>
        <row r="475">
          <cell r="H475" t="str">
            <v>Sub-total</v>
          </cell>
        </row>
        <row r="476">
          <cell r="H476">
            <v>0</v>
          </cell>
        </row>
        <row r="477">
          <cell r="H477" t="str">
            <v>Consumo (HC)</v>
          </cell>
        </row>
        <row r="478">
          <cell r="H478">
            <v>1.8</v>
          </cell>
        </row>
        <row r="479">
          <cell r="H479">
            <v>1.8</v>
          </cell>
        </row>
        <row r="480">
          <cell r="H480">
            <v>0</v>
          </cell>
        </row>
        <row r="481">
          <cell r="H481">
            <v>0</v>
          </cell>
        </row>
        <row r="482">
          <cell r="H482">
            <v>0</v>
          </cell>
        </row>
        <row r="483">
          <cell r="H483">
            <v>0</v>
          </cell>
        </row>
        <row r="484">
          <cell r="H484" t="str">
            <v>Consumo (HM)</v>
          </cell>
        </row>
        <row r="485">
          <cell r="H485">
            <v>0.05</v>
          </cell>
        </row>
        <row r="486">
          <cell r="H486">
            <v>0</v>
          </cell>
        </row>
        <row r="487">
          <cell r="H487">
            <v>0</v>
          </cell>
        </row>
        <row r="488">
          <cell r="H488" t="str">
            <v>Sub-total</v>
          </cell>
        </row>
        <row r="489">
          <cell r="H489">
            <v>0</v>
          </cell>
        </row>
        <row r="490">
          <cell r="H490" t="str">
            <v>Cantidad (se considera desperdicio del 3%)</v>
          </cell>
        </row>
        <row r="491">
          <cell r="H491">
            <v>0.36952499999999999</v>
          </cell>
        </row>
        <row r="492">
          <cell r="H492">
            <v>1.45</v>
          </cell>
        </row>
        <row r="493">
          <cell r="H493">
            <v>0.86065999999999998</v>
          </cell>
        </row>
        <row r="494">
          <cell r="H494">
            <v>1.34</v>
          </cell>
        </row>
        <row r="495">
          <cell r="H495">
            <v>6</v>
          </cell>
        </row>
        <row r="496">
          <cell r="H496">
            <v>2</v>
          </cell>
        </row>
        <row r="497">
          <cell r="H497">
            <v>3</v>
          </cell>
        </row>
        <row r="498">
          <cell r="H498">
            <v>5.1869999999999999E-2</v>
          </cell>
        </row>
        <row r="499">
          <cell r="H499">
            <v>0.03</v>
          </cell>
        </row>
        <row r="500">
          <cell r="H500">
            <v>0.2</v>
          </cell>
        </row>
        <row r="501">
          <cell r="H501">
            <v>0.05</v>
          </cell>
        </row>
        <row r="502">
          <cell r="H502" t="str">
            <v>Sub-total</v>
          </cell>
        </row>
        <row r="503">
          <cell r="H503">
            <v>0</v>
          </cell>
        </row>
        <row r="504">
          <cell r="H504" t="str">
            <v>Consumo</v>
          </cell>
        </row>
        <row r="505">
          <cell r="H505">
            <v>0.5</v>
          </cell>
        </row>
        <row r="506">
          <cell r="H506" t="str">
            <v>Sub-total</v>
          </cell>
        </row>
        <row r="507">
          <cell r="H507">
            <v>0</v>
          </cell>
        </row>
        <row r="508">
          <cell r="H508" t="str">
            <v>Consumo (HC)</v>
          </cell>
        </row>
        <row r="509">
          <cell r="H509">
            <v>1</v>
          </cell>
        </row>
        <row r="510">
          <cell r="H510">
            <v>1</v>
          </cell>
        </row>
        <row r="511">
          <cell r="H511">
            <v>0</v>
          </cell>
        </row>
        <row r="512">
          <cell r="H512">
            <v>0</v>
          </cell>
        </row>
        <row r="513">
          <cell r="H513">
            <v>0</v>
          </cell>
        </row>
        <row r="514">
          <cell r="H514">
            <v>0</v>
          </cell>
        </row>
        <row r="515">
          <cell r="H515" t="str">
            <v>Consumo (HM)</v>
          </cell>
        </row>
        <row r="516">
          <cell r="H516">
            <v>0.05</v>
          </cell>
        </row>
        <row r="517">
          <cell r="H517">
            <v>94500</v>
          </cell>
        </row>
        <row r="518">
          <cell r="H518">
            <v>0</v>
          </cell>
        </row>
        <row r="519">
          <cell r="H519" t="str">
            <v>Sub-total</v>
          </cell>
        </row>
        <row r="520">
          <cell r="H520">
            <v>0</v>
          </cell>
        </row>
        <row r="521">
          <cell r="H521" t="str">
            <v>Cantidad (se considera desperdicio del 3%)</v>
          </cell>
        </row>
        <row r="522">
          <cell r="H522">
            <v>24.390239999999999</v>
          </cell>
        </row>
        <row r="523">
          <cell r="H523">
            <v>3.2399999999999998E-2</v>
          </cell>
        </row>
        <row r="524">
          <cell r="H524">
            <v>0</v>
          </cell>
        </row>
        <row r="525">
          <cell r="H525">
            <v>0</v>
          </cell>
        </row>
        <row r="526">
          <cell r="H526" t="str">
            <v>Sub-total</v>
          </cell>
        </row>
        <row r="527">
          <cell r="H527">
            <v>0</v>
          </cell>
        </row>
        <row r="528">
          <cell r="H528" t="str">
            <v>Consumo</v>
          </cell>
        </row>
        <row r="529">
          <cell r="H529">
            <v>0.05</v>
          </cell>
        </row>
        <row r="530">
          <cell r="H530" t="str">
            <v>Sub-total</v>
          </cell>
        </row>
        <row r="531">
          <cell r="H531">
            <v>0</v>
          </cell>
        </row>
        <row r="532">
          <cell r="H532" t="str">
            <v>Consumo (HC)</v>
          </cell>
        </row>
        <row r="533">
          <cell r="H533">
            <v>0.3</v>
          </cell>
        </row>
        <row r="534">
          <cell r="H534">
            <v>0.3</v>
          </cell>
        </row>
        <row r="535">
          <cell r="H535">
            <v>0</v>
          </cell>
        </row>
        <row r="536">
          <cell r="H536">
            <v>0</v>
          </cell>
        </row>
        <row r="537">
          <cell r="H537">
            <v>0</v>
          </cell>
        </row>
        <row r="538">
          <cell r="H538">
            <v>0</v>
          </cell>
        </row>
        <row r="539">
          <cell r="H539" t="str">
            <v>Consumo (HM)</v>
          </cell>
        </row>
        <row r="540">
          <cell r="H540">
            <v>0.05</v>
          </cell>
        </row>
        <row r="541">
          <cell r="H541">
            <v>0</v>
          </cell>
        </row>
        <row r="542">
          <cell r="H542" t="str">
            <v>Sub-total</v>
          </cell>
        </row>
        <row r="543">
          <cell r="H543">
            <v>0</v>
          </cell>
        </row>
        <row r="544">
          <cell r="H544" t="str">
            <v>Cantidad (se considera desperdicio del 3%)</v>
          </cell>
        </row>
        <row r="545">
          <cell r="H545">
            <v>7.0000000000000007E-2</v>
          </cell>
        </row>
        <row r="546">
          <cell r="H546">
            <v>0.11</v>
          </cell>
        </row>
        <row r="547">
          <cell r="H547">
            <v>5.5E-2</v>
          </cell>
        </row>
        <row r="548">
          <cell r="H548" t="str">
            <v>Sub-total</v>
          </cell>
        </row>
        <row r="549">
          <cell r="H549">
            <v>0</v>
          </cell>
        </row>
        <row r="550">
          <cell r="H550" t="str">
            <v>Consumo</v>
          </cell>
        </row>
        <row r="551">
          <cell r="H551">
            <v>0.05</v>
          </cell>
        </row>
        <row r="552">
          <cell r="H552" t="str">
            <v>Sub-total</v>
          </cell>
        </row>
        <row r="553">
          <cell r="H553">
            <v>0</v>
          </cell>
        </row>
        <row r="554">
          <cell r="H554" t="str">
            <v>Consumo (HC)</v>
          </cell>
        </row>
        <row r="555">
          <cell r="H555">
            <v>0.41</v>
          </cell>
        </row>
        <row r="556">
          <cell r="H556">
            <v>0</v>
          </cell>
        </row>
        <row r="557">
          <cell r="H557">
            <v>0</v>
          </cell>
        </row>
        <row r="558">
          <cell r="H558">
            <v>0</v>
          </cell>
        </row>
        <row r="559">
          <cell r="H559">
            <v>0</v>
          </cell>
        </row>
        <row r="560">
          <cell r="H560">
            <v>0</v>
          </cell>
        </row>
        <row r="561">
          <cell r="H561" t="str">
            <v>Consumo (HM)</v>
          </cell>
        </row>
        <row r="562">
          <cell r="H562">
            <v>0.05</v>
          </cell>
        </row>
        <row r="563">
          <cell r="H563">
            <v>0</v>
          </cell>
        </row>
        <row r="564">
          <cell r="H564" t="str">
            <v>Sub-total</v>
          </cell>
        </row>
        <row r="565">
          <cell r="H565">
            <v>0</v>
          </cell>
        </row>
        <row r="566">
          <cell r="H566" t="str">
            <v>Cantidad (se considera desperdicio del 3%)</v>
          </cell>
        </row>
        <row r="567">
          <cell r="H567">
            <v>0.03</v>
          </cell>
        </row>
        <row r="568">
          <cell r="H568">
            <v>1.2999999999999999E-2</v>
          </cell>
        </row>
        <row r="569">
          <cell r="H569">
            <v>1.2999999999999999E-2</v>
          </cell>
        </row>
        <row r="570">
          <cell r="H570">
            <v>0.25</v>
          </cell>
        </row>
        <row r="571">
          <cell r="H571">
            <v>0.05</v>
          </cell>
        </row>
        <row r="572">
          <cell r="H572">
            <v>4.0000000000000001E-3</v>
          </cell>
        </row>
        <row r="573">
          <cell r="H573" t="str">
            <v>Sub-total</v>
          </cell>
        </row>
        <row r="574">
          <cell r="H574">
            <v>0</v>
          </cell>
        </row>
        <row r="575">
          <cell r="H575" t="str">
            <v>Consumo</v>
          </cell>
        </row>
        <row r="576">
          <cell r="H576">
            <v>0.05</v>
          </cell>
        </row>
        <row r="577">
          <cell r="H577" t="str">
            <v>Sub-total</v>
          </cell>
        </row>
        <row r="578">
          <cell r="H578">
            <v>0</v>
          </cell>
        </row>
        <row r="579">
          <cell r="H579" t="str">
            <v>Consumo (HC)</v>
          </cell>
        </row>
        <row r="580">
          <cell r="H580">
            <v>0.65</v>
          </cell>
        </row>
        <row r="581">
          <cell r="H581">
            <v>0</v>
          </cell>
        </row>
        <row r="582">
          <cell r="H582">
            <v>0</v>
          </cell>
        </row>
        <row r="583">
          <cell r="H583">
            <v>0</v>
          </cell>
        </row>
        <row r="584">
          <cell r="H584">
            <v>0</v>
          </cell>
        </row>
        <row r="585">
          <cell r="H585">
            <v>0</v>
          </cell>
        </row>
        <row r="586">
          <cell r="H586" t="str">
            <v>Consumo (HM)</v>
          </cell>
        </row>
        <row r="587">
          <cell r="H587">
            <v>0.05</v>
          </cell>
        </row>
        <row r="588">
          <cell r="H588">
            <v>0</v>
          </cell>
        </row>
        <row r="589">
          <cell r="H589" t="str">
            <v>Sub-total</v>
          </cell>
        </row>
        <row r="590">
          <cell r="H590">
            <v>0</v>
          </cell>
        </row>
        <row r="591">
          <cell r="H591" t="str">
            <v>Cantidad (se considera desperdicio del 3%)</v>
          </cell>
        </row>
        <row r="592">
          <cell r="H592">
            <v>0.03</v>
          </cell>
        </row>
        <row r="593">
          <cell r="H593">
            <v>1.2999999999999999E-2</v>
          </cell>
        </row>
        <row r="594">
          <cell r="H594">
            <v>1.2999999999999999E-2</v>
          </cell>
        </row>
        <row r="595">
          <cell r="H595">
            <v>0.25</v>
          </cell>
        </row>
        <row r="596">
          <cell r="H596">
            <v>0.05</v>
          </cell>
        </row>
        <row r="597">
          <cell r="H597">
            <v>4.0000000000000001E-3</v>
          </cell>
        </row>
        <row r="598">
          <cell r="H598" t="str">
            <v>Sub-total</v>
          </cell>
        </row>
        <row r="599">
          <cell r="H599">
            <v>0</v>
          </cell>
        </row>
        <row r="600">
          <cell r="H600" t="str">
            <v>Consumo</v>
          </cell>
        </row>
        <row r="601">
          <cell r="H601">
            <v>0.05</v>
          </cell>
        </row>
        <row r="602">
          <cell r="H602" t="str">
            <v>Sub-total</v>
          </cell>
        </row>
        <row r="603">
          <cell r="H603">
            <v>0</v>
          </cell>
        </row>
        <row r="604">
          <cell r="H604" t="str">
            <v>Consumo (HC)</v>
          </cell>
        </row>
        <row r="605">
          <cell r="H605">
            <v>0.65</v>
          </cell>
        </row>
        <row r="606">
          <cell r="H606">
            <v>0</v>
          </cell>
        </row>
        <row r="607">
          <cell r="H607">
            <v>0</v>
          </cell>
        </row>
        <row r="608">
          <cell r="H608">
            <v>0</v>
          </cell>
        </row>
        <row r="609">
          <cell r="H609">
            <v>0</v>
          </cell>
        </row>
        <row r="610">
          <cell r="H610">
            <v>0</v>
          </cell>
        </row>
        <row r="611">
          <cell r="H611" t="str">
            <v>Consumo (HM)</v>
          </cell>
        </row>
        <row r="612">
          <cell r="H612">
            <v>0.05</v>
          </cell>
        </row>
        <row r="613">
          <cell r="H613">
            <v>0</v>
          </cell>
        </row>
        <row r="614">
          <cell r="H614" t="str">
            <v>Sub-total</v>
          </cell>
        </row>
        <row r="615">
          <cell r="H615">
            <v>0</v>
          </cell>
        </row>
        <row r="616">
          <cell r="H616" t="str">
            <v>Cantidad (se considera desperdicio del 3%)</v>
          </cell>
        </row>
        <row r="617">
          <cell r="H617">
            <v>9.2999999999999992E-3</v>
          </cell>
        </row>
        <row r="618">
          <cell r="H618">
            <v>0</v>
          </cell>
        </row>
        <row r="619">
          <cell r="H619">
            <v>0</v>
          </cell>
        </row>
        <row r="620">
          <cell r="H620">
            <v>0</v>
          </cell>
        </row>
        <row r="621">
          <cell r="H621">
            <v>0</v>
          </cell>
        </row>
        <row r="622">
          <cell r="H622">
            <v>0</v>
          </cell>
        </row>
        <row r="623">
          <cell r="H623" t="str">
            <v>Sub-total</v>
          </cell>
        </row>
        <row r="624">
          <cell r="H624">
            <v>0</v>
          </cell>
        </row>
        <row r="625">
          <cell r="H625" t="str">
            <v>Consumo</v>
          </cell>
        </row>
        <row r="626">
          <cell r="H626">
            <v>0.1</v>
          </cell>
        </row>
        <row r="627">
          <cell r="H627" t="str">
            <v>Sub-total</v>
          </cell>
        </row>
        <row r="628">
          <cell r="H628">
            <v>0</v>
          </cell>
        </row>
        <row r="629">
          <cell r="H629" t="str">
            <v>Consumo (HC)</v>
          </cell>
        </row>
        <row r="630">
          <cell r="H630">
            <v>1</v>
          </cell>
        </row>
        <row r="631">
          <cell r="H631">
            <v>1</v>
          </cell>
        </row>
        <row r="632">
          <cell r="H632">
            <v>0</v>
          </cell>
        </row>
        <row r="633">
          <cell r="H633">
            <v>0</v>
          </cell>
        </row>
        <row r="634">
          <cell r="H634">
            <v>0</v>
          </cell>
        </row>
        <row r="635">
          <cell r="H635">
            <v>0</v>
          </cell>
        </row>
        <row r="636">
          <cell r="H636" t="str">
            <v>Consumo (HM)</v>
          </cell>
        </row>
        <row r="637">
          <cell r="H637">
            <v>0.05</v>
          </cell>
        </row>
        <row r="638">
          <cell r="H638">
            <v>1.2</v>
          </cell>
        </row>
        <row r="639">
          <cell r="H639" t="str">
            <v>Sub-total</v>
          </cell>
        </row>
        <row r="640">
          <cell r="H640">
            <v>0</v>
          </cell>
        </row>
        <row r="641">
          <cell r="H641" t="str">
            <v>Cantidad (se considera desperdicio del 3%)</v>
          </cell>
        </row>
        <row r="642">
          <cell r="H642">
            <v>4.12</v>
          </cell>
        </row>
        <row r="643">
          <cell r="H643">
            <v>1.6</v>
          </cell>
        </row>
        <row r="644">
          <cell r="H644">
            <v>0.10300000000000001</v>
          </cell>
        </row>
        <row r="645">
          <cell r="H645">
            <v>0.41200000000000003</v>
          </cell>
        </row>
        <row r="646">
          <cell r="H646" t="str">
            <v>Sub-total</v>
          </cell>
        </row>
        <row r="647">
          <cell r="H647">
            <v>0</v>
          </cell>
        </row>
        <row r="648">
          <cell r="H648" t="str">
            <v>Consumo</v>
          </cell>
        </row>
        <row r="649">
          <cell r="H649">
            <v>0.15</v>
          </cell>
        </row>
        <row r="650">
          <cell r="H650" t="str">
            <v>Sub-total</v>
          </cell>
        </row>
        <row r="651">
          <cell r="H651">
            <v>0</v>
          </cell>
        </row>
        <row r="652">
          <cell r="H652" t="str">
            <v>Consumo (HC)</v>
          </cell>
        </row>
        <row r="653">
          <cell r="H653">
            <v>1.5</v>
          </cell>
        </row>
        <row r="654">
          <cell r="H654">
            <v>1.5</v>
          </cell>
        </row>
        <row r="655">
          <cell r="H655">
            <v>0</v>
          </cell>
        </row>
        <row r="656">
          <cell r="H656">
            <v>0</v>
          </cell>
        </row>
        <row r="657">
          <cell r="H657">
            <v>0</v>
          </cell>
        </row>
        <row r="658">
          <cell r="H658">
            <v>0</v>
          </cell>
        </row>
      </sheetData>
      <sheetData sheetId="7">
        <row r="14">
          <cell r="C14" t="str">
            <v>Demolición manual de muros internos divisorios en ladrillo y/ó Bloque de concreto, revocado y/ó estucado, y/ó enchapado  hasta un espesor de 25 cm,  Incluye corte con pulidora, retiro de refuerzo y cualquier tipo instalaciones embebidas, o sobrepuestas en el muro, acarreo interno hasta el punto de acopio de escombros, además recuperación de los materiales aprovechables o su transporte hasta el sitio que lo indique la interventoría.</v>
          </cell>
        </row>
      </sheetData>
      <sheetData sheetId="8"/>
      <sheetData sheetId="9"/>
      <sheetData sheetId="10">
        <row r="3">
          <cell r="D3" t="str">
            <v>Acero refuerzo G-60 figurado</v>
          </cell>
        </row>
      </sheetData>
      <sheetData sheetId="11">
        <row r="3">
          <cell r="D3" t="str">
            <v>Andamio  multidireccional certificado de( 1.4 x1.4 m, altura de plataforma 2 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Apu"/>
      <sheetName val="Aux"/>
      <sheetName val="Insumos"/>
      <sheetName val="CO Edificio"/>
      <sheetName val="CO Urbanismo"/>
      <sheetName val="CANT ZAPATAS"/>
      <sheetName val="CANT VIGAS FUND"/>
      <sheetName val="CANT COLUMNAS"/>
      <sheetName val="CANT VIGAS AEREAS"/>
      <sheetName val="CANT MUROS"/>
      <sheetName val="CANT-REF"/>
      <sheetName val="PPTO-ELE"/>
      <sheetName val="PPTO-HID"/>
      <sheetName val="cantacad"/>
      <sheetName val="Sectores"/>
    </sheetNames>
    <sheetDataSet>
      <sheetData sheetId="0">
        <row r="1">
          <cell r="E1">
            <v>866130091.93409562</v>
          </cell>
          <cell r="F1">
            <v>0</v>
          </cell>
          <cell r="G1">
            <v>1534548.9031821971</v>
          </cell>
          <cell r="H1">
            <v>0</v>
          </cell>
          <cell r="I1">
            <v>733783955.99153006</v>
          </cell>
          <cell r="J1">
            <v>0</v>
          </cell>
          <cell r="K1">
            <v>865469940</v>
          </cell>
          <cell r="L1">
            <v>564.41999999999996</v>
          </cell>
          <cell r="M1">
            <v>587.79499999999996</v>
          </cell>
          <cell r="O1">
            <v>0</v>
          </cell>
        </row>
        <row r="2">
          <cell r="D2" t="str">
            <v xml:space="preserve"> </v>
          </cell>
          <cell r="E2">
            <v>0</v>
          </cell>
          <cell r="F2">
            <v>0</v>
          </cell>
          <cell r="G2">
            <v>0</v>
          </cell>
          <cell r="H2">
            <v>0</v>
          </cell>
          <cell r="I2">
            <v>0</v>
          </cell>
          <cell r="J2">
            <v>0</v>
          </cell>
          <cell r="K2">
            <v>0</v>
          </cell>
          <cell r="L2">
            <v>0</v>
          </cell>
          <cell r="M2">
            <v>0</v>
          </cell>
          <cell r="N2">
            <v>0</v>
          </cell>
          <cell r="O2">
            <v>0</v>
          </cell>
          <cell r="P2">
            <v>0</v>
          </cell>
        </row>
        <row r="3">
          <cell r="D3">
            <v>0</v>
          </cell>
          <cell r="E3" t="str">
            <v>FONDO ADAPTACION
ESTIMATIVO PRESUPUESTAL
I.E. LA VICTORIA - MUNICIPIO DE CAUCASIA - ANTIOQUIA</v>
          </cell>
          <cell r="F3">
            <v>0</v>
          </cell>
          <cell r="G3">
            <v>0</v>
          </cell>
          <cell r="H3">
            <v>0</v>
          </cell>
          <cell r="I3">
            <v>0</v>
          </cell>
          <cell r="J3">
            <v>0</v>
          </cell>
          <cell r="K3">
            <v>0</v>
          </cell>
          <cell r="L3">
            <v>0</v>
          </cell>
          <cell r="M3">
            <v>0</v>
          </cell>
          <cell r="N3">
            <v>0</v>
          </cell>
          <cell r="O3">
            <v>0</v>
          </cell>
          <cell r="P3">
            <v>0</v>
          </cell>
        </row>
        <row r="4">
          <cell r="D4">
            <v>0</v>
          </cell>
          <cell r="E4">
            <v>0</v>
          </cell>
          <cell r="F4">
            <v>0</v>
          </cell>
          <cell r="G4" t="str">
            <v>VR UNITARIO</v>
          </cell>
          <cell r="H4">
            <v>0</v>
          </cell>
          <cell r="I4">
            <v>0</v>
          </cell>
          <cell r="J4">
            <v>0</v>
          </cell>
          <cell r="K4">
            <v>0</v>
          </cell>
          <cell r="L4">
            <v>0</v>
          </cell>
          <cell r="M4">
            <v>0</v>
          </cell>
          <cell r="N4" t="str">
            <v>CANT TOTAL</v>
          </cell>
          <cell r="O4" t="str">
            <v>SUBTOTAL</v>
          </cell>
          <cell r="P4" t="str">
            <v>VR CAPITULO</v>
          </cell>
        </row>
        <row r="5">
          <cell r="D5" t="str">
            <v>ITEM</v>
          </cell>
          <cell r="E5" t="str">
            <v>DESCRIPCION</v>
          </cell>
          <cell r="F5" t="str">
            <v>UN</v>
          </cell>
          <cell r="G5">
            <v>0</v>
          </cell>
          <cell r="H5" t="str">
            <v>Edificacion</v>
          </cell>
          <cell r="I5">
            <v>0</v>
          </cell>
          <cell r="J5" t="str">
            <v>Urbanismo</v>
          </cell>
          <cell r="K5">
            <v>0</v>
          </cell>
          <cell r="L5" t="str">
            <v>Mitigación</v>
          </cell>
          <cell r="M5">
            <v>0</v>
          </cell>
          <cell r="N5">
            <v>0</v>
          </cell>
          <cell r="O5">
            <v>0</v>
          </cell>
          <cell r="P5">
            <v>0</v>
          </cell>
        </row>
        <row r="6">
          <cell r="D6" t="str">
            <v>01</v>
          </cell>
          <cell r="E6" t="str">
            <v>PRELIMINARES</v>
          </cell>
          <cell r="F6">
            <v>0</v>
          </cell>
          <cell r="G6" t="str">
            <v/>
          </cell>
          <cell r="H6">
            <v>0</v>
          </cell>
          <cell r="I6">
            <v>1975149.6916499997</v>
          </cell>
          <cell r="J6">
            <v>0</v>
          </cell>
          <cell r="K6">
            <v>5079304.8136536563</v>
          </cell>
          <cell r="L6">
            <v>0</v>
          </cell>
          <cell r="M6">
            <v>0</v>
          </cell>
          <cell r="N6">
            <v>0</v>
          </cell>
          <cell r="O6" t="str">
            <v/>
          </cell>
          <cell r="P6">
            <v>7054454.5053036558</v>
          </cell>
        </row>
        <row r="7">
          <cell r="D7" t="str">
            <v>01-01</v>
          </cell>
          <cell r="E7" t="str">
            <v>INSTALACIONES PROVISIONALES</v>
          </cell>
          <cell r="F7">
            <v>0</v>
          </cell>
          <cell r="G7">
            <v>0</v>
          </cell>
          <cell r="H7">
            <v>0</v>
          </cell>
          <cell r="I7">
            <v>0</v>
          </cell>
          <cell r="J7">
            <v>0</v>
          </cell>
          <cell r="K7">
            <v>5054688.3228036566</v>
          </cell>
          <cell r="L7">
            <v>0</v>
          </cell>
          <cell r="M7">
            <v>0</v>
          </cell>
          <cell r="N7">
            <v>0</v>
          </cell>
          <cell r="O7">
            <v>5054688.3228036566</v>
          </cell>
          <cell r="P7" t="str">
            <v/>
          </cell>
        </row>
        <row r="8">
          <cell r="D8" t="str">
            <v>01-01-010</v>
          </cell>
          <cell r="E8" t="str">
            <v>CERRAMIENTO PROVISIONAL EN TELA DE CERRAMIENTO VERDE H: 2.10 M. INCLUYE ESTRUCTURA DE MADERA COMUN, ANCLAJES DE PARALES AL PISO Y TELA VERDE</v>
          </cell>
          <cell r="F8" t="str">
            <v>M</v>
          </cell>
          <cell r="G8">
            <v>22348.078180226617</v>
          </cell>
          <cell r="H8">
            <v>0</v>
          </cell>
          <cell r="I8">
            <v>0</v>
          </cell>
          <cell r="J8">
            <v>226.18</v>
          </cell>
          <cell r="K8">
            <v>5054688.3228036566</v>
          </cell>
          <cell r="L8">
            <v>0</v>
          </cell>
          <cell r="M8">
            <v>0</v>
          </cell>
          <cell r="N8">
            <v>226.18</v>
          </cell>
          <cell r="O8">
            <v>5054688.3228036566</v>
          </cell>
          <cell r="P8" t="str">
            <v/>
          </cell>
        </row>
        <row r="9">
          <cell r="D9" t="str">
            <v>01-02</v>
          </cell>
          <cell r="E9" t="str">
            <v>LOCALIZACION Y REPLANTEO</v>
          </cell>
          <cell r="F9">
            <v>0</v>
          </cell>
          <cell r="G9">
            <v>0</v>
          </cell>
          <cell r="H9">
            <v>0</v>
          </cell>
          <cell r="I9">
            <v>1975149.6916499997</v>
          </cell>
          <cell r="J9">
            <v>0</v>
          </cell>
          <cell r="K9">
            <v>24616.490849999998</v>
          </cell>
          <cell r="L9">
            <v>0</v>
          </cell>
          <cell r="M9">
            <v>0</v>
          </cell>
          <cell r="N9">
            <v>0</v>
          </cell>
          <cell r="O9">
            <v>1999766.1824999996</v>
          </cell>
          <cell r="P9" t="str">
            <v/>
          </cell>
        </row>
        <row r="10">
          <cell r="D10" t="str">
            <v>01-02-010</v>
          </cell>
          <cell r="E10" t="str">
            <v>LOCALIZACION Y REPLANTEO DE EDIFICACIONES. INCLUYE HILADEROS Y SEÑALIZACION NECESARIA</v>
          </cell>
          <cell r="F10" t="str">
            <v>M2</v>
          </cell>
          <cell r="G10">
            <v>3499.4324999999999</v>
          </cell>
          <cell r="H10">
            <v>564.41999999999996</v>
          </cell>
          <cell r="I10">
            <v>1975149.6916499997</v>
          </cell>
          <cell r="J10">
            <v>0</v>
          </cell>
          <cell r="K10">
            <v>0</v>
          </cell>
          <cell r="L10">
            <v>0</v>
          </cell>
          <cell r="M10">
            <v>0</v>
          </cell>
          <cell r="N10">
            <v>564.41999999999996</v>
          </cell>
          <cell r="O10">
            <v>1975149.6916499997</v>
          </cell>
          <cell r="P10" t="str">
            <v/>
          </cell>
        </row>
        <row r="11">
          <cell r="D11" t="str">
            <v>01-02-020</v>
          </cell>
          <cell r="E11" t="str">
            <v>LOCALIZACION Y REPLANTEO DE URBANISMO. INCLUYE HILADEROS Y SEÑALIZACION NECESARIA</v>
          </cell>
          <cell r="F11" t="str">
            <v>M2</v>
          </cell>
          <cell r="G11">
            <v>1005.165</v>
          </cell>
          <cell r="H11">
            <v>0</v>
          </cell>
          <cell r="I11">
            <v>0</v>
          </cell>
          <cell r="J11">
            <v>24.49</v>
          </cell>
          <cell r="K11">
            <v>24616.490849999998</v>
          </cell>
          <cell r="L11">
            <v>0</v>
          </cell>
          <cell r="M11">
            <v>0</v>
          </cell>
          <cell r="N11">
            <v>24.49</v>
          </cell>
          <cell r="O11">
            <v>24616.490849999998</v>
          </cell>
          <cell r="P11" t="str">
            <v/>
          </cell>
        </row>
        <row r="12">
          <cell r="D12" t="str">
            <v>02</v>
          </cell>
          <cell r="E12" t="str">
            <v>RETIROS Y DEMOLICIONES</v>
          </cell>
          <cell r="F12">
            <v>0</v>
          </cell>
          <cell r="G12" t="str">
            <v/>
          </cell>
          <cell r="H12">
            <v>0</v>
          </cell>
          <cell r="I12">
            <v>0</v>
          </cell>
          <cell r="J12">
            <v>0</v>
          </cell>
          <cell r="K12">
            <v>0</v>
          </cell>
          <cell r="L12">
            <v>0</v>
          </cell>
          <cell r="M12">
            <v>0</v>
          </cell>
          <cell r="N12">
            <v>0</v>
          </cell>
          <cell r="O12" t="str">
            <v/>
          </cell>
          <cell r="P12">
            <v>0</v>
          </cell>
        </row>
        <row r="13">
          <cell r="D13" t="str">
            <v>02-01</v>
          </cell>
          <cell r="E13" t="str">
            <v>TALAS DE ARBOLES</v>
          </cell>
          <cell r="F13">
            <v>0</v>
          </cell>
          <cell r="G13">
            <v>0</v>
          </cell>
          <cell r="H13">
            <v>0</v>
          </cell>
          <cell r="I13">
            <v>0</v>
          </cell>
          <cell r="J13">
            <v>0</v>
          </cell>
          <cell r="K13">
            <v>0</v>
          </cell>
          <cell r="L13">
            <v>0</v>
          </cell>
          <cell r="M13">
            <v>0</v>
          </cell>
          <cell r="N13">
            <v>0</v>
          </cell>
          <cell r="O13">
            <v>0</v>
          </cell>
          <cell r="P13" t="str">
            <v/>
          </cell>
        </row>
        <row r="14">
          <cell r="D14" t="str">
            <v>02-02</v>
          </cell>
          <cell r="E14" t="str">
            <v>DEMOLICIONES</v>
          </cell>
          <cell r="F14">
            <v>0</v>
          </cell>
          <cell r="G14">
            <v>0</v>
          </cell>
          <cell r="H14">
            <v>0</v>
          </cell>
          <cell r="I14">
            <v>0</v>
          </cell>
          <cell r="J14">
            <v>0</v>
          </cell>
          <cell r="K14">
            <v>0</v>
          </cell>
          <cell r="L14">
            <v>0</v>
          </cell>
          <cell r="M14">
            <v>0</v>
          </cell>
          <cell r="N14">
            <v>0</v>
          </cell>
          <cell r="O14">
            <v>0</v>
          </cell>
          <cell r="P14" t="str">
            <v/>
          </cell>
        </row>
        <row r="15">
          <cell r="D15" t="str">
            <v>03</v>
          </cell>
          <cell r="E15" t="str">
            <v>MOVIMIENTOS DE TIERRA</v>
          </cell>
          <cell r="F15">
            <v>0</v>
          </cell>
          <cell r="G15" t="str">
            <v/>
          </cell>
          <cell r="H15">
            <v>0</v>
          </cell>
          <cell r="I15">
            <v>10521354.391651817</v>
          </cell>
          <cell r="J15">
            <v>0</v>
          </cell>
          <cell r="K15">
            <v>0</v>
          </cell>
          <cell r="L15">
            <v>0</v>
          </cell>
          <cell r="M15">
            <v>87044561.855248868</v>
          </cell>
          <cell r="N15">
            <v>0</v>
          </cell>
          <cell r="O15" t="str">
            <v/>
          </cell>
          <cell r="P15">
            <v>97565916.246900693</v>
          </cell>
        </row>
        <row r="16">
          <cell r="D16" t="str">
            <v>03-01</v>
          </cell>
          <cell r="E16" t="str">
            <v>CORTES</v>
          </cell>
          <cell r="F16">
            <v>0</v>
          </cell>
          <cell r="G16">
            <v>0</v>
          </cell>
          <cell r="H16">
            <v>0</v>
          </cell>
          <cell r="I16">
            <v>7623282.3851793893</v>
          </cell>
          <cell r="J16">
            <v>0</v>
          </cell>
          <cell r="K16">
            <v>0</v>
          </cell>
          <cell r="L16">
            <v>0</v>
          </cell>
          <cell r="M16">
            <v>28558279.502307691</v>
          </cell>
          <cell r="N16">
            <v>0</v>
          </cell>
          <cell r="O16">
            <v>36181561.887487084</v>
          </cell>
          <cell r="P16" t="str">
            <v/>
          </cell>
        </row>
        <row r="17">
          <cell r="D17" t="str">
            <v>03-01-005</v>
          </cell>
          <cell r="E17" t="str">
            <v>EXCAVACIONES MASIVAS PARA TERRACEO LOTE. INCLUYE CARGUE, TRANSPORTE Y DISPOSICION FINAL DE MATERIAL SOBRANTE EN BOTADEROS OFICIALES. MEDIDO EN PLANOS</v>
          </cell>
          <cell r="F17" t="str">
            <v>M3</v>
          </cell>
          <cell r="G17">
            <v>25831.038461538461</v>
          </cell>
          <cell r="H17">
            <v>0</v>
          </cell>
          <cell r="I17">
            <v>0</v>
          </cell>
          <cell r="J17">
            <v>0</v>
          </cell>
          <cell r="K17">
            <v>0</v>
          </cell>
          <cell r="L17">
            <v>1105.58</v>
          </cell>
          <cell r="M17">
            <v>28558279.502307691</v>
          </cell>
          <cell r="N17">
            <v>1105.58</v>
          </cell>
          <cell r="O17">
            <v>28558279.502307691</v>
          </cell>
          <cell r="P17" t="str">
            <v/>
          </cell>
        </row>
        <row r="18">
          <cell r="D18" t="str">
            <v>03-01-010</v>
          </cell>
          <cell r="E18" t="str">
            <v>EXCAVACIONES MANUALES PARA FUNDACIONES. INCLUYE ACARREO INTERNO, CARGUE, TRANSPORTE Y DISPOSICION FINAL DE MATERIAL SOBRANTE EN BOTADEROS OFICIALES. MEDIDO EN PLANOS</v>
          </cell>
          <cell r="F18" t="str">
            <v>M3</v>
          </cell>
          <cell r="G18">
            <v>55927.032599999999</v>
          </cell>
          <cell r="H18">
            <v>136.30765</v>
          </cell>
          <cell r="I18">
            <v>7623282.3851793893</v>
          </cell>
          <cell r="J18">
            <v>0</v>
          </cell>
          <cell r="K18">
            <v>0</v>
          </cell>
          <cell r="L18">
            <v>0</v>
          </cell>
          <cell r="M18">
            <v>0</v>
          </cell>
          <cell r="N18">
            <v>136.30765</v>
          </cell>
          <cell r="O18">
            <v>7623282.3851793893</v>
          </cell>
          <cell r="P18" t="str">
            <v/>
          </cell>
        </row>
        <row r="19">
          <cell r="D19" t="str">
            <v>03-02</v>
          </cell>
          <cell r="E19" t="str">
            <v>LLENOS</v>
          </cell>
          <cell r="F19">
            <v>0</v>
          </cell>
          <cell r="G19">
            <v>0</v>
          </cell>
          <cell r="H19">
            <v>0</v>
          </cell>
          <cell r="I19">
            <v>2898072.0064724269</v>
          </cell>
          <cell r="J19">
            <v>0</v>
          </cell>
          <cell r="K19">
            <v>0</v>
          </cell>
          <cell r="L19">
            <v>0</v>
          </cell>
          <cell r="M19">
            <v>58486282.352941178</v>
          </cell>
          <cell r="N19">
            <v>0</v>
          </cell>
          <cell r="O19">
            <v>61384354.359413601</v>
          </cell>
          <cell r="P19" t="str">
            <v/>
          </cell>
        </row>
        <row r="20">
          <cell r="D20" t="str">
            <v>03-02-005</v>
          </cell>
          <cell r="E20" t="str">
            <v>LLENOS MASIVOS COMPACTADOS PARA TERRACEO LOTE. INCLUYE SUMINISTRO DE MATERIAL DE PRESTAMO, TRANSPORTE INTERNO Y COMPACTACION. MEDIDO EN PLANOS</v>
          </cell>
          <cell r="F20" t="str">
            <v>M3</v>
          </cell>
          <cell r="G20">
            <v>45019.922988593185</v>
          </cell>
          <cell r="H20">
            <v>0</v>
          </cell>
          <cell r="I20">
            <v>0</v>
          </cell>
          <cell r="J20">
            <v>0</v>
          </cell>
          <cell r="K20">
            <v>0</v>
          </cell>
          <cell r="L20">
            <v>1299.1199999999999</v>
          </cell>
          <cell r="M20">
            <v>58486282.352941178</v>
          </cell>
          <cell r="N20">
            <v>1299.1199999999999</v>
          </cell>
          <cell r="O20">
            <v>58486282.352941178</v>
          </cell>
          <cell r="P20" t="str">
            <v/>
          </cell>
        </row>
        <row r="21">
          <cell r="D21" t="str">
            <v>03-02-010</v>
          </cell>
          <cell r="E21" t="str">
            <v>LLENOS COMPACTADOS EN MATERIAL DE PRESTAMO ALREDEDOR DE ESTRUCTURAS. INCLUYE SUMINISTRO, TRANSPORTE INTERNO Y COMPACTACION.</v>
          </cell>
          <cell r="F21" t="str">
            <v>M3</v>
          </cell>
          <cell r="G21">
            <v>42378.225130151899</v>
          </cell>
          <cell r="H21">
            <v>68.385875000000013</v>
          </cell>
          <cell r="I21">
            <v>2898072.0064724269</v>
          </cell>
          <cell r="J21">
            <v>0</v>
          </cell>
          <cell r="K21">
            <v>0</v>
          </cell>
          <cell r="L21">
            <v>0</v>
          </cell>
          <cell r="M21">
            <v>0</v>
          </cell>
          <cell r="N21">
            <v>68.385875000000013</v>
          </cell>
          <cell r="O21">
            <v>2898072.0064724269</v>
          </cell>
          <cell r="P21" t="str">
            <v/>
          </cell>
        </row>
        <row r="22">
          <cell r="D22" t="str">
            <v>04</v>
          </cell>
          <cell r="E22" t="str">
            <v>CONCRETOS ESTRUCTURALES</v>
          </cell>
          <cell r="F22">
            <v>0</v>
          </cell>
          <cell r="G22" t="str">
            <v/>
          </cell>
          <cell r="H22">
            <v>0</v>
          </cell>
          <cell r="I22">
            <v>102127719.93310952</v>
          </cell>
          <cell r="J22">
            <v>0</v>
          </cell>
          <cell r="K22">
            <v>0</v>
          </cell>
          <cell r="L22">
            <v>0</v>
          </cell>
          <cell r="M22">
            <v>0</v>
          </cell>
          <cell r="N22">
            <v>0</v>
          </cell>
          <cell r="O22" t="str">
            <v/>
          </cell>
          <cell r="P22">
            <v>102127719.93310952</v>
          </cell>
        </row>
        <row r="23">
          <cell r="D23" t="str">
            <v>04-02</v>
          </cell>
          <cell r="E23" t="str">
            <v>ZAPATAS Y DADOS</v>
          </cell>
          <cell r="F23">
            <v>0</v>
          </cell>
          <cell r="G23">
            <v>0</v>
          </cell>
          <cell r="H23">
            <v>0</v>
          </cell>
          <cell r="I23">
            <v>18310132.806687891</v>
          </cell>
          <cell r="J23">
            <v>0</v>
          </cell>
          <cell r="K23">
            <v>0</v>
          </cell>
          <cell r="L23">
            <v>0</v>
          </cell>
          <cell r="M23">
            <v>0</v>
          </cell>
          <cell r="N23">
            <v>0</v>
          </cell>
          <cell r="O23">
            <v>18310132.806687891</v>
          </cell>
          <cell r="P23" t="str">
            <v/>
          </cell>
        </row>
        <row r="24">
          <cell r="D24" t="str">
            <v>04-02-010</v>
          </cell>
          <cell r="E24" t="str">
            <v>ARMADO Y VACIADO DE ZAPATAS AISLADAS Y/O CORRIDAS EN CONCRETO F'C 21 MPA</v>
          </cell>
          <cell r="F24" t="str">
            <v>M3</v>
          </cell>
          <cell r="G24">
            <v>582419.4867552967</v>
          </cell>
          <cell r="H24">
            <v>27.703499999999998</v>
          </cell>
          <cell r="I24">
            <v>16135058.251325361</v>
          </cell>
          <cell r="J24">
            <v>0</v>
          </cell>
          <cell r="K24">
            <v>0</v>
          </cell>
          <cell r="L24">
            <v>0</v>
          </cell>
          <cell r="M24">
            <v>0</v>
          </cell>
          <cell r="N24">
            <v>27.703499999999998</v>
          </cell>
          <cell r="O24">
            <v>16135058.251325361</v>
          </cell>
          <cell r="P24" t="str">
            <v/>
          </cell>
        </row>
        <row r="25">
          <cell r="D25" t="str">
            <v>04-02-100</v>
          </cell>
          <cell r="E25" t="str">
            <v>VACIADO DE SOLADO E: 0.10 M. - F'C 14 MPA</v>
          </cell>
          <cell r="F25" t="str">
            <v>M2</v>
          </cell>
          <cell r="G25">
            <v>37013.095471156783</v>
          </cell>
          <cell r="H25">
            <v>58.765000000000001</v>
          </cell>
          <cell r="I25">
            <v>2175074.5553625282</v>
          </cell>
          <cell r="J25">
            <v>0</v>
          </cell>
          <cell r="K25">
            <v>0</v>
          </cell>
          <cell r="L25">
            <v>0</v>
          </cell>
          <cell r="M25">
            <v>0</v>
          </cell>
          <cell r="N25">
            <v>58.765000000000001</v>
          </cell>
          <cell r="O25">
            <v>2175074.5553625282</v>
          </cell>
          <cell r="P25" t="str">
            <v/>
          </cell>
        </row>
        <row r="26">
          <cell r="D26" t="str">
            <v>04-03</v>
          </cell>
          <cell r="E26" t="str">
            <v>VIGAS DE FUNDACION</v>
          </cell>
          <cell r="F26">
            <v>0</v>
          </cell>
          <cell r="G26">
            <v>0</v>
          </cell>
          <cell r="H26">
            <v>0</v>
          </cell>
          <cell r="I26">
            <v>23423907.083683375</v>
          </cell>
          <cell r="J26">
            <v>0</v>
          </cell>
          <cell r="K26">
            <v>0</v>
          </cell>
          <cell r="L26">
            <v>0</v>
          </cell>
          <cell r="M26">
            <v>0</v>
          </cell>
          <cell r="N26">
            <v>0</v>
          </cell>
          <cell r="O26">
            <v>23423907.083683375</v>
          </cell>
          <cell r="P26" t="str">
            <v/>
          </cell>
        </row>
        <row r="27">
          <cell r="D27" t="str">
            <v>04-03-010</v>
          </cell>
          <cell r="E27" t="str">
            <v>ARMADO Y VACIADO DE VIGAS DE FUNDACION EN CONCRETO F'C 21 MPA</v>
          </cell>
          <cell r="F27" t="str">
            <v>M3</v>
          </cell>
          <cell r="G27">
            <v>582419.4867552967</v>
          </cell>
          <cell r="H27">
            <v>40.218274999999991</v>
          </cell>
          <cell r="I27">
            <v>23423907.083683375</v>
          </cell>
          <cell r="J27">
            <v>0</v>
          </cell>
          <cell r="K27">
            <v>0</v>
          </cell>
          <cell r="L27">
            <v>0</v>
          </cell>
          <cell r="M27">
            <v>0</v>
          </cell>
          <cell r="N27">
            <v>40.218274999999991</v>
          </cell>
          <cell r="O27">
            <v>23423907.083683375</v>
          </cell>
          <cell r="P27" t="str">
            <v/>
          </cell>
        </row>
        <row r="28">
          <cell r="D28" t="str">
            <v>04-05</v>
          </cell>
          <cell r="E28" t="str">
            <v>LOSAS DE FUNDACIÓN</v>
          </cell>
          <cell r="F28">
            <v>0</v>
          </cell>
          <cell r="G28">
            <v>0</v>
          </cell>
          <cell r="H28">
            <v>0</v>
          </cell>
          <cell r="I28">
            <v>35085057.341048427</v>
          </cell>
          <cell r="J28">
            <v>0</v>
          </cell>
          <cell r="K28">
            <v>0</v>
          </cell>
          <cell r="L28">
            <v>0</v>
          </cell>
          <cell r="M28">
            <v>0</v>
          </cell>
          <cell r="N28">
            <v>0</v>
          </cell>
          <cell r="O28">
            <v>35085057.341048427</v>
          </cell>
          <cell r="P28" t="str">
            <v/>
          </cell>
        </row>
        <row r="29">
          <cell r="D29" t="str">
            <v>04-05-010</v>
          </cell>
          <cell r="E29" t="str">
            <v>LOSA DE CONTRAPISO PARA EDIFICACION EN CONCRETO F'C 21 MPA. - E: 0.08 M.</v>
          </cell>
          <cell r="F29" t="str">
            <v>M2</v>
          </cell>
          <cell r="G29">
            <v>63376.187393512329</v>
          </cell>
          <cell r="H29">
            <v>553.6</v>
          </cell>
          <cell r="I29">
            <v>35085057.341048427</v>
          </cell>
          <cell r="J29">
            <v>0</v>
          </cell>
          <cell r="K29">
            <v>0</v>
          </cell>
          <cell r="L29">
            <v>0</v>
          </cell>
          <cell r="M29">
            <v>0</v>
          </cell>
          <cell r="N29">
            <v>553.6</v>
          </cell>
          <cell r="O29">
            <v>35085057.341048427</v>
          </cell>
          <cell r="P29" t="str">
            <v/>
          </cell>
        </row>
        <row r="30">
          <cell r="D30" t="str">
            <v>04-07</v>
          </cell>
          <cell r="E30" t="str">
            <v>COLUMNAS Y PANTALLAS</v>
          </cell>
          <cell r="F30">
            <v>0</v>
          </cell>
          <cell r="G30">
            <v>0</v>
          </cell>
          <cell r="H30">
            <v>0</v>
          </cell>
          <cell r="I30">
            <v>5910193.5255564013</v>
          </cell>
          <cell r="J30">
            <v>0</v>
          </cell>
          <cell r="K30">
            <v>0</v>
          </cell>
          <cell r="L30">
            <v>0</v>
          </cell>
          <cell r="M30">
            <v>0</v>
          </cell>
          <cell r="N30">
            <v>0</v>
          </cell>
          <cell r="O30">
            <v>5910193.5255564013</v>
          </cell>
          <cell r="P30" t="str">
            <v/>
          </cell>
        </row>
        <row r="31">
          <cell r="D31" t="str">
            <v>04-07-020</v>
          </cell>
          <cell r="E31" t="str">
            <v>COLUMNAS CUADRADAS 0.35 M. x 0.35 M. EN CONCRETO VISTO F'C 21 MPA.</v>
          </cell>
          <cell r="F31" t="str">
            <v>M3</v>
          </cell>
          <cell r="G31">
            <v>704533.84578919527</v>
          </cell>
          <cell r="H31">
            <v>8.3887999999999998</v>
          </cell>
          <cell r="I31">
            <v>5910193.5255564013</v>
          </cell>
          <cell r="J31">
            <v>0</v>
          </cell>
          <cell r="K31">
            <v>0</v>
          </cell>
          <cell r="L31">
            <v>0</v>
          </cell>
          <cell r="M31">
            <v>0</v>
          </cell>
          <cell r="N31">
            <v>8.3887999999999998</v>
          </cell>
          <cell r="O31">
            <v>5910193.5255564013</v>
          </cell>
          <cell r="P31" t="str">
            <v/>
          </cell>
        </row>
        <row r="32">
          <cell r="D32" t="str">
            <v>04-09</v>
          </cell>
          <cell r="E32" t="str">
            <v>VIGAS AEREAS</v>
          </cell>
          <cell r="F32">
            <v>0</v>
          </cell>
          <cell r="G32">
            <v>0</v>
          </cell>
          <cell r="H32">
            <v>0</v>
          </cell>
          <cell r="I32">
            <v>19398429.176133439</v>
          </cell>
          <cell r="J32">
            <v>0</v>
          </cell>
          <cell r="K32">
            <v>0</v>
          </cell>
          <cell r="L32">
            <v>0</v>
          </cell>
          <cell r="M32">
            <v>0</v>
          </cell>
          <cell r="N32">
            <v>0</v>
          </cell>
          <cell r="O32">
            <v>19398429.176133439</v>
          </cell>
          <cell r="P32" t="str">
            <v/>
          </cell>
        </row>
        <row r="33">
          <cell r="D33" t="str">
            <v>04-09-030</v>
          </cell>
          <cell r="E33" t="str">
            <v>VIGAS AEREAS EN CONCRETO VISTO F'C 21 MPA - 0.35 M. x 0.35 M.</v>
          </cell>
          <cell r="F33" t="str">
            <v>M3</v>
          </cell>
          <cell r="G33">
            <v>741498.98804459453</v>
          </cell>
          <cell r="H33">
            <v>26.161099999999998</v>
          </cell>
          <cell r="I33">
            <v>19398429.176133439</v>
          </cell>
          <cell r="J33">
            <v>0</v>
          </cell>
          <cell r="K33">
            <v>0</v>
          </cell>
          <cell r="L33">
            <v>0</v>
          </cell>
          <cell r="M33">
            <v>0</v>
          </cell>
          <cell r="N33">
            <v>26.161099999999998</v>
          </cell>
          <cell r="O33">
            <v>19398429.176133439</v>
          </cell>
          <cell r="P33" t="str">
            <v/>
          </cell>
        </row>
        <row r="34">
          <cell r="D34" t="str">
            <v>05</v>
          </cell>
          <cell r="E34" t="str">
            <v>ACERO DE REFUERZO</v>
          </cell>
          <cell r="F34">
            <v>0</v>
          </cell>
          <cell r="G34" t="str">
            <v/>
          </cell>
          <cell r="H34">
            <v>0</v>
          </cell>
          <cell r="I34">
            <v>60502943.351899199</v>
          </cell>
          <cell r="J34">
            <v>0</v>
          </cell>
          <cell r="K34">
            <v>0</v>
          </cell>
          <cell r="L34">
            <v>0</v>
          </cell>
          <cell r="M34">
            <v>0</v>
          </cell>
          <cell r="N34">
            <v>0</v>
          </cell>
          <cell r="O34" t="str">
            <v/>
          </cell>
          <cell r="P34">
            <v>60502943.351899199</v>
          </cell>
        </row>
        <row r="35">
          <cell r="D35" t="str">
            <v>05-01</v>
          </cell>
          <cell r="E35" t="str">
            <v>ACERO DE REFUERZO PARA ESTRUCTURAS</v>
          </cell>
          <cell r="F35">
            <v>0</v>
          </cell>
          <cell r="G35">
            <v>0</v>
          </cell>
          <cell r="H35">
            <v>0</v>
          </cell>
          <cell r="I35">
            <v>57193602.398457356</v>
          </cell>
          <cell r="J35">
            <v>0</v>
          </cell>
          <cell r="K35">
            <v>0</v>
          </cell>
          <cell r="L35">
            <v>0</v>
          </cell>
          <cell r="M35">
            <v>0</v>
          </cell>
          <cell r="N35">
            <v>0</v>
          </cell>
          <cell r="O35">
            <v>57193602.398457356</v>
          </cell>
          <cell r="P35" t="str">
            <v/>
          </cell>
        </row>
        <row r="36">
          <cell r="D36" t="str">
            <v>05-01-010</v>
          </cell>
          <cell r="E36" t="str">
            <v>ACERO DE REFUERZO FY 420 MPA - BARRAS DE REFUERZO</v>
          </cell>
          <cell r="F36" t="str">
            <v>KG</v>
          </cell>
          <cell r="G36">
            <v>4099.9879852941176</v>
          </cell>
          <cell r="H36">
            <v>13949.7</v>
          </cell>
          <cell r="I36">
            <v>57193602.398457356</v>
          </cell>
          <cell r="J36">
            <v>0</v>
          </cell>
          <cell r="K36">
            <v>0</v>
          </cell>
          <cell r="L36">
            <v>0</v>
          </cell>
          <cell r="M36">
            <v>0</v>
          </cell>
          <cell r="N36">
            <v>13949.7</v>
          </cell>
          <cell r="O36">
            <v>57193602.398457356</v>
          </cell>
          <cell r="P36" t="str">
            <v/>
          </cell>
        </row>
        <row r="37">
          <cell r="D37" t="str">
            <v>05-02</v>
          </cell>
          <cell r="E37" t="str">
            <v>MALLAS ELECTROSOLDADAS</v>
          </cell>
          <cell r="F37">
            <v>0</v>
          </cell>
          <cell r="G37">
            <v>0</v>
          </cell>
          <cell r="H37">
            <v>0</v>
          </cell>
          <cell r="I37">
            <v>3309340.9534418467</v>
          </cell>
          <cell r="J37">
            <v>0</v>
          </cell>
          <cell r="K37">
            <v>0</v>
          </cell>
          <cell r="L37">
            <v>0</v>
          </cell>
          <cell r="M37">
            <v>0</v>
          </cell>
          <cell r="N37">
            <v>0</v>
          </cell>
          <cell r="O37">
            <v>3309340.9534418467</v>
          </cell>
          <cell r="P37" t="str">
            <v/>
          </cell>
        </row>
        <row r="38">
          <cell r="D38" t="str">
            <v>05-02-040</v>
          </cell>
          <cell r="E38" t="str">
            <v>MALLA ELECTROSOLDADA F'Y 490 MPA - D-106</v>
          </cell>
          <cell r="F38" t="str">
            <v>M2</v>
          </cell>
          <cell r="G38">
            <v>5977.8557685004453</v>
          </cell>
          <cell r="H38">
            <v>553.6</v>
          </cell>
          <cell r="I38">
            <v>3309340.9534418467</v>
          </cell>
          <cell r="J38">
            <v>0</v>
          </cell>
          <cell r="K38">
            <v>0</v>
          </cell>
          <cell r="L38">
            <v>0</v>
          </cell>
          <cell r="M38">
            <v>0</v>
          </cell>
          <cell r="N38">
            <v>553.6</v>
          </cell>
          <cell r="O38">
            <v>3309340.9534418467</v>
          </cell>
          <cell r="P38" t="str">
            <v/>
          </cell>
        </row>
        <row r="39">
          <cell r="D39" t="str">
            <v>06</v>
          </cell>
          <cell r="E39" t="str">
            <v>ESTRUCTURAS METALICAS</v>
          </cell>
          <cell r="F39">
            <v>0</v>
          </cell>
          <cell r="G39" t="str">
            <v/>
          </cell>
          <cell r="H39">
            <v>0</v>
          </cell>
          <cell r="I39">
            <v>86370913.833319232</v>
          </cell>
          <cell r="J39">
            <v>0</v>
          </cell>
          <cell r="K39">
            <v>0</v>
          </cell>
          <cell r="L39">
            <v>0</v>
          </cell>
          <cell r="M39">
            <v>0</v>
          </cell>
          <cell r="N39">
            <v>0</v>
          </cell>
          <cell r="O39" t="str">
            <v/>
          </cell>
          <cell r="P39">
            <v>86370913.833319232</v>
          </cell>
        </row>
        <row r="40">
          <cell r="D40" t="str">
            <v>06-01</v>
          </cell>
          <cell r="E40" t="str">
            <v>ESTRUCTURAS METALICAS</v>
          </cell>
          <cell r="F40">
            <v>0</v>
          </cell>
          <cell r="G40">
            <v>0</v>
          </cell>
          <cell r="H40">
            <v>0</v>
          </cell>
          <cell r="I40">
            <v>86370913.833319232</v>
          </cell>
          <cell r="J40">
            <v>0</v>
          </cell>
          <cell r="K40">
            <v>0</v>
          </cell>
          <cell r="L40">
            <v>0</v>
          </cell>
          <cell r="M40">
            <v>0</v>
          </cell>
          <cell r="N40">
            <v>0</v>
          </cell>
          <cell r="O40">
            <v>86370913.833319232</v>
          </cell>
          <cell r="P40" t="str">
            <v/>
          </cell>
        </row>
        <row r="41">
          <cell r="D41" t="str">
            <v>06-01-010</v>
          </cell>
          <cell r="E41" t="str">
            <v>ESTRUCTURA METALICA DE CUBIERTA. PERFILES, ACCESORIOS Y ACABADOS SEGÚN PLANOS ESTRUCTURALES</v>
          </cell>
          <cell r="F41" t="str">
            <v>KG</v>
          </cell>
          <cell r="G41">
            <v>7831.1487134837425</v>
          </cell>
          <cell r="H41">
            <v>6853.0000000000009</v>
          </cell>
          <cell r="I41">
            <v>53666862.133504093</v>
          </cell>
          <cell r="J41">
            <v>0</v>
          </cell>
          <cell r="K41">
            <v>0</v>
          </cell>
          <cell r="L41">
            <v>0</v>
          </cell>
          <cell r="M41">
            <v>0</v>
          </cell>
          <cell r="N41">
            <v>6853.0000000000009</v>
          </cell>
          <cell r="O41">
            <v>53666862.133504093</v>
          </cell>
          <cell r="P41" t="str">
            <v/>
          </cell>
        </row>
        <row r="42">
          <cell r="D42" t="str">
            <v>06-01-020</v>
          </cell>
          <cell r="E42" t="str">
            <v>ESTRUCTURA METALICA PARA PERGOLAS EN CIRCULACIONES. PERFILES, ACCESORIOS Y ACABADOS SEGÚN PLANOS ESTRUCTURALES</v>
          </cell>
          <cell r="F42" t="str">
            <v>KG</v>
          </cell>
          <cell r="G42">
            <v>7831.1487134837425</v>
          </cell>
          <cell r="H42">
            <v>4176.1500000000005</v>
          </cell>
          <cell r="I42">
            <v>32704051.699815135</v>
          </cell>
          <cell r="J42">
            <v>0</v>
          </cell>
          <cell r="K42">
            <v>0</v>
          </cell>
          <cell r="L42">
            <v>0</v>
          </cell>
          <cell r="M42">
            <v>0</v>
          </cell>
          <cell r="N42">
            <v>4176.1500000000005</v>
          </cell>
          <cell r="O42">
            <v>32704051.699815135</v>
          </cell>
          <cell r="P42" t="str">
            <v/>
          </cell>
        </row>
        <row r="43">
          <cell r="D43" t="str">
            <v>06-02</v>
          </cell>
          <cell r="E43" t="str">
            <v>LOSAS EN LAMINA COLABORANTE</v>
          </cell>
          <cell r="F43">
            <v>0</v>
          </cell>
          <cell r="G43">
            <v>0</v>
          </cell>
          <cell r="H43">
            <v>0</v>
          </cell>
          <cell r="I43">
            <v>0</v>
          </cell>
          <cell r="J43">
            <v>0</v>
          </cell>
          <cell r="K43">
            <v>0</v>
          </cell>
          <cell r="L43">
            <v>0</v>
          </cell>
          <cell r="M43">
            <v>0</v>
          </cell>
          <cell r="N43">
            <v>0</v>
          </cell>
          <cell r="O43">
            <v>0</v>
          </cell>
          <cell r="P43" t="str">
            <v/>
          </cell>
        </row>
        <row r="44">
          <cell r="D44" t="str">
            <v>06-03</v>
          </cell>
          <cell r="E44" t="str">
            <v>ESTRUCTURAS METALICAS MENORES</v>
          </cell>
          <cell r="F44">
            <v>0</v>
          </cell>
          <cell r="G44">
            <v>0</v>
          </cell>
          <cell r="H44">
            <v>0</v>
          </cell>
          <cell r="I44">
            <v>0</v>
          </cell>
          <cell r="J44">
            <v>0</v>
          </cell>
          <cell r="K44">
            <v>0</v>
          </cell>
          <cell r="L44">
            <v>0</v>
          </cell>
          <cell r="M44">
            <v>0</v>
          </cell>
          <cell r="N44">
            <v>0</v>
          </cell>
          <cell r="O44">
            <v>0</v>
          </cell>
          <cell r="P44" t="str">
            <v/>
          </cell>
        </row>
        <row r="45">
          <cell r="D45" t="str">
            <v>07</v>
          </cell>
          <cell r="E45" t="str">
            <v>MAMPOSTERIAS, DIVISIONES Y ELEMENTOS NO ESTRUCTURALES</v>
          </cell>
          <cell r="F45">
            <v>0</v>
          </cell>
          <cell r="G45" t="str">
            <v/>
          </cell>
          <cell r="H45">
            <v>0</v>
          </cell>
          <cell r="I45">
            <v>137817456.54619929</v>
          </cell>
          <cell r="J45">
            <v>0</v>
          </cell>
          <cell r="K45">
            <v>0</v>
          </cell>
          <cell r="L45">
            <v>0</v>
          </cell>
          <cell r="M45">
            <v>0</v>
          </cell>
          <cell r="N45">
            <v>0</v>
          </cell>
          <cell r="O45" t="str">
            <v/>
          </cell>
          <cell r="P45">
            <v>137817456.54619929</v>
          </cell>
        </row>
        <row r="46">
          <cell r="D46" t="str">
            <v>07-01</v>
          </cell>
          <cell r="E46" t="str">
            <v>MUROS EN BLOQUE DE CONCRETO</v>
          </cell>
          <cell r="F46">
            <v>0</v>
          </cell>
          <cell r="G46">
            <v>0</v>
          </cell>
          <cell r="H46">
            <v>0</v>
          </cell>
          <cell r="I46">
            <v>114175869.54437225</v>
          </cell>
          <cell r="J46">
            <v>0</v>
          </cell>
          <cell r="K46">
            <v>0</v>
          </cell>
          <cell r="L46">
            <v>0</v>
          </cell>
          <cell r="M46">
            <v>0</v>
          </cell>
          <cell r="N46">
            <v>0</v>
          </cell>
          <cell r="O46">
            <v>114175869.54437225</v>
          </cell>
          <cell r="P46" t="str">
            <v/>
          </cell>
        </row>
        <row r="47">
          <cell r="D47" t="str">
            <v>07-01-010</v>
          </cell>
          <cell r="E47" t="str">
            <v>MURO EN BLOQUE DE CONCRETO 12x12x50 -  F'C 13 MPA COLOR ARENA / AMARILLO. INCLUYE REFUERZO HORIZONTAL</v>
          </cell>
          <cell r="F47" t="str">
            <v>M2</v>
          </cell>
          <cell r="G47">
            <v>110909.74394967036</v>
          </cell>
          <cell r="H47">
            <v>1029.4485000000002</v>
          </cell>
          <cell r="I47">
            <v>114175869.54437225</v>
          </cell>
          <cell r="J47">
            <v>0</v>
          </cell>
          <cell r="K47">
            <v>0</v>
          </cell>
          <cell r="L47">
            <v>0</v>
          </cell>
          <cell r="M47">
            <v>0</v>
          </cell>
          <cell r="N47">
            <v>1029.4485000000002</v>
          </cell>
          <cell r="O47">
            <v>114175869.54437225</v>
          </cell>
          <cell r="P47" t="str">
            <v/>
          </cell>
        </row>
        <row r="48">
          <cell r="D48" t="str">
            <v>07-04</v>
          </cell>
          <cell r="E48" t="str">
            <v>ELEMENTOS NO ESTRUCTURALES</v>
          </cell>
          <cell r="F48">
            <v>0</v>
          </cell>
          <cell r="G48">
            <v>0</v>
          </cell>
          <cell r="H48">
            <v>0</v>
          </cell>
          <cell r="I48">
            <v>0</v>
          </cell>
          <cell r="J48">
            <v>0</v>
          </cell>
          <cell r="K48">
            <v>0</v>
          </cell>
          <cell r="L48">
            <v>0</v>
          </cell>
          <cell r="M48">
            <v>0</v>
          </cell>
          <cell r="N48">
            <v>0</v>
          </cell>
          <cell r="O48">
            <v>0</v>
          </cell>
          <cell r="P48" t="str">
            <v/>
          </cell>
        </row>
        <row r="49">
          <cell r="D49" t="str">
            <v>07-04-010</v>
          </cell>
          <cell r="E49" t="str">
            <v>GROUT PARA MUROS EN BLOQUE Y LADRILLO F'C 12 MPA</v>
          </cell>
          <cell r="F49" t="str">
            <v>M</v>
          </cell>
          <cell r="G49">
            <v>14402.786940264714</v>
          </cell>
          <cell r="H49">
            <v>0</v>
          </cell>
          <cell r="I49">
            <v>0</v>
          </cell>
          <cell r="J49">
            <v>0</v>
          </cell>
          <cell r="K49">
            <v>0</v>
          </cell>
          <cell r="L49">
            <v>0</v>
          </cell>
          <cell r="M49">
            <v>0</v>
          </cell>
          <cell r="N49">
            <v>0</v>
          </cell>
          <cell r="O49">
            <v>0</v>
          </cell>
          <cell r="P49" t="str">
            <v/>
          </cell>
        </row>
        <row r="50">
          <cell r="D50" t="str">
            <v>07-04-040</v>
          </cell>
          <cell r="E50" t="str">
            <v>ANCLAJES PARA REFUERZO DOVELAS Ø 1/2" TIPO HIT-RE 500 DE HILTI O EQUIVALENTE</v>
          </cell>
          <cell r="F50" t="str">
            <v>U</v>
          </cell>
          <cell r="G50">
            <v>6370.3690134146682</v>
          </cell>
          <cell r="H50">
            <v>0</v>
          </cell>
          <cell r="I50">
            <v>0</v>
          </cell>
          <cell r="J50">
            <v>0</v>
          </cell>
          <cell r="K50">
            <v>0</v>
          </cell>
          <cell r="L50">
            <v>0</v>
          </cell>
          <cell r="M50">
            <v>0</v>
          </cell>
          <cell r="N50">
            <v>0</v>
          </cell>
          <cell r="O50">
            <v>0</v>
          </cell>
          <cell r="P50" t="str">
            <v/>
          </cell>
        </row>
        <row r="51">
          <cell r="D51" t="str">
            <v>07-05</v>
          </cell>
          <cell r="E51" t="str">
            <v>CONCRETOS MENORES</v>
          </cell>
          <cell r="F51">
            <v>0</v>
          </cell>
          <cell r="G51">
            <v>0</v>
          </cell>
          <cell r="H51">
            <v>0</v>
          </cell>
          <cell r="I51">
            <v>23641587.001827072</v>
          </cell>
          <cell r="J51">
            <v>0</v>
          </cell>
          <cell r="K51">
            <v>0</v>
          </cell>
          <cell r="L51">
            <v>0</v>
          </cell>
          <cell r="M51">
            <v>0</v>
          </cell>
          <cell r="N51">
            <v>0</v>
          </cell>
          <cell r="O51">
            <v>23641587.001827072</v>
          </cell>
          <cell r="P51" t="str">
            <v/>
          </cell>
        </row>
        <row r="52">
          <cell r="D52" t="str">
            <v>07-05-010</v>
          </cell>
          <cell r="E52" t="str">
            <v>CUELGA/DINTEL EN CONCRETO VISTO F'C 21 MPA PARA FACHADAS A: 0.08 M. x H: 0.25 M. INCLUYE ACERO DE REFUERZO.</v>
          </cell>
          <cell r="F52" t="str">
            <v>M</v>
          </cell>
          <cell r="G52">
            <v>52526.318198897352</v>
          </cell>
          <cell r="H52">
            <v>77.830000000000013</v>
          </cell>
          <cell r="I52">
            <v>4088123.3454201818</v>
          </cell>
          <cell r="J52">
            <v>0</v>
          </cell>
          <cell r="K52">
            <v>0</v>
          </cell>
          <cell r="L52">
            <v>0</v>
          </cell>
          <cell r="M52">
            <v>0</v>
          </cell>
          <cell r="N52">
            <v>77.830000000000013</v>
          </cell>
          <cell r="O52">
            <v>4088123.3454201818</v>
          </cell>
          <cell r="P52" t="str">
            <v/>
          </cell>
        </row>
        <row r="53">
          <cell r="D53" t="str">
            <v>07-05-030</v>
          </cell>
          <cell r="E53" t="str">
            <v>LOSETA SILLAR / ESTANTERIA EN CONCRETO VISTO F'C 21 MPA ANCHO VARIABLE A: 0.30 M. A A: 0.40 M. x H: 0.08 M. INCLUYE ACERO DE REFUERZO Y TALON DE BORDE</v>
          </cell>
          <cell r="F53" t="str">
            <v>M</v>
          </cell>
          <cell r="G53">
            <v>60134.516827911095</v>
          </cell>
          <cell r="H53">
            <v>58.960000000000008</v>
          </cell>
          <cell r="I53">
            <v>3545531.1121736388</v>
          </cell>
          <cell r="J53">
            <v>0</v>
          </cell>
          <cell r="K53">
            <v>0</v>
          </cell>
          <cell r="L53">
            <v>0</v>
          </cell>
          <cell r="M53">
            <v>0</v>
          </cell>
          <cell r="N53">
            <v>58.960000000000008</v>
          </cell>
          <cell r="O53">
            <v>3545531.1121736388</v>
          </cell>
          <cell r="P53" t="str">
            <v/>
          </cell>
        </row>
        <row r="54">
          <cell r="D54" t="str">
            <v>07-05-040</v>
          </cell>
          <cell r="E54" t="str">
            <v>PLACA DINTEL EN CONCRETO VISTO F'C 21 MPA.  INCLUYE ACERO DE REFUERZO Y TALON DE BORDE</v>
          </cell>
          <cell r="F54" t="str">
            <v>M2</v>
          </cell>
          <cell r="G54">
            <v>121778.92073830303</v>
          </cell>
          <cell r="H54">
            <v>7.8000000000000007</v>
          </cell>
          <cell r="I54">
            <v>949875.58175876376</v>
          </cell>
          <cell r="J54">
            <v>0</v>
          </cell>
          <cell r="K54">
            <v>0</v>
          </cell>
          <cell r="L54">
            <v>0</v>
          </cell>
          <cell r="M54">
            <v>0</v>
          </cell>
          <cell r="N54">
            <v>7.8000000000000007</v>
          </cell>
          <cell r="O54">
            <v>949875.58175876376</v>
          </cell>
          <cell r="P54" t="str">
            <v/>
          </cell>
        </row>
        <row r="55">
          <cell r="D55" t="str">
            <v>07-05-050</v>
          </cell>
          <cell r="E55" t="str">
            <v>VIGA TALON EN CONCRETO VISTO F'C 21 MPA A: 0.12 M. x H: 0.21 M. BASE MUROS. INCLUYE ACERO DE REFUERZO</v>
          </cell>
          <cell r="F55" t="str">
            <v>M</v>
          </cell>
          <cell r="G55">
            <v>37349.844070036605</v>
          </cell>
          <cell r="H55">
            <v>241.45999999999989</v>
          </cell>
          <cell r="I55">
            <v>9018493.3491510339</v>
          </cell>
          <cell r="J55">
            <v>0</v>
          </cell>
          <cell r="K55">
            <v>0</v>
          </cell>
          <cell r="L55">
            <v>0</v>
          </cell>
          <cell r="M55">
            <v>0</v>
          </cell>
          <cell r="N55">
            <v>241.45999999999989</v>
          </cell>
          <cell r="O55">
            <v>9018493.3491510339</v>
          </cell>
          <cell r="P55" t="str">
            <v/>
          </cell>
        </row>
        <row r="56">
          <cell r="D56" t="str">
            <v>07-05-060</v>
          </cell>
          <cell r="E56" t="str">
            <v>MESON EN CONCRETO F'C 21 MPA - A: 0.35 M. x E: 0.08 M. + TALON LATERAL FORRADO EN GRANO PULIDO. INCLUYE ACERO DE REFUERZO</v>
          </cell>
          <cell r="F56" t="str">
            <v>M</v>
          </cell>
          <cell r="G56">
            <v>125230.05476533581</v>
          </cell>
          <cell r="H56">
            <v>6.69</v>
          </cell>
          <cell r="I56">
            <v>837789.0663800966</v>
          </cell>
          <cell r="J56">
            <v>0</v>
          </cell>
          <cell r="K56">
            <v>0</v>
          </cell>
          <cell r="L56">
            <v>0</v>
          </cell>
          <cell r="M56">
            <v>0</v>
          </cell>
          <cell r="N56">
            <v>6.69</v>
          </cell>
          <cell r="O56">
            <v>837789.0663800966</v>
          </cell>
          <cell r="P56" t="str">
            <v/>
          </cell>
        </row>
        <row r="57">
          <cell r="D57" t="str">
            <v>07-05-070</v>
          </cell>
          <cell r="E57" t="str">
            <v>BEBEDERO / POZUELO EN CONCRETO VISTO F'C 21 MPA ACABADO PULIDO - A: 0.45 M. x E: 0.08 M. SEGÚN DETALLE DE PLANOS. INCLUYE ACERO DE REFUERZO</v>
          </cell>
          <cell r="F57" t="str">
            <v>M</v>
          </cell>
          <cell r="G57">
            <v>147733.5893733578</v>
          </cell>
          <cell r="H57">
            <v>2.12</v>
          </cell>
          <cell r="I57">
            <v>313195.20947151852</v>
          </cell>
          <cell r="J57">
            <v>0</v>
          </cell>
          <cell r="K57">
            <v>0</v>
          </cell>
          <cell r="L57">
            <v>0</v>
          </cell>
          <cell r="M57">
            <v>0</v>
          </cell>
          <cell r="N57">
            <v>2.12</v>
          </cell>
          <cell r="O57">
            <v>313195.20947151852</v>
          </cell>
          <cell r="P57" t="str">
            <v/>
          </cell>
        </row>
        <row r="58">
          <cell r="D58" t="str">
            <v>07-05-080</v>
          </cell>
          <cell r="E58" t="str">
            <v>LOSETA DINTEL / ALERO EN CONCRETO VISTO F'C 21 MPA A: 0.40 M. - 0.50 M. x H: 0.10 M. INCLUYE ACERO DE REFUERZO Y TALON DE BORDE</v>
          </cell>
          <cell r="F58" t="str">
            <v>M</v>
          </cell>
          <cell r="G58">
            <v>76193.462701690776</v>
          </cell>
          <cell r="H58">
            <v>30.48</v>
          </cell>
          <cell r="I58">
            <v>2322376.7431475348</v>
          </cell>
          <cell r="J58">
            <v>0</v>
          </cell>
          <cell r="K58">
            <v>0</v>
          </cell>
          <cell r="L58">
            <v>0</v>
          </cell>
          <cell r="M58">
            <v>0</v>
          </cell>
          <cell r="N58">
            <v>30.48</v>
          </cell>
          <cell r="O58">
            <v>2322376.7431475348</v>
          </cell>
          <cell r="P58" t="str">
            <v/>
          </cell>
        </row>
        <row r="59">
          <cell r="D59" t="str">
            <v>07-05-100</v>
          </cell>
          <cell r="E59" t="str">
            <v>LOSETA + MURETE BANCA EN CONCRETO VISTO F'C 21 MPA A: 0.45 M. x H: 0.52 M. - E: 0.10 M. INCLUYE ACERO DE REFUERZO</v>
          </cell>
          <cell r="F59" t="str">
            <v>M</v>
          </cell>
          <cell r="G59">
            <v>111283.72048240679</v>
          </cell>
          <cell r="H59">
            <v>23.060000000000002</v>
          </cell>
          <cell r="I59">
            <v>2566202.594324301</v>
          </cell>
          <cell r="J59">
            <v>0</v>
          </cell>
          <cell r="K59">
            <v>0</v>
          </cell>
          <cell r="L59">
            <v>0</v>
          </cell>
          <cell r="M59">
            <v>0</v>
          </cell>
          <cell r="N59">
            <v>23.060000000000002</v>
          </cell>
          <cell r="O59">
            <v>2566202.594324301</v>
          </cell>
          <cell r="P59" t="str">
            <v/>
          </cell>
        </row>
        <row r="60">
          <cell r="D60" t="str">
            <v>07-06</v>
          </cell>
          <cell r="E60" t="str">
            <v>ACERO DE REFUERZO PARA MAMPOSTERIAS</v>
          </cell>
          <cell r="F60">
            <v>0</v>
          </cell>
          <cell r="G60">
            <v>0</v>
          </cell>
          <cell r="H60">
            <v>0</v>
          </cell>
          <cell r="I60">
            <v>0</v>
          </cell>
          <cell r="J60">
            <v>0</v>
          </cell>
          <cell r="K60">
            <v>0</v>
          </cell>
          <cell r="L60">
            <v>0</v>
          </cell>
          <cell r="M60">
            <v>0</v>
          </cell>
          <cell r="N60">
            <v>0</v>
          </cell>
          <cell r="O60">
            <v>0</v>
          </cell>
          <cell r="P60" t="str">
            <v/>
          </cell>
        </row>
        <row r="61">
          <cell r="D61" t="str">
            <v>07-06-010</v>
          </cell>
          <cell r="E61" t="str">
            <v>ACERO DE REFUERZO FY 420 MPA PARA MAMPOSTERIAS</v>
          </cell>
          <cell r="F61" t="str">
            <v>KG</v>
          </cell>
          <cell r="G61">
            <v>4099.9879852941176</v>
          </cell>
          <cell r="H61">
            <v>0</v>
          </cell>
          <cell r="I61">
            <v>0</v>
          </cell>
          <cell r="J61">
            <v>0</v>
          </cell>
          <cell r="K61">
            <v>0</v>
          </cell>
          <cell r="L61">
            <v>0</v>
          </cell>
          <cell r="M61">
            <v>0</v>
          </cell>
          <cell r="N61">
            <v>0</v>
          </cell>
          <cell r="O61">
            <v>0</v>
          </cell>
          <cell r="P61" t="str">
            <v/>
          </cell>
        </row>
        <row r="62">
          <cell r="D62" t="str">
            <v>08</v>
          </cell>
          <cell r="E62" t="str">
            <v>CUBIERTAS Y CIELOS</v>
          </cell>
          <cell r="F62">
            <v>0</v>
          </cell>
          <cell r="G62" t="str">
            <v/>
          </cell>
          <cell r="H62">
            <v>0</v>
          </cell>
          <cell r="I62">
            <v>80716307.223664641</v>
          </cell>
          <cell r="J62">
            <v>0</v>
          </cell>
          <cell r="K62">
            <v>0</v>
          </cell>
          <cell r="L62">
            <v>0</v>
          </cell>
          <cell r="M62">
            <v>0</v>
          </cell>
          <cell r="N62">
            <v>0</v>
          </cell>
          <cell r="O62" t="str">
            <v/>
          </cell>
          <cell r="P62">
            <v>80716307.223664641</v>
          </cell>
        </row>
        <row r="63">
          <cell r="D63" t="str">
            <v>08-01</v>
          </cell>
          <cell r="E63" t="str">
            <v>CUBIERTAS</v>
          </cell>
          <cell r="F63">
            <v>0</v>
          </cell>
          <cell r="G63">
            <v>0</v>
          </cell>
          <cell r="H63">
            <v>0</v>
          </cell>
          <cell r="I63">
            <v>72198679.560000002</v>
          </cell>
          <cell r="J63">
            <v>0</v>
          </cell>
          <cell r="K63">
            <v>0</v>
          </cell>
          <cell r="L63">
            <v>0</v>
          </cell>
          <cell r="M63">
            <v>0</v>
          </cell>
          <cell r="N63">
            <v>0</v>
          </cell>
          <cell r="O63">
            <v>72198679.560000002</v>
          </cell>
          <cell r="P63" t="str">
            <v/>
          </cell>
        </row>
        <row r="64">
          <cell r="D64" t="str">
            <v>08-01-010</v>
          </cell>
          <cell r="E64" t="str">
            <v>TEJA DE CUBIERTA TIPO STANDING SEAM ROOF DE CUBIERTEC O EQUIVALENTE. LAMINA DE ALUZINC CAL 26 + AISLAMIENTO TERMOACUSTICO EN POLIURETANO 38 MM. INCLUYE FIJACIONES A ESTRUCTURA METALICA.</v>
          </cell>
          <cell r="F64" t="str">
            <v>M2</v>
          </cell>
          <cell r="G64">
            <v>101094</v>
          </cell>
          <cell r="H64">
            <v>563.34</v>
          </cell>
          <cell r="I64">
            <v>56950293.960000001</v>
          </cell>
          <cell r="J64">
            <v>0</v>
          </cell>
          <cell r="K64">
            <v>0</v>
          </cell>
          <cell r="L64">
            <v>0</v>
          </cell>
          <cell r="M64">
            <v>0</v>
          </cell>
          <cell r="N64">
            <v>563.34</v>
          </cell>
          <cell r="O64">
            <v>56950293.960000001</v>
          </cell>
          <cell r="P64" t="str">
            <v/>
          </cell>
        </row>
        <row r="65">
          <cell r="D65" t="str">
            <v>08-01-020</v>
          </cell>
          <cell r="E65" t="str">
            <v>TEJA DE CUBIERTA PERGOLAS EN POLICARBONATO ALVEOLAR 6 MM. POLISHADE DE ARKOS O EQUIVALENTE. INCLUYE FIJACIONES A ESTRUCTURA METALICA.</v>
          </cell>
          <cell r="F65" t="str">
            <v>M2</v>
          </cell>
          <cell r="G65">
            <v>97440</v>
          </cell>
          <cell r="H65">
            <v>156.49</v>
          </cell>
          <cell r="I65">
            <v>15248385.600000001</v>
          </cell>
          <cell r="J65">
            <v>0</v>
          </cell>
          <cell r="K65">
            <v>0</v>
          </cell>
          <cell r="L65">
            <v>0</v>
          </cell>
          <cell r="M65">
            <v>0</v>
          </cell>
          <cell r="N65">
            <v>156.49</v>
          </cell>
          <cell r="O65">
            <v>15248385.600000001</v>
          </cell>
          <cell r="P65" t="str">
            <v/>
          </cell>
        </row>
        <row r="66">
          <cell r="D66" t="str">
            <v>08-02</v>
          </cell>
          <cell r="E66" t="str">
            <v>CIELO FALSO</v>
          </cell>
          <cell r="F66">
            <v>0</v>
          </cell>
          <cell r="G66">
            <v>0</v>
          </cell>
          <cell r="H66">
            <v>0</v>
          </cell>
          <cell r="I66">
            <v>0</v>
          </cell>
          <cell r="J66">
            <v>0</v>
          </cell>
          <cell r="K66">
            <v>0</v>
          </cell>
          <cell r="L66">
            <v>0</v>
          </cell>
          <cell r="M66">
            <v>0</v>
          </cell>
          <cell r="N66">
            <v>0</v>
          </cell>
          <cell r="O66">
            <v>0</v>
          </cell>
          <cell r="P66" t="str">
            <v/>
          </cell>
        </row>
        <row r="67">
          <cell r="D67" t="str">
            <v>08-04</v>
          </cell>
          <cell r="E67" t="str">
            <v>ACCESORIOS</v>
          </cell>
          <cell r="F67">
            <v>0</v>
          </cell>
          <cell r="G67">
            <v>0</v>
          </cell>
          <cell r="H67">
            <v>0</v>
          </cell>
          <cell r="I67">
            <v>8517627.663664639</v>
          </cell>
          <cell r="J67">
            <v>0</v>
          </cell>
          <cell r="K67">
            <v>0</v>
          </cell>
          <cell r="L67">
            <v>0</v>
          </cell>
          <cell r="M67">
            <v>0</v>
          </cell>
          <cell r="N67">
            <v>0</v>
          </cell>
          <cell r="O67">
            <v>8517627.663664639</v>
          </cell>
          <cell r="P67" t="str">
            <v/>
          </cell>
        </row>
        <row r="68">
          <cell r="D68" t="str">
            <v>08-04-010</v>
          </cell>
          <cell r="E68" t="str">
            <v>RUANA EN LAMINA DE ALUZINC CAL 18. DESARROLLO L: 0.30 M. INCLUYE ANCLAJES A MUROS Y/O ESTRUCTURA Y PINTURA DE ACABADO.</v>
          </cell>
          <cell r="F68" t="str">
            <v>M</v>
          </cell>
          <cell r="G68">
            <v>40107.863704574847</v>
          </cell>
          <cell r="H68">
            <v>118.11000000000001</v>
          </cell>
          <cell r="I68">
            <v>4737139.7821473358</v>
          </cell>
          <cell r="J68">
            <v>0</v>
          </cell>
          <cell r="K68">
            <v>0</v>
          </cell>
          <cell r="L68">
            <v>0</v>
          </cell>
          <cell r="M68">
            <v>0</v>
          </cell>
          <cell r="N68">
            <v>118.11000000000001</v>
          </cell>
          <cell r="O68">
            <v>4737139.7821473358</v>
          </cell>
          <cell r="P68" t="str">
            <v/>
          </cell>
        </row>
        <row r="69">
          <cell r="D69" t="str">
            <v>08-04-030</v>
          </cell>
          <cell r="E69" t="str">
            <v>CANOA EN LAMINA DE ALUZINC CAL 18. DESARROLLO L: 0.70 M. INCLUYE ANCLAJES A MUROS Y/O ESTRUCTURA Y PINTURA DE ACABADO.</v>
          </cell>
          <cell r="F69" t="str">
            <v>M</v>
          </cell>
          <cell r="G69">
            <v>54789.679442279768</v>
          </cell>
          <cell r="H69">
            <v>69</v>
          </cell>
          <cell r="I69">
            <v>3780487.8815173041</v>
          </cell>
          <cell r="J69">
            <v>0</v>
          </cell>
          <cell r="K69">
            <v>0</v>
          </cell>
          <cell r="L69">
            <v>0</v>
          </cell>
          <cell r="M69">
            <v>0</v>
          </cell>
          <cell r="N69">
            <v>69</v>
          </cell>
          <cell r="O69">
            <v>3780487.8815173041</v>
          </cell>
          <cell r="P69" t="str">
            <v/>
          </cell>
        </row>
        <row r="70">
          <cell r="D70" t="str">
            <v>09</v>
          </cell>
          <cell r="E70" t="str">
            <v>RECUBRIMIENTOS</v>
          </cell>
          <cell r="F70">
            <v>0</v>
          </cell>
          <cell r="G70" t="str">
            <v/>
          </cell>
          <cell r="H70">
            <v>0</v>
          </cell>
          <cell r="I70">
            <v>28990540.590956412</v>
          </cell>
          <cell r="J70">
            <v>0</v>
          </cell>
          <cell r="K70">
            <v>0</v>
          </cell>
          <cell r="L70">
            <v>0</v>
          </cell>
          <cell r="M70">
            <v>0</v>
          </cell>
          <cell r="N70">
            <v>0</v>
          </cell>
          <cell r="O70" t="str">
            <v/>
          </cell>
          <cell r="P70">
            <v>28990540.590956412</v>
          </cell>
        </row>
        <row r="71">
          <cell r="D71" t="str">
            <v>09-01</v>
          </cell>
          <cell r="E71" t="str">
            <v>REVOQUES</v>
          </cell>
          <cell r="F71">
            <v>0</v>
          </cell>
          <cell r="G71">
            <v>0</v>
          </cell>
          <cell r="H71">
            <v>0</v>
          </cell>
          <cell r="I71">
            <v>656972.96707885864</v>
          </cell>
          <cell r="J71">
            <v>0</v>
          </cell>
          <cell r="K71">
            <v>0</v>
          </cell>
          <cell r="L71">
            <v>0</v>
          </cell>
          <cell r="M71">
            <v>0</v>
          </cell>
          <cell r="N71">
            <v>0</v>
          </cell>
          <cell r="O71">
            <v>656972.96707885864</v>
          </cell>
          <cell r="P71" t="str">
            <v/>
          </cell>
        </row>
        <row r="72">
          <cell r="D72" t="str">
            <v>09-01-010</v>
          </cell>
          <cell r="E72" t="str">
            <v>REVOQUE PARA MUROS. INCLUYE FAJAS, RANURAS Y FILETES</v>
          </cell>
          <cell r="F72" t="str">
            <v>M2</v>
          </cell>
          <cell r="G72">
            <v>21583.121996598416</v>
          </cell>
          <cell r="H72">
            <v>30.439200000000003</v>
          </cell>
          <cell r="I72">
            <v>656972.96707885864</v>
          </cell>
          <cell r="J72">
            <v>0</v>
          </cell>
          <cell r="K72">
            <v>0</v>
          </cell>
          <cell r="L72">
            <v>0</v>
          </cell>
          <cell r="M72">
            <v>0</v>
          </cell>
          <cell r="N72">
            <v>30.439200000000003</v>
          </cell>
          <cell r="O72">
            <v>656972.96707885864</v>
          </cell>
          <cell r="P72" t="str">
            <v/>
          </cell>
        </row>
        <row r="73">
          <cell r="D73" t="str">
            <v>09-02</v>
          </cell>
          <cell r="E73" t="str">
            <v>ENCHAPES</v>
          </cell>
          <cell r="F73">
            <v>0</v>
          </cell>
          <cell r="G73">
            <v>0</v>
          </cell>
          <cell r="H73">
            <v>0</v>
          </cell>
          <cell r="I73">
            <v>14726115.904298436</v>
          </cell>
          <cell r="J73">
            <v>0</v>
          </cell>
          <cell r="K73">
            <v>0</v>
          </cell>
          <cell r="L73">
            <v>0</v>
          </cell>
          <cell r="M73">
            <v>0</v>
          </cell>
          <cell r="N73">
            <v>0</v>
          </cell>
          <cell r="O73">
            <v>14726115.904298436</v>
          </cell>
          <cell r="P73" t="str">
            <v/>
          </cell>
        </row>
        <row r="74">
          <cell r="D74" t="str">
            <v>09-02-010</v>
          </cell>
          <cell r="E74" t="str">
            <v>ENCHAPE DE BAÑOS EN CERAMICA REF. MIRAFLORES 35x25 DE CORONA O EQUIVALENTE COLOR BLANCO.</v>
          </cell>
          <cell r="F74" t="str">
            <v>M2</v>
          </cell>
          <cell r="G74">
            <v>54307.843925216599</v>
          </cell>
          <cell r="H74">
            <v>248.5575</v>
          </cell>
          <cell r="I74">
            <v>13498621.916442025</v>
          </cell>
          <cell r="J74">
            <v>0</v>
          </cell>
          <cell r="K74">
            <v>0</v>
          </cell>
          <cell r="L74">
            <v>0</v>
          </cell>
          <cell r="M74">
            <v>0</v>
          </cell>
          <cell r="N74">
            <v>248.5575</v>
          </cell>
          <cell r="O74">
            <v>13498621.916442025</v>
          </cell>
          <cell r="P74" t="str">
            <v/>
          </cell>
        </row>
        <row r="75">
          <cell r="D75" t="str">
            <v>09-02-020</v>
          </cell>
          <cell r="E75" t="str">
            <v>REMATE SUPERIOR DE ENCHAPES EN DILATACION DE ALUMINIO 1x2 CM.</v>
          </cell>
          <cell r="F75" t="str">
            <v>M</v>
          </cell>
          <cell r="G75">
            <v>7353.3456410256422</v>
          </cell>
          <cell r="H75">
            <v>104.68</v>
          </cell>
          <cell r="I75">
            <v>769748.22170256427</v>
          </cell>
          <cell r="J75">
            <v>0</v>
          </cell>
          <cell r="K75">
            <v>0</v>
          </cell>
          <cell r="L75">
            <v>0</v>
          </cell>
          <cell r="M75">
            <v>0</v>
          </cell>
          <cell r="N75">
            <v>104.68</v>
          </cell>
          <cell r="O75">
            <v>769748.22170256427</v>
          </cell>
          <cell r="P75" t="str">
            <v/>
          </cell>
        </row>
        <row r="76">
          <cell r="D76" t="str">
            <v>09-02-030</v>
          </cell>
          <cell r="E76" t="str">
            <v>REMATE ESQUINEROS ENCHAPES EN DILATACION DE ALUMINIO</v>
          </cell>
          <cell r="F76" t="str">
            <v>M</v>
          </cell>
          <cell r="G76">
            <v>7353.3456410256422</v>
          </cell>
          <cell r="H76">
            <v>62.25</v>
          </cell>
          <cell r="I76">
            <v>457745.76615384623</v>
          </cell>
          <cell r="J76">
            <v>0</v>
          </cell>
          <cell r="K76">
            <v>0</v>
          </cell>
          <cell r="L76">
            <v>0</v>
          </cell>
          <cell r="M76">
            <v>0</v>
          </cell>
          <cell r="N76">
            <v>62.25</v>
          </cell>
          <cell r="O76">
            <v>457745.76615384623</v>
          </cell>
          <cell r="P76" t="str">
            <v/>
          </cell>
        </row>
        <row r="77">
          <cell r="D77" t="str">
            <v>09-03</v>
          </cell>
          <cell r="E77" t="str">
            <v>ESTUCOS Y PINTURAS</v>
          </cell>
          <cell r="F77">
            <v>0</v>
          </cell>
          <cell r="G77">
            <v>0</v>
          </cell>
          <cell r="H77">
            <v>0</v>
          </cell>
          <cell r="I77">
            <v>352560.59500310366</v>
          </cell>
          <cell r="J77">
            <v>0</v>
          </cell>
          <cell r="K77">
            <v>0</v>
          </cell>
          <cell r="L77">
            <v>0</v>
          </cell>
          <cell r="M77">
            <v>0</v>
          </cell>
          <cell r="N77">
            <v>0</v>
          </cell>
          <cell r="O77">
            <v>352560.59500310366</v>
          </cell>
          <cell r="P77" t="str">
            <v/>
          </cell>
        </row>
        <row r="78">
          <cell r="D78" t="str">
            <v>09-03-010</v>
          </cell>
          <cell r="E78" t="str">
            <v xml:space="preserve">PINTURA ACRILICA PARA MUROS TIPO SIKACOLOR F DE SIKA O EQUIVALENTE - 3 MANOS. </v>
          </cell>
          <cell r="F78" t="str">
            <v>M2</v>
          </cell>
          <cell r="G78">
            <v>11582.452725534955</v>
          </cell>
          <cell r="H78">
            <v>30.439200000000003</v>
          </cell>
          <cell r="I78">
            <v>352560.59500310366</v>
          </cell>
          <cell r="J78">
            <v>0</v>
          </cell>
          <cell r="K78">
            <v>0</v>
          </cell>
          <cell r="L78">
            <v>0</v>
          </cell>
          <cell r="M78">
            <v>0</v>
          </cell>
          <cell r="N78">
            <v>30.439200000000003</v>
          </cell>
          <cell r="O78">
            <v>352560.59500310366</v>
          </cell>
          <cell r="P78" t="str">
            <v/>
          </cell>
        </row>
        <row r="79">
          <cell r="D79" t="str">
            <v>09-04</v>
          </cell>
          <cell r="E79" t="str">
            <v>LAVADO + HIDROFUGO FACHADAS Y/O CONCRETOS</v>
          </cell>
          <cell r="F79">
            <v>0</v>
          </cell>
          <cell r="G79">
            <v>0</v>
          </cell>
          <cell r="H79">
            <v>0</v>
          </cell>
          <cell r="I79">
            <v>13254891.12457601</v>
          </cell>
          <cell r="J79">
            <v>0</v>
          </cell>
          <cell r="K79">
            <v>0</v>
          </cell>
          <cell r="L79">
            <v>0</v>
          </cell>
          <cell r="M79">
            <v>0</v>
          </cell>
          <cell r="N79">
            <v>0</v>
          </cell>
          <cell r="O79">
            <v>13254891.12457601</v>
          </cell>
          <cell r="P79" t="str">
            <v/>
          </cell>
        </row>
        <row r="80">
          <cell r="D80" t="str">
            <v>09-04-010</v>
          </cell>
          <cell r="E80" t="str">
            <v>LAVADO DE MUROS/CONCRETOS CON AGUA A PRESION</v>
          </cell>
          <cell r="F80" t="str">
            <v>M2</v>
          </cell>
          <cell r="G80">
            <v>3307.2</v>
          </cell>
          <cell r="H80">
            <v>2058.8970000000004</v>
          </cell>
          <cell r="I80">
            <v>6809184.158400001</v>
          </cell>
          <cell r="J80">
            <v>0</v>
          </cell>
          <cell r="K80">
            <v>0</v>
          </cell>
          <cell r="L80">
            <v>0</v>
          </cell>
          <cell r="M80">
            <v>0</v>
          </cell>
          <cell r="N80">
            <v>2058.8970000000004</v>
          </cell>
          <cell r="O80">
            <v>6809184.158400001</v>
          </cell>
          <cell r="P80" t="str">
            <v/>
          </cell>
        </row>
        <row r="81">
          <cell r="D81" t="str">
            <v>09-04-020</v>
          </cell>
          <cell r="E81" t="str">
            <v>HIDROFUGO CON SIKA TRANSPARENTE 10 DE SIKA O EQUIVALENTE</v>
          </cell>
          <cell r="F81" t="str">
            <v>M2</v>
          </cell>
          <cell r="G81">
            <v>6261.3204703061965</v>
          </cell>
          <cell r="H81">
            <v>1029.4485000000002</v>
          </cell>
          <cell r="I81">
            <v>6445706.9661760097</v>
          </cell>
          <cell r="J81">
            <v>0</v>
          </cell>
          <cell r="K81">
            <v>0</v>
          </cell>
          <cell r="L81">
            <v>0</v>
          </cell>
          <cell r="M81">
            <v>0</v>
          </cell>
          <cell r="N81">
            <v>1029.4485000000002</v>
          </cell>
          <cell r="O81">
            <v>6445706.9661760097</v>
          </cell>
          <cell r="P81" t="str">
            <v/>
          </cell>
        </row>
        <row r="82">
          <cell r="D82" t="str">
            <v>10</v>
          </cell>
          <cell r="E82" t="str">
            <v>PISOS Y ZOCALOS</v>
          </cell>
          <cell r="F82">
            <v>0</v>
          </cell>
          <cell r="G82" t="str">
            <v/>
          </cell>
          <cell r="H82">
            <v>0</v>
          </cell>
          <cell r="I82">
            <v>60774550.980118699</v>
          </cell>
          <cell r="J82">
            <v>0</v>
          </cell>
          <cell r="K82">
            <v>0</v>
          </cell>
          <cell r="L82">
            <v>0</v>
          </cell>
          <cell r="M82">
            <v>0</v>
          </cell>
          <cell r="N82">
            <v>0</v>
          </cell>
          <cell r="O82" t="str">
            <v/>
          </cell>
          <cell r="P82">
            <v>60774550.980118699</v>
          </cell>
        </row>
        <row r="83">
          <cell r="D83" t="str">
            <v>10-01</v>
          </cell>
          <cell r="E83" t="str">
            <v>ACABADOS DE PISO</v>
          </cell>
          <cell r="F83">
            <v>0</v>
          </cell>
          <cell r="G83">
            <v>0</v>
          </cell>
          <cell r="H83">
            <v>0</v>
          </cell>
          <cell r="I83">
            <v>56098410.014191508</v>
          </cell>
          <cell r="J83">
            <v>0</v>
          </cell>
          <cell r="K83">
            <v>0</v>
          </cell>
          <cell r="L83">
            <v>0</v>
          </cell>
          <cell r="M83">
            <v>0</v>
          </cell>
          <cell r="N83">
            <v>0</v>
          </cell>
          <cell r="O83">
            <v>56098410.014191508</v>
          </cell>
          <cell r="P83" t="str">
            <v/>
          </cell>
        </row>
        <row r="84">
          <cell r="D84" t="str">
            <v>10-01-020</v>
          </cell>
          <cell r="E84" t="str">
            <v>PISO EN BALDOSA DE GRANO FORMATO 30x30 TONALIDADES BLANCO, GRIS, OCRES + GRANO PIEDRA SAN GIL. INCLUYE CONCRETO DE BASE F'C 21 MPA E: 0.04 M., PULIDA Y BRILLADA.</v>
          </cell>
          <cell r="F84" t="str">
            <v>M2</v>
          </cell>
          <cell r="G84">
            <v>119885.12741130406</v>
          </cell>
          <cell r="H84">
            <v>398.78</v>
          </cell>
          <cell r="I84">
            <v>47807791.10907983</v>
          </cell>
          <cell r="J84">
            <v>0</v>
          </cell>
          <cell r="K84">
            <v>0</v>
          </cell>
          <cell r="L84">
            <v>0</v>
          </cell>
          <cell r="M84">
            <v>0</v>
          </cell>
          <cell r="N84">
            <v>398.78</v>
          </cell>
          <cell r="O84">
            <v>47807791.10907983</v>
          </cell>
          <cell r="P84" t="str">
            <v/>
          </cell>
        </row>
        <row r="85">
          <cell r="D85" t="str">
            <v>10-01-300</v>
          </cell>
          <cell r="E85" t="str">
            <v>PISO EN CONCRETO PULIDO Y ENDURECIDO E: 0.10 M. CON SIKAFLOOR 3-QUARTZ TOP DE SIKA O EQUIVALENTE.</v>
          </cell>
          <cell r="F85" t="str">
            <v>M2</v>
          </cell>
          <cell r="G85">
            <v>74475.556100536094</v>
          </cell>
          <cell r="H85">
            <v>111.32</v>
          </cell>
          <cell r="I85">
            <v>8290618.9051116779</v>
          </cell>
          <cell r="J85">
            <v>0</v>
          </cell>
          <cell r="K85">
            <v>0</v>
          </cell>
          <cell r="L85">
            <v>0</v>
          </cell>
          <cell r="M85">
            <v>0</v>
          </cell>
          <cell r="N85">
            <v>111.32</v>
          </cell>
          <cell r="O85">
            <v>8290618.9051116779</v>
          </cell>
          <cell r="P85" t="str">
            <v/>
          </cell>
        </row>
        <row r="86">
          <cell r="D86" t="str">
            <v>10-02</v>
          </cell>
          <cell r="E86" t="str">
            <v>ZOCALOS Y ENCHARQUES</v>
          </cell>
          <cell r="F86">
            <v>0</v>
          </cell>
          <cell r="G86">
            <v>0</v>
          </cell>
          <cell r="H86">
            <v>0</v>
          </cell>
          <cell r="I86">
            <v>4676140.965927192</v>
          </cell>
          <cell r="J86">
            <v>0</v>
          </cell>
          <cell r="K86">
            <v>0</v>
          </cell>
          <cell r="L86">
            <v>0</v>
          </cell>
          <cell r="M86">
            <v>0</v>
          </cell>
          <cell r="N86">
            <v>0</v>
          </cell>
          <cell r="O86">
            <v>4676140.965927192</v>
          </cell>
          <cell r="P86" t="str">
            <v/>
          </cell>
        </row>
        <row r="87">
          <cell r="D87" t="str">
            <v>10-02-020</v>
          </cell>
          <cell r="E87" t="str">
            <v>ZOCALO MEDIA CAÑA EN GRANITO VACIADO, PULIDO Y BRILLADO TONALIDADES BLANCO, GRIS, OCRES + GRANO PIEDRA SAN GIL H: 0.10 M. INCLUYE DILATACIONES EN ALUMINIO</v>
          </cell>
          <cell r="F87" t="str">
            <v>M</v>
          </cell>
          <cell r="G87">
            <v>44670.815494145885</v>
          </cell>
          <cell r="H87">
            <v>104.68</v>
          </cell>
          <cell r="I87">
            <v>4676140.965927192</v>
          </cell>
          <cell r="J87">
            <v>0</v>
          </cell>
          <cell r="K87">
            <v>0</v>
          </cell>
          <cell r="L87">
            <v>0</v>
          </cell>
          <cell r="M87">
            <v>0</v>
          </cell>
          <cell r="N87">
            <v>104.68</v>
          </cell>
          <cell r="O87">
            <v>4676140.965927192</v>
          </cell>
          <cell r="P87" t="str">
            <v/>
          </cell>
        </row>
        <row r="88">
          <cell r="D88" t="str">
            <v>11</v>
          </cell>
          <cell r="E88" t="str">
            <v>CARPINTERIA METALICA / PVC (Todas las puertas y vidrieras incluyen cerraduras y haladeras según los detalles arquitectonicos)</v>
          </cell>
          <cell r="F88">
            <v>0</v>
          </cell>
          <cell r="G88" t="str">
            <v/>
          </cell>
          <cell r="H88">
            <v>0</v>
          </cell>
          <cell r="I88">
            <v>1343106.0000000002</v>
          </cell>
          <cell r="J88">
            <v>0</v>
          </cell>
          <cell r="K88">
            <v>0</v>
          </cell>
          <cell r="L88">
            <v>0</v>
          </cell>
          <cell r="M88">
            <v>0</v>
          </cell>
          <cell r="N88">
            <v>0</v>
          </cell>
          <cell r="O88" t="str">
            <v/>
          </cell>
          <cell r="P88">
            <v>1343106.0000000002</v>
          </cell>
        </row>
        <row r="89">
          <cell r="D89" t="str">
            <v>11-01</v>
          </cell>
          <cell r="E89" t="str">
            <v>VENTANAS</v>
          </cell>
          <cell r="F89">
            <v>0</v>
          </cell>
          <cell r="G89">
            <v>0</v>
          </cell>
          <cell r="H89">
            <v>0</v>
          </cell>
          <cell r="I89">
            <v>0</v>
          </cell>
          <cell r="J89">
            <v>0</v>
          </cell>
          <cell r="K89">
            <v>0</v>
          </cell>
          <cell r="L89">
            <v>0</v>
          </cell>
          <cell r="M89">
            <v>0</v>
          </cell>
          <cell r="N89">
            <v>0</v>
          </cell>
          <cell r="O89">
            <v>0</v>
          </cell>
          <cell r="P89" t="str">
            <v/>
          </cell>
        </row>
        <row r="90">
          <cell r="D90" t="str">
            <v>11-01-010</v>
          </cell>
          <cell r="E90" t="str">
            <v>VENTANA V-1 (3.95x0.50).  MARCO + ALA EN ALUMINIO ANODIZADO NATURAL. VIDRIO TEMPLADO LAMINADO. CUERPOS BASCULANTES</v>
          </cell>
          <cell r="F90" t="str">
            <v>UN</v>
          </cell>
          <cell r="G90">
            <v>0</v>
          </cell>
          <cell r="H90">
            <v>4</v>
          </cell>
          <cell r="I90">
            <v>0</v>
          </cell>
          <cell r="J90">
            <v>0</v>
          </cell>
          <cell r="K90">
            <v>0</v>
          </cell>
          <cell r="L90">
            <v>0</v>
          </cell>
          <cell r="M90">
            <v>0</v>
          </cell>
          <cell r="N90">
            <v>4</v>
          </cell>
          <cell r="O90">
            <v>0</v>
          </cell>
          <cell r="P90" t="str">
            <v/>
          </cell>
        </row>
        <row r="91">
          <cell r="D91" t="str">
            <v>11-01-020</v>
          </cell>
          <cell r="E91" t="str">
            <v>VENTANA V-2 (5.95x0.45).  MARCO + ALA EN ALUMINIO ANODIZADO NATURAL. VIDRIO TEMPLADO LAMINADO. CUERPOS BASCULANTES</v>
          </cell>
          <cell r="F91" t="str">
            <v>UN</v>
          </cell>
          <cell r="G91">
            <v>0</v>
          </cell>
          <cell r="H91">
            <v>4</v>
          </cell>
          <cell r="I91">
            <v>0</v>
          </cell>
          <cell r="J91">
            <v>0</v>
          </cell>
          <cell r="K91">
            <v>0</v>
          </cell>
          <cell r="L91">
            <v>0</v>
          </cell>
          <cell r="M91">
            <v>0</v>
          </cell>
          <cell r="N91">
            <v>4</v>
          </cell>
          <cell r="O91">
            <v>0</v>
          </cell>
          <cell r="P91" t="str">
            <v/>
          </cell>
        </row>
        <row r="92">
          <cell r="D92" t="str">
            <v>11-01-030</v>
          </cell>
          <cell r="E92" t="str">
            <v>VENTANA V-3 (4.17x0.45).  MARCO + ALA EN ALUMINIO ANODIZADO NATURAL. VIDRIO TEMPLADO LAMINADO. CUERPOS BASCULANTES</v>
          </cell>
          <cell r="F92" t="str">
            <v>UN</v>
          </cell>
          <cell r="G92">
            <v>0</v>
          </cell>
          <cell r="H92">
            <v>1</v>
          </cell>
          <cell r="I92">
            <v>0</v>
          </cell>
          <cell r="J92">
            <v>0</v>
          </cell>
          <cell r="K92">
            <v>0</v>
          </cell>
          <cell r="L92">
            <v>0</v>
          </cell>
          <cell r="M92">
            <v>0</v>
          </cell>
          <cell r="N92">
            <v>1</v>
          </cell>
          <cell r="O92">
            <v>0</v>
          </cell>
          <cell r="P92" t="str">
            <v/>
          </cell>
        </row>
        <row r="93">
          <cell r="D93" t="str">
            <v>11-01-040</v>
          </cell>
          <cell r="E93" t="str">
            <v>VENTANA V-4 (5.25x0.50).  MARCO + ALA EN ALUMINIO ANODIZADO NATURAL. VIDRIO TEMPLADO LAMINADO. CUERPOS BASCULANTES</v>
          </cell>
          <cell r="F93" t="str">
            <v>UN</v>
          </cell>
          <cell r="G93">
            <v>0</v>
          </cell>
          <cell r="H93">
            <v>1</v>
          </cell>
          <cell r="I93">
            <v>0</v>
          </cell>
          <cell r="J93">
            <v>0</v>
          </cell>
          <cell r="K93">
            <v>0</v>
          </cell>
          <cell r="L93">
            <v>0</v>
          </cell>
          <cell r="M93">
            <v>0</v>
          </cell>
          <cell r="N93">
            <v>1</v>
          </cell>
          <cell r="O93">
            <v>0</v>
          </cell>
          <cell r="P93" t="str">
            <v/>
          </cell>
        </row>
        <row r="94">
          <cell r="D94" t="str">
            <v>11-01-050</v>
          </cell>
          <cell r="E94" t="str">
            <v>VENTANA V-5 (2.00x0.45).  MARCO + ALA EN ALUMINIO ANODIZADO NATURAL. VIDRIO TEMPLADO LAMINADO. CUERPOS BASCULANTES</v>
          </cell>
          <cell r="F94" t="str">
            <v>UN</v>
          </cell>
          <cell r="G94">
            <v>0</v>
          </cell>
          <cell r="H94">
            <v>1</v>
          </cell>
          <cell r="I94">
            <v>0</v>
          </cell>
          <cell r="J94">
            <v>0</v>
          </cell>
          <cell r="K94">
            <v>0</v>
          </cell>
          <cell r="L94">
            <v>0</v>
          </cell>
          <cell r="M94">
            <v>0</v>
          </cell>
          <cell r="N94">
            <v>1</v>
          </cell>
          <cell r="O94">
            <v>0</v>
          </cell>
          <cell r="P94" t="str">
            <v/>
          </cell>
        </row>
        <row r="95">
          <cell r="D95" t="str">
            <v>11-01-060</v>
          </cell>
          <cell r="E95" t="str">
            <v>VENTANA V-6 (4.85x0.45).  MARCO + ALA EN ALUMINIO ANODIZADO NATURAL. VIDRIO TEMPLADO LAMINADO. CUERPOS BASCULANTES</v>
          </cell>
          <cell r="F95" t="str">
            <v>UN</v>
          </cell>
          <cell r="G95">
            <v>0</v>
          </cell>
          <cell r="H95">
            <v>1</v>
          </cell>
          <cell r="I95">
            <v>0</v>
          </cell>
          <cell r="J95">
            <v>0</v>
          </cell>
          <cell r="K95">
            <v>0</v>
          </cell>
          <cell r="L95">
            <v>0</v>
          </cell>
          <cell r="M95">
            <v>0</v>
          </cell>
          <cell r="N95">
            <v>1</v>
          </cell>
          <cell r="O95">
            <v>0</v>
          </cell>
          <cell r="P95" t="str">
            <v/>
          </cell>
        </row>
        <row r="96">
          <cell r="D96" t="str">
            <v>11-01-070</v>
          </cell>
          <cell r="E96" t="str">
            <v>VENTANA V-7 (5.41x0.45).  MARCO + ALA EN ALUMINIO ANODIZADO NATURAL. VIDRIO TEMPLADO LAMINADO. CUERPOS BASCULANTES</v>
          </cell>
          <cell r="F96" t="str">
            <v>UN</v>
          </cell>
          <cell r="G96">
            <v>0</v>
          </cell>
          <cell r="H96">
            <v>2</v>
          </cell>
          <cell r="I96">
            <v>0</v>
          </cell>
          <cell r="J96">
            <v>0</v>
          </cell>
          <cell r="K96">
            <v>0</v>
          </cell>
          <cell r="L96">
            <v>0</v>
          </cell>
          <cell r="M96">
            <v>0</v>
          </cell>
          <cell r="N96">
            <v>2</v>
          </cell>
          <cell r="O96">
            <v>0</v>
          </cell>
          <cell r="P96" t="str">
            <v/>
          </cell>
        </row>
        <row r="97">
          <cell r="D97" t="str">
            <v>11-01-080</v>
          </cell>
          <cell r="E97" t="str">
            <v>VENTANA V-8 (2.85x0.50).  MARCO + ALA EN ALUMINIO ANODIZADO NATURAL. VIDRIO TEMPLADO LAMINADO. CUERPOS BASCULANTES</v>
          </cell>
          <cell r="F97" t="str">
            <v>UN</v>
          </cell>
          <cell r="G97">
            <v>0</v>
          </cell>
          <cell r="H97">
            <v>1</v>
          </cell>
          <cell r="I97">
            <v>0</v>
          </cell>
          <cell r="J97">
            <v>0</v>
          </cell>
          <cell r="K97">
            <v>0</v>
          </cell>
          <cell r="L97">
            <v>0</v>
          </cell>
          <cell r="M97">
            <v>0</v>
          </cell>
          <cell r="N97">
            <v>1</v>
          </cell>
          <cell r="O97">
            <v>0</v>
          </cell>
          <cell r="P97" t="str">
            <v/>
          </cell>
        </row>
        <row r="98">
          <cell r="D98" t="str">
            <v>11-01-090</v>
          </cell>
          <cell r="E98" t="str">
            <v>VENTANA V-9 (4.41x0.50).  MARCO + ALA EN ALUMINIO ANODIZADO NATURAL. VIDRIO TEMPLADO LAMINADO. CUERPOS BASCULANTES</v>
          </cell>
          <cell r="F98" t="str">
            <v>UN</v>
          </cell>
          <cell r="G98">
            <v>0</v>
          </cell>
          <cell r="H98">
            <v>1</v>
          </cell>
          <cell r="I98">
            <v>0</v>
          </cell>
          <cell r="J98">
            <v>0</v>
          </cell>
          <cell r="K98">
            <v>0</v>
          </cell>
          <cell r="L98">
            <v>0</v>
          </cell>
          <cell r="M98">
            <v>0</v>
          </cell>
          <cell r="N98">
            <v>1</v>
          </cell>
          <cell r="O98">
            <v>0</v>
          </cell>
          <cell r="P98" t="str">
            <v/>
          </cell>
        </row>
        <row r="99">
          <cell r="D99" t="str">
            <v>11-01-100</v>
          </cell>
          <cell r="E99" t="str">
            <v>CORTINA ENROLLABLE  CAFETERIA (3.45x1.60).  CORTINA ENROLLABLE EN FLEJES MICROPERFORADOS. INCLUYE TAPAROLLOS, ANTICORROSIVO + PINTURA DE ACABADO</v>
          </cell>
          <cell r="F99" t="str">
            <v>UN</v>
          </cell>
          <cell r="G99">
            <v>0</v>
          </cell>
          <cell r="H99">
            <v>1</v>
          </cell>
          <cell r="I99">
            <v>0</v>
          </cell>
          <cell r="J99">
            <v>0</v>
          </cell>
          <cell r="K99">
            <v>0</v>
          </cell>
          <cell r="L99">
            <v>0</v>
          </cell>
          <cell r="M99">
            <v>0</v>
          </cell>
          <cell r="N99">
            <v>1</v>
          </cell>
          <cell r="O99">
            <v>0</v>
          </cell>
          <cell r="P99" t="str">
            <v/>
          </cell>
        </row>
        <row r="100">
          <cell r="D100" t="str">
            <v>11-01-110</v>
          </cell>
          <cell r="E100" t="str">
            <v>CORTINA ENROLLABLE  COCINA (1.45x1.60).  CORTINA ENROLLABLE EN FLEJES MICROPERFORADOS. INCLUYE TAPAROLLOS, ANTICORROSIVO + PINTURA DE ACABADO</v>
          </cell>
          <cell r="F100" t="str">
            <v>UN</v>
          </cell>
          <cell r="G100">
            <v>0</v>
          </cell>
          <cell r="H100">
            <v>1</v>
          </cell>
          <cell r="I100">
            <v>0</v>
          </cell>
          <cell r="J100">
            <v>0</v>
          </cell>
          <cell r="K100">
            <v>0</v>
          </cell>
          <cell r="L100">
            <v>0</v>
          </cell>
          <cell r="M100">
            <v>0</v>
          </cell>
          <cell r="N100">
            <v>1</v>
          </cell>
          <cell r="O100">
            <v>0</v>
          </cell>
          <cell r="P100" t="str">
            <v/>
          </cell>
        </row>
        <row r="101">
          <cell r="D101" t="str">
            <v>11-01-120</v>
          </cell>
          <cell r="E101" t="str">
            <v>REJA R-1 (16.56x0.48).  MARCO + CUERPO FIJO EN CELOSIA ALUMINIO ANODIZADO NATURAL. CUERPOS FIJOS</v>
          </cell>
          <cell r="F101" t="str">
            <v>UN</v>
          </cell>
          <cell r="G101">
            <v>0</v>
          </cell>
          <cell r="H101">
            <v>1</v>
          </cell>
          <cell r="I101">
            <v>0</v>
          </cell>
          <cell r="J101">
            <v>0</v>
          </cell>
          <cell r="K101">
            <v>0</v>
          </cell>
          <cell r="L101">
            <v>0</v>
          </cell>
          <cell r="M101">
            <v>0</v>
          </cell>
          <cell r="N101">
            <v>1</v>
          </cell>
          <cell r="O101">
            <v>0</v>
          </cell>
          <cell r="P101" t="str">
            <v/>
          </cell>
        </row>
        <row r="102">
          <cell r="D102" t="str">
            <v>11-01-130</v>
          </cell>
          <cell r="E102" t="str">
            <v>REJA R-2 (20.10x0.48).  MARCO + CUERPO FIJO EN CELOSIA ALUMINIO ANODIZADO NATURAL. CUERPOS FIJOS</v>
          </cell>
          <cell r="F102" t="str">
            <v>UN</v>
          </cell>
          <cell r="G102">
            <v>0</v>
          </cell>
          <cell r="H102">
            <v>1</v>
          </cell>
          <cell r="I102">
            <v>0</v>
          </cell>
          <cell r="J102">
            <v>0</v>
          </cell>
          <cell r="K102">
            <v>0</v>
          </cell>
          <cell r="L102">
            <v>0</v>
          </cell>
          <cell r="M102">
            <v>0</v>
          </cell>
          <cell r="N102">
            <v>1</v>
          </cell>
          <cell r="O102">
            <v>0</v>
          </cell>
          <cell r="P102" t="str">
            <v/>
          </cell>
        </row>
        <row r="103">
          <cell r="D103" t="str">
            <v>11-01-140</v>
          </cell>
          <cell r="E103" t="str">
            <v>REJA R-3 (21.36x0.48).  MARCO + CUERPO FIJO EN CELOSIA ALUMINIO ANODIZADO NATURAL. CUERPOS FIJOS</v>
          </cell>
          <cell r="F103" t="str">
            <v>UN</v>
          </cell>
          <cell r="G103">
            <v>0</v>
          </cell>
          <cell r="H103">
            <v>1</v>
          </cell>
          <cell r="I103">
            <v>0</v>
          </cell>
          <cell r="J103">
            <v>0</v>
          </cell>
          <cell r="K103">
            <v>0</v>
          </cell>
          <cell r="L103">
            <v>0</v>
          </cell>
          <cell r="M103">
            <v>0</v>
          </cell>
          <cell r="N103">
            <v>1</v>
          </cell>
          <cell r="O103">
            <v>0</v>
          </cell>
          <cell r="P103" t="str">
            <v/>
          </cell>
        </row>
        <row r="104">
          <cell r="D104" t="str">
            <v>11-02</v>
          </cell>
          <cell r="E104" t="str">
            <v>PUERTAS VIDRIERAS</v>
          </cell>
          <cell r="F104">
            <v>0</v>
          </cell>
          <cell r="G104">
            <v>0</v>
          </cell>
          <cell r="H104">
            <v>0</v>
          </cell>
          <cell r="I104">
            <v>0</v>
          </cell>
          <cell r="J104">
            <v>0</v>
          </cell>
          <cell r="K104">
            <v>0</v>
          </cell>
          <cell r="L104">
            <v>0</v>
          </cell>
          <cell r="M104">
            <v>0</v>
          </cell>
          <cell r="N104">
            <v>0</v>
          </cell>
          <cell r="O104">
            <v>0</v>
          </cell>
          <cell r="P104" t="str">
            <v/>
          </cell>
        </row>
        <row r="105">
          <cell r="D105" t="str">
            <v>11-03</v>
          </cell>
          <cell r="E105" t="str">
            <v>PUERTAS</v>
          </cell>
          <cell r="F105">
            <v>0</v>
          </cell>
          <cell r="G105">
            <v>0</v>
          </cell>
          <cell r="H105">
            <v>0</v>
          </cell>
          <cell r="I105">
            <v>0</v>
          </cell>
          <cell r="J105">
            <v>0</v>
          </cell>
          <cell r="K105">
            <v>0</v>
          </cell>
          <cell r="L105">
            <v>0</v>
          </cell>
          <cell r="M105">
            <v>0</v>
          </cell>
          <cell r="N105">
            <v>0</v>
          </cell>
          <cell r="O105">
            <v>0</v>
          </cell>
          <cell r="P105" t="str">
            <v/>
          </cell>
        </row>
        <row r="106">
          <cell r="D106" t="str">
            <v>11-03-010</v>
          </cell>
          <cell r="E106" t="str">
            <v>PUERTA P-1 (0.70x2.37). MARCO EN LAMINA CR CAL 16 + ALA ENTAMBORADA EN LAMINA CR CAL 16 CON CELOSIAS INFERIOR Y SUPERIOR. INCLUYE PINTURA ANTICORROSIVA + ACABADO Y CHAPA TIPO MANIJA DE USO INSTITUCIONAL</v>
          </cell>
          <cell r="F106" t="str">
            <v>UN</v>
          </cell>
          <cell r="G106">
            <v>0</v>
          </cell>
          <cell r="H106">
            <v>2</v>
          </cell>
          <cell r="I106">
            <v>0</v>
          </cell>
          <cell r="J106">
            <v>0</v>
          </cell>
          <cell r="K106">
            <v>0</v>
          </cell>
          <cell r="L106">
            <v>0</v>
          </cell>
          <cell r="M106">
            <v>0</v>
          </cell>
          <cell r="N106">
            <v>2</v>
          </cell>
          <cell r="O106">
            <v>0</v>
          </cell>
          <cell r="P106" t="str">
            <v/>
          </cell>
        </row>
        <row r="107">
          <cell r="D107" t="str">
            <v>11-03-020</v>
          </cell>
          <cell r="E107" t="str">
            <v>PUERTA P-2 (0.80x2.37). MARCO EN LAMINA CR CAL 16 + ALA ENTAMBORADA EN LAMINA CR CAL 16 CON CELOSIAS INFERIOR Y SUPERIOR. INCLUYE PINTURA ANTICORROSIVA + ACABADO Y CHAPA TIPO MANIJA DE USO INSTITUCIONAL</v>
          </cell>
          <cell r="F107" t="str">
            <v>UN</v>
          </cell>
          <cell r="G107">
            <v>0</v>
          </cell>
          <cell r="H107">
            <v>1</v>
          </cell>
          <cell r="I107">
            <v>0</v>
          </cell>
          <cell r="J107">
            <v>0</v>
          </cell>
          <cell r="K107">
            <v>0</v>
          </cell>
          <cell r="L107">
            <v>0</v>
          </cell>
          <cell r="M107">
            <v>0</v>
          </cell>
          <cell r="N107">
            <v>1</v>
          </cell>
          <cell r="O107">
            <v>0</v>
          </cell>
          <cell r="P107" t="str">
            <v/>
          </cell>
        </row>
        <row r="108">
          <cell r="D108" t="str">
            <v>11-03-030</v>
          </cell>
          <cell r="E108" t="str">
            <v>PUERTA P-3 (1.00x2.37). MARCO EN LAMINA CR CAL 16 + ALA ENTAMBORADA EN LAMINA CR CAL 16 CON CELOSIAS INFERIOR Y SUPERIOR. INCLUYE PINTURA ANTICORROSIVA + ACABADO Y CHAPA TIPO MANIJA DE USO INSTITUCIONAL</v>
          </cell>
          <cell r="F108" t="str">
            <v>UN</v>
          </cell>
          <cell r="G108">
            <v>0</v>
          </cell>
          <cell r="H108">
            <v>4</v>
          </cell>
          <cell r="I108">
            <v>0</v>
          </cell>
          <cell r="J108">
            <v>0</v>
          </cell>
          <cell r="K108">
            <v>0</v>
          </cell>
          <cell r="L108">
            <v>0</v>
          </cell>
          <cell r="M108">
            <v>0</v>
          </cell>
          <cell r="N108">
            <v>4</v>
          </cell>
          <cell r="O108">
            <v>0</v>
          </cell>
          <cell r="P108" t="str">
            <v/>
          </cell>
        </row>
        <row r="109">
          <cell r="D109" t="str">
            <v>11-03-040</v>
          </cell>
          <cell r="E109" t="str">
            <v>PUERTA P-4 (1.00x2.31). MARCO EN LAMINA CR CAL 16 + ALA ENTAMBORADA EN LAMINA CR CAL 16 Y MIRILLA EN VIDRIO TEMPLADO LAMINADO. INCLUYE PINTURA ANTICORROSIVA + ACABADO Y CHAPA TIPO MANIJA DE USO INSTITUCIONAL</v>
          </cell>
          <cell r="F109" t="str">
            <v>UN</v>
          </cell>
          <cell r="G109">
            <v>0</v>
          </cell>
          <cell r="H109">
            <v>8</v>
          </cell>
          <cell r="I109">
            <v>0</v>
          </cell>
          <cell r="J109">
            <v>0</v>
          </cell>
          <cell r="K109">
            <v>0</v>
          </cell>
          <cell r="L109">
            <v>0</v>
          </cell>
          <cell r="M109">
            <v>0</v>
          </cell>
          <cell r="N109">
            <v>8</v>
          </cell>
          <cell r="O109">
            <v>0</v>
          </cell>
          <cell r="P109" t="str">
            <v/>
          </cell>
        </row>
        <row r="110">
          <cell r="D110" t="str">
            <v>11-03-050</v>
          </cell>
          <cell r="E110" t="str">
            <v>PUERTAS SANITARIOS (0.80x1.80). PUERTA A: 0.70 M. + PARAL LATERAL A: 0.10 M. EN ACERO INOXIDABLE TIPO SOCODA O EQUIVALENTE. INCLUYE ANCLAJES A MUROS</v>
          </cell>
          <cell r="F110" t="str">
            <v>UN</v>
          </cell>
          <cell r="G110">
            <v>0</v>
          </cell>
          <cell r="H110">
            <v>6</v>
          </cell>
          <cell r="I110">
            <v>0</v>
          </cell>
          <cell r="J110">
            <v>0</v>
          </cell>
          <cell r="K110">
            <v>0</v>
          </cell>
          <cell r="L110">
            <v>0</v>
          </cell>
          <cell r="M110">
            <v>0</v>
          </cell>
          <cell r="N110">
            <v>6</v>
          </cell>
          <cell r="O110">
            <v>0</v>
          </cell>
          <cell r="P110" t="str">
            <v/>
          </cell>
        </row>
        <row r="111">
          <cell r="D111" t="str">
            <v>11-04</v>
          </cell>
          <cell r="E111" t="str">
            <v>CERRAMIENTOS</v>
          </cell>
          <cell r="F111">
            <v>0</v>
          </cell>
          <cell r="G111">
            <v>0</v>
          </cell>
          <cell r="H111">
            <v>0</v>
          </cell>
          <cell r="I111">
            <v>1343106.0000000002</v>
          </cell>
          <cell r="J111">
            <v>0</v>
          </cell>
          <cell r="K111">
            <v>0</v>
          </cell>
          <cell r="L111">
            <v>0</v>
          </cell>
          <cell r="M111">
            <v>0</v>
          </cell>
          <cell r="N111">
            <v>0</v>
          </cell>
          <cell r="O111">
            <v>1343106.0000000002</v>
          </cell>
          <cell r="P111" t="str">
            <v/>
          </cell>
        </row>
        <row r="112">
          <cell r="D112" t="str">
            <v>11-04-010</v>
          </cell>
          <cell r="E112" t="str">
            <v>PROVISION PARA CERRAMIENTO DE SEGURIDAD EN VENTANAS DEL CENTRO DE RECURSOS</v>
          </cell>
          <cell r="F112" t="str">
            <v>M2</v>
          </cell>
          <cell r="G112">
            <v>348000</v>
          </cell>
          <cell r="H112">
            <v>3.8595000000000006</v>
          </cell>
          <cell r="I112">
            <v>1343106.0000000002</v>
          </cell>
          <cell r="J112">
            <v>0</v>
          </cell>
          <cell r="K112">
            <v>0</v>
          </cell>
          <cell r="L112">
            <v>0</v>
          </cell>
          <cell r="M112">
            <v>0</v>
          </cell>
          <cell r="N112">
            <v>3.8595000000000006</v>
          </cell>
          <cell r="O112">
            <v>1343106.0000000002</v>
          </cell>
          <cell r="P112" t="str">
            <v/>
          </cell>
        </row>
        <row r="113">
          <cell r="D113" t="str">
            <v>13</v>
          </cell>
          <cell r="E113" t="str">
            <v>APARATOS SANITARIOS, MUEBLES Y GRIFERIAS</v>
          </cell>
          <cell r="F113">
            <v>0</v>
          </cell>
          <cell r="G113" t="str">
            <v/>
          </cell>
          <cell r="H113">
            <v>0</v>
          </cell>
          <cell r="I113">
            <v>10353151.562553551</v>
          </cell>
          <cell r="J113">
            <v>0</v>
          </cell>
          <cell r="K113">
            <v>0</v>
          </cell>
          <cell r="L113">
            <v>0</v>
          </cell>
          <cell r="M113">
            <v>0</v>
          </cell>
          <cell r="N113">
            <v>0</v>
          </cell>
          <cell r="O113" t="str">
            <v/>
          </cell>
          <cell r="P113">
            <v>10353151.562553551</v>
          </cell>
        </row>
        <row r="114">
          <cell r="D114" t="str">
            <v>13-01</v>
          </cell>
          <cell r="E114" t="str">
            <v>APARATOS SANITARIOS</v>
          </cell>
          <cell r="F114">
            <v>0</v>
          </cell>
          <cell r="G114">
            <v>0</v>
          </cell>
          <cell r="H114">
            <v>0</v>
          </cell>
          <cell r="I114">
            <v>2413291.1329411766</v>
          </cell>
          <cell r="J114">
            <v>0</v>
          </cell>
          <cell r="K114">
            <v>0</v>
          </cell>
          <cell r="L114">
            <v>0</v>
          </cell>
          <cell r="M114">
            <v>0</v>
          </cell>
          <cell r="N114">
            <v>0</v>
          </cell>
          <cell r="O114">
            <v>2413291.1329411766</v>
          </cell>
          <cell r="P114" t="str">
            <v/>
          </cell>
        </row>
        <row r="115">
          <cell r="D115" t="str">
            <v>13-01-010</v>
          </cell>
          <cell r="E115" t="str">
            <v>SANITARIO COLOR BLANCO REF. 302431001 ACUARIO DE CORONA O EQUIVALENTE. INCLUYE GRIFERIA COMPLETA + ASIENTO SANITARIO COLOR BLANCO</v>
          </cell>
          <cell r="F115" t="str">
            <v>UN</v>
          </cell>
          <cell r="G115">
            <v>203388.17235294115</v>
          </cell>
          <cell r="H115">
            <v>8</v>
          </cell>
          <cell r="I115">
            <v>1627105.3788235292</v>
          </cell>
          <cell r="J115">
            <v>0</v>
          </cell>
          <cell r="K115">
            <v>0</v>
          </cell>
          <cell r="L115">
            <v>0</v>
          </cell>
          <cell r="M115">
            <v>0</v>
          </cell>
          <cell r="N115">
            <v>8</v>
          </cell>
          <cell r="O115">
            <v>1627105.3788235292</v>
          </cell>
          <cell r="P115" t="str">
            <v/>
          </cell>
        </row>
        <row r="116">
          <cell r="D116" t="str">
            <v>13-01-050</v>
          </cell>
          <cell r="E116" t="str">
            <v>ORINAL INSTITUCIONAL REF. 088611001 DE CORONA O EQUIVALENTE COLOR BLANCO. INCLUYE GRIFERIA.</v>
          </cell>
          <cell r="F116" t="str">
            <v>UN</v>
          </cell>
          <cell r="G116">
            <v>301073.87588235299</v>
          </cell>
          <cell r="H116">
            <v>2</v>
          </cell>
          <cell r="I116">
            <v>602147.75176470599</v>
          </cell>
          <cell r="J116">
            <v>0</v>
          </cell>
          <cell r="K116">
            <v>0</v>
          </cell>
          <cell r="L116">
            <v>0</v>
          </cell>
          <cell r="M116">
            <v>0</v>
          </cell>
          <cell r="N116">
            <v>2</v>
          </cell>
          <cell r="O116">
            <v>602147.75176470599</v>
          </cell>
          <cell r="P116" t="str">
            <v/>
          </cell>
        </row>
        <row r="117">
          <cell r="D117" t="str">
            <v>13-01-100</v>
          </cell>
          <cell r="E117" t="str">
            <v>LAVAMANOS EN CERAMICA REF. MILANO COLOR BLANCO DE  CORONA O EQUIVALENTE.</v>
          </cell>
          <cell r="F117" t="str">
            <v>UN</v>
          </cell>
          <cell r="G117">
            <v>92019.00117647057</v>
          </cell>
          <cell r="H117">
            <v>2</v>
          </cell>
          <cell r="I117">
            <v>184038.00235294114</v>
          </cell>
          <cell r="J117">
            <v>0</v>
          </cell>
          <cell r="K117">
            <v>0</v>
          </cell>
          <cell r="L117">
            <v>0</v>
          </cell>
          <cell r="M117">
            <v>0</v>
          </cell>
          <cell r="N117">
            <v>2</v>
          </cell>
          <cell r="O117">
            <v>184038.00235294114</v>
          </cell>
          <cell r="P117" t="str">
            <v/>
          </cell>
        </row>
        <row r="118">
          <cell r="D118" t="str">
            <v>13-02</v>
          </cell>
          <cell r="E118" t="str">
            <v>GRIFERIAS</v>
          </cell>
          <cell r="F118">
            <v>0</v>
          </cell>
          <cell r="G118">
            <v>0</v>
          </cell>
          <cell r="H118">
            <v>0</v>
          </cell>
          <cell r="I118">
            <v>950495.28941176459</v>
          </cell>
          <cell r="J118">
            <v>0</v>
          </cell>
          <cell r="K118">
            <v>0</v>
          </cell>
          <cell r="L118">
            <v>0</v>
          </cell>
          <cell r="M118">
            <v>0</v>
          </cell>
          <cell r="N118">
            <v>0</v>
          </cell>
          <cell r="O118">
            <v>950495.28941176459</v>
          </cell>
          <cell r="P118" t="str">
            <v/>
          </cell>
        </row>
        <row r="119">
          <cell r="D119" t="str">
            <v>13-02-010</v>
          </cell>
          <cell r="E119" t="str">
            <v>GRIFERIA PARA LAVAMANOS REF. BALTA DE PALANCA DE GRIVAL O EQUIVALENTE. INCLUYE ABASTOS.</v>
          </cell>
          <cell r="F119" t="str">
            <v>UN</v>
          </cell>
          <cell r="G119">
            <v>88842.193529411757</v>
          </cell>
          <cell r="H119">
            <v>6</v>
          </cell>
          <cell r="I119">
            <v>533053.16117647057</v>
          </cell>
          <cell r="J119">
            <v>0</v>
          </cell>
          <cell r="K119">
            <v>0</v>
          </cell>
          <cell r="L119">
            <v>0</v>
          </cell>
          <cell r="M119">
            <v>0</v>
          </cell>
          <cell r="N119">
            <v>6</v>
          </cell>
          <cell r="O119">
            <v>533053.16117647057</v>
          </cell>
          <cell r="P119" t="str">
            <v/>
          </cell>
        </row>
        <row r="120">
          <cell r="D120" t="str">
            <v>13-02-030</v>
          </cell>
          <cell r="E120" t="str">
            <v>GRIFERIA PARA LAVAPLATOS REF. 415040001 PALANCA BALTA 4" DE GRIVAL O EQUIVALENTE. INCLUYE ABASTOS.</v>
          </cell>
          <cell r="F120" t="str">
            <v>UN</v>
          </cell>
          <cell r="G120">
            <v>74147.393529411755</v>
          </cell>
          <cell r="H120">
            <v>4</v>
          </cell>
          <cell r="I120">
            <v>296589.57411764702</v>
          </cell>
          <cell r="J120">
            <v>0</v>
          </cell>
          <cell r="K120">
            <v>0</v>
          </cell>
          <cell r="L120">
            <v>0</v>
          </cell>
          <cell r="M120">
            <v>0</v>
          </cell>
          <cell r="N120">
            <v>4</v>
          </cell>
          <cell r="O120">
            <v>296589.57411764702</v>
          </cell>
          <cell r="P120" t="str">
            <v/>
          </cell>
        </row>
        <row r="121">
          <cell r="D121" t="str">
            <v>13-02-040</v>
          </cell>
          <cell r="E121" t="str">
            <v>LLAVE DE JARDIN PESADA ECONOMICA CROMO REF: 97721000 DE GRIVAL O EQUIVALENTE. PARA LAVAESCOBAS Y BEBEDEROS</v>
          </cell>
          <cell r="F121" t="str">
            <v>UN</v>
          </cell>
          <cell r="G121">
            <v>30213.138529411764</v>
          </cell>
          <cell r="H121">
            <v>4</v>
          </cell>
          <cell r="I121">
            <v>120852.55411764706</v>
          </cell>
          <cell r="J121">
            <v>0</v>
          </cell>
          <cell r="K121">
            <v>0</v>
          </cell>
          <cell r="L121">
            <v>0</v>
          </cell>
          <cell r="M121">
            <v>0</v>
          </cell>
          <cell r="N121">
            <v>4</v>
          </cell>
          <cell r="O121">
            <v>120852.55411764706</v>
          </cell>
          <cell r="P121" t="str">
            <v/>
          </cell>
        </row>
        <row r="122">
          <cell r="D122" t="str">
            <v>13-03</v>
          </cell>
          <cell r="E122" t="str">
            <v>ACCESORIOS</v>
          </cell>
          <cell r="F122">
            <v>0</v>
          </cell>
          <cell r="G122">
            <v>0</v>
          </cell>
          <cell r="H122">
            <v>0</v>
          </cell>
          <cell r="I122">
            <v>900822.26257918542</v>
          </cell>
          <cell r="J122">
            <v>0</v>
          </cell>
          <cell r="K122">
            <v>0</v>
          </cell>
          <cell r="L122">
            <v>0</v>
          </cell>
          <cell r="M122">
            <v>0</v>
          </cell>
          <cell r="N122">
            <v>0</v>
          </cell>
          <cell r="O122">
            <v>900822.26257918542</v>
          </cell>
          <cell r="P122" t="str">
            <v/>
          </cell>
        </row>
        <row r="123">
          <cell r="D123" t="str">
            <v>13-03-010</v>
          </cell>
          <cell r="E123" t="str">
            <v>ACCESORIOS PARA BAÑOS. COMBO 4 PIEZAS REF. 54639888 ALCALÁ DE CORONA O EQUIVALENTE</v>
          </cell>
          <cell r="F123" t="str">
            <v>UN</v>
          </cell>
          <cell r="G123">
            <v>46460.883529411767</v>
          </cell>
          <cell r="H123">
            <v>2</v>
          </cell>
          <cell r="I123">
            <v>92921.767058823534</v>
          </cell>
          <cell r="J123">
            <v>0</v>
          </cell>
          <cell r="K123">
            <v>0</v>
          </cell>
          <cell r="L123">
            <v>0</v>
          </cell>
          <cell r="M123">
            <v>0</v>
          </cell>
          <cell r="N123">
            <v>2</v>
          </cell>
          <cell r="O123">
            <v>92921.767058823534</v>
          </cell>
          <cell r="P123" t="str">
            <v/>
          </cell>
        </row>
        <row r="124">
          <cell r="D124" t="str">
            <v>13-03-020</v>
          </cell>
          <cell r="E124" t="str">
            <v>PORTAROLLO PAPEL HIGIENICO REF. ALCALA DE CORONA O EQUIVALENTE</v>
          </cell>
          <cell r="F124" t="str">
            <v>UN</v>
          </cell>
          <cell r="G124">
            <v>15876.98088235294</v>
          </cell>
          <cell r="H124">
            <v>6</v>
          </cell>
          <cell r="I124">
            <v>95261.885294117645</v>
          </cell>
          <cell r="J124">
            <v>0</v>
          </cell>
          <cell r="K124">
            <v>0</v>
          </cell>
          <cell r="L124">
            <v>0</v>
          </cell>
          <cell r="M124">
            <v>0</v>
          </cell>
          <cell r="N124">
            <v>6</v>
          </cell>
          <cell r="O124">
            <v>95261.885294117645</v>
          </cell>
          <cell r="P124" t="str">
            <v/>
          </cell>
        </row>
        <row r="125">
          <cell r="D125" t="str">
            <v>13-03-030</v>
          </cell>
          <cell r="E125" t="str">
            <v>JABONERA DE BARRA REF. ALCALA DE CORONA O EQUIVALENTE</v>
          </cell>
          <cell r="F125" t="str">
            <v>UN</v>
          </cell>
          <cell r="G125">
            <v>16776.980882352942</v>
          </cell>
          <cell r="H125">
            <v>1</v>
          </cell>
          <cell r="I125">
            <v>16776.980882352942</v>
          </cell>
          <cell r="J125">
            <v>0</v>
          </cell>
          <cell r="K125">
            <v>0</v>
          </cell>
          <cell r="L125">
            <v>0</v>
          </cell>
          <cell r="M125">
            <v>0</v>
          </cell>
          <cell r="N125">
            <v>1</v>
          </cell>
          <cell r="O125">
            <v>16776.980882352942</v>
          </cell>
          <cell r="P125" t="str">
            <v/>
          </cell>
        </row>
        <row r="126">
          <cell r="D126" t="str">
            <v>13-03-040</v>
          </cell>
          <cell r="E126" t="str">
            <v>TOALLERO BARRA REF. ALCALA DE CORONA O EQUIVALENTE</v>
          </cell>
          <cell r="F126" t="str">
            <v>UN</v>
          </cell>
          <cell r="G126">
            <v>21176.980882352942</v>
          </cell>
          <cell r="H126">
            <v>1</v>
          </cell>
          <cell r="I126">
            <v>21176.980882352942</v>
          </cell>
          <cell r="J126">
            <v>0</v>
          </cell>
          <cell r="K126">
            <v>0</v>
          </cell>
          <cell r="L126">
            <v>0</v>
          </cell>
          <cell r="M126">
            <v>0</v>
          </cell>
          <cell r="N126">
            <v>1</v>
          </cell>
          <cell r="O126">
            <v>21176.980882352942</v>
          </cell>
          <cell r="P126" t="str">
            <v/>
          </cell>
        </row>
        <row r="127">
          <cell r="D127" t="str">
            <v>13-03-100</v>
          </cell>
          <cell r="E127" t="str">
            <v>BARRA DE SEGURIDAD EN ACERO INOXIDABLE PARA BAÑOS DISCAPACITADOS REF. 231809 DE SOCODA O EQUIVALENTE</v>
          </cell>
          <cell r="F127" t="str">
            <v>UN</v>
          </cell>
          <cell r="G127">
            <v>120412.78529411765</v>
          </cell>
          <cell r="H127">
            <v>1</v>
          </cell>
          <cell r="I127">
            <v>120412.78529411765</v>
          </cell>
          <cell r="J127">
            <v>0</v>
          </cell>
          <cell r="K127">
            <v>0</v>
          </cell>
          <cell r="L127">
            <v>0</v>
          </cell>
          <cell r="M127">
            <v>0</v>
          </cell>
          <cell r="N127">
            <v>1</v>
          </cell>
          <cell r="O127">
            <v>120412.78529411765</v>
          </cell>
          <cell r="P127" t="str">
            <v/>
          </cell>
        </row>
        <row r="128">
          <cell r="D128" t="str">
            <v>13-03-110</v>
          </cell>
          <cell r="E128" t="str">
            <v>REJILLA DE PISO REDONDA EN PLASTICO + ACERO INOXIDABLE Ø 3" TIPO EASYFLOW O EQUIVALENTE</v>
          </cell>
          <cell r="F128" t="str">
            <v>UN</v>
          </cell>
          <cell r="G128">
            <v>16380.924072398191</v>
          </cell>
          <cell r="H128">
            <v>8</v>
          </cell>
          <cell r="I128">
            <v>131047.39257918553</v>
          </cell>
          <cell r="J128">
            <v>0</v>
          </cell>
          <cell r="K128">
            <v>0</v>
          </cell>
          <cell r="L128">
            <v>0</v>
          </cell>
          <cell r="M128">
            <v>0</v>
          </cell>
          <cell r="N128">
            <v>8</v>
          </cell>
          <cell r="O128">
            <v>131047.39257918553</v>
          </cell>
          <cell r="P128" t="str">
            <v/>
          </cell>
        </row>
        <row r="129">
          <cell r="D129" t="str">
            <v>13-03-120</v>
          </cell>
          <cell r="E129" t="str">
            <v>ESPEJO 4 MM. CALIDAD PELDAR O EQUIVALENTE PULIDO. INCLUYE FIJACIONES A MUROS</v>
          </cell>
          <cell r="F129" t="str">
            <v>M2</v>
          </cell>
          <cell r="G129">
            <v>117562.35294117646</v>
          </cell>
          <cell r="H129">
            <v>3.6</v>
          </cell>
          <cell r="I129">
            <v>423224.47058823524</v>
          </cell>
          <cell r="J129">
            <v>0</v>
          </cell>
          <cell r="K129">
            <v>0</v>
          </cell>
          <cell r="L129">
            <v>0</v>
          </cell>
          <cell r="M129">
            <v>0</v>
          </cell>
          <cell r="N129">
            <v>3.6</v>
          </cell>
          <cell r="O129">
            <v>423224.47058823524</v>
          </cell>
          <cell r="P129" t="str">
            <v/>
          </cell>
        </row>
        <row r="130">
          <cell r="D130" t="str">
            <v>13-04</v>
          </cell>
          <cell r="E130" t="str">
            <v>MUEBLES</v>
          </cell>
          <cell r="F130">
            <v>0</v>
          </cell>
          <cell r="G130">
            <v>0</v>
          </cell>
          <cell r="H130">
            <v>0</v>
          </cell>
          <cell r="I130">
            <v>6088542.8776214253</v>
          </cell>
          <cell r="J130">
            <v>0</v>
          </cell>
          <cell r="K130">
            <v>0</v>
          </cell>
          <cell r="L130">
            <v>0</v>
          </cell>
          <cell r="M130">
            <v>0</v>
          </cell>
          <cell r="N130">
            <v>0</v>
          </cell>
          <cell r="O130">
            <v>6088542.8776214253</v>
          </cell>
          <cell r="P130" t="str">
            <v/>
          </cell>
        </row>
        <row r="131">
          <cell r="D131" t="str">
            <v>13-04-010</v>
          </cell>
          <cell r="E131" t="str">
            <v>LAVAESCOBAS EN MAMPOSTERIA DE BLOQUE + FORRO EN GRANO PULIDO NEGRO SAN GIL - FONDO AZUL.</v>
          </cell>
          <cell r="F131" t="str">
            <v>M</v>
          </cell>
          <cell r="G131">
            <v>338442.28938613198</v>
          </cell>
          <cell r="H131">
            <v>1</v>
          </cell>
          <cell r="I131">
            <v>338442.28938613198</v>
          </cell>
          <cell r="J131">
            <v>0</v>
          </cell>
          <cell r="K131">
            <v>0</v>
          </cell>
          <cell r="L131">
            <v>0</v>
          </cell>
          <cell r="M131">
            <v>0</v>
          </cell>
          <cell r="N131">
            <v>1</v>
          </cell>
          <cell r="O131">
            <v>338442.28938613198</v>
          </cell>
          <cell r="P131" t="str">
            <v/>
          </cell>
        </row>
        <row r="132">
          <cell r="D132" t="str">
            <v>13-04-180</v>
          </cell>
          <cell r="E132" t="str">
            <v>MESON DE LAVAMANOS EN ACERO INOXIDABLE CON LAVAMANOS ESFÉRICOS INTEGRADOS. A: 0.60 M. x L: 3.95 M. + SALPICADERO + FALDON SEGÚN DETALLE DE PLANOS. INCLUYE PIEAMIGOS DE SOPORTE Y ANCLAJE A MUROS</v>
          </cell>
          <cell r="F132" t="str">
            <v>UN</v>
          </cell>
          <cell r="G132">
            <v>1346574.1176470588</v>
          </cell>
          <cell r="H132">
            <v>1</v>
          </cell>
          <cell r="I132">
            <v>1346574.1176470588</v>
          </cell>
          <cell r="J132">
            <v>0</v>
          </cell>
          <cell r="K132">
            <v>0</v>
          </cell>
          <cell r="L132">
            <v>0</v>
          </cell>
          <cell r="M132">
            <v>0</v>
          </cell>
          <cell r="N132">
            <v>1</v>
          </cell>
          <cell r="O132">
            <v>1346574.1176470588</v>
          </cell>
          <cell r="P132" t="str">
            <v/>
          </cell>
        </row>
        <row r="133">
          <cell r="D133" t="str">
            <v>13-04-360</v>
          </cell>
          <cell r="E133" t="str">
            <v>MESON DE COCINA EN "L" ACERO INOXIDABLE CON POZUELO INTEGRADO L: 4.35 - 2.60 M. x A: 0.50 M. + SALPICADERO SEGÚN DETALLE DE PLANOS. INCLUYE SOPORTES EN TUBULARES DE ACERO INOXIDABLE.</v>
          </cell>
          <cell r="F133" t="str">
            <v>UN</v>
          </cell>
          <cell r="G133">
            <v>2388088.2352941171</v>
          </cell>
          <cell r="H133">
            <v>1</v>
          </cell>
          <cell r="I133">
            <v>2388088.2352941171</v>
          </cell>
          <cell r="J133">
            <v>0</v>
          </cell>
          <cell r="K133">
            <v>0</v>
          </cell>
          <cell r="L133">
            <v>0</v>
          </cell>
          <cell r="M133">
            <v>0</v>
          </cell>
          <cell r="N133">
            <v>1</v>
          </cell>
          <cell r="O133">
            <v>2388088.2352941171</v>
          </cell>
          <cell r="P133" t="str">
            <v/>
          </cell>
        </row>
        <row r="134">
          <cell r="D134" t="str">
            <v>13-04-370</v>
          </cell>
          <cell r="E134" t="str">
            <v>MESON DE CAFETERIA EN "L" ACERO INOXIDABLE CON POZUELO INTEGRADO L: 2.85 - 1.65 M. x A: 0.50 M. + SALPICADERO SEGÚN DETALLE DE PLANOS. INCLUYE SOPORTES EN TUBULARES DE ACERO INOXIDABLE.</v>
          </cell>
          <cell r="F134" t="str">
            <v>UN</v>
          </cell>
          <cell r="G134">
            <v>1563908.2352941176</v>
          </cell>
          <cell r="H134">
            <v>1</v>
          </cell>
          <cell r="I134">
            <v>1563908.2352941176</v>
          </cell>
          <cell r="J134">
            <v>0</v>
          </cell>
          <cell r="K134">
            <v>0</v>
          </cell>
          <cell r="L134">
            <v>0</v>
          </cell>
          <cell r="M134">
            <v>0</v>
          </cell>
          <cell r="N134">
            <v>1</v>
          </cell>
          <cell r="O134">
            <v>1563908.2352941176</v>
          </cell>
          <cell r="P134" t="str">
            <v/>
          </cell>
        </row>
        <row r="135">
          <cell r="D135" t="str">
            <v>13-04-500</v>
          </cell>
          <cell r="E135" t="str">
            <v>DIVISION DE ORINAL EN ACERO INOXIDABLE TIPO SOCODA O EQUIVALENTE - A: 0.46 M. x H: 0.96 M. INCLUYE ANCLAJES A MUROS</v>
          </cell>
          <cell r="F135" t="str">
            <v>UN</v>
          </cell>
          <cell r="G135">
            <v>225764.99999999997</v>
          </cell>
          <cell r="H135">
            <v>2</v>
          </cell>
          <cell r="I135">
            <v>451529.99999999994</v>
          </cell>
          <cell r="J135">
            <v>0</v>
          </cell>
          <cell r="K135">
            <v>0</v>
          </cell>
          <cell r="L135">
            <v>0</v>
          </cell>
          <cell r="M135">
            <v>0</v>
          </cell>
          <cell r="N135">
            <v>2</v>
          </cell>
          <cell r="O135">
            <v>451529.99999999994</v>
          </cell>
          <cell r="P135" t="str">
            <v/>
          </cell>
        </row>
        <row r="136">
          <cell r="D136" t="str">
            <v>14</v>
          </cell>
          <cell r="E136" t="str">
            <v>INSTALACIONES HIDROSANITARIAS</v>
          </cell>
          <cell r="F136">
            <v>0</v>
          </cell>
          <cell r="G136">
            <v>0</v>
          </cell>
          <cell r="H136">
            <v>0</v>
          </cell>
          <cell r="I136">
            <v>35602373.693906859</v>
          </cell>
          <cell r="J136">
            <v>0</v>
          </cell>
          <cell r="K136">
            <v>0</v>
          </cell>
          <cell r="L136">
            <v>0</v>
          </cell>
          <cell r="M136">
            <v>42945353.040056393</v>
          </cell>
          <cell r="N136">
            <v>0</v>
          </cell>
          <cell r="O136" t="str">
            <v/>
          </cell>
          <cell r="P136">
            <v>78547726.733963266</v>
          </cell>
        </row>
        <row r="137">
          <cell r="D137" t="str">
            <v>14-05</v>
          </cell>
          <cell r="E137" t="str">
            <v>INSTALACIONES HIDRÁULICAS INTERNAS</v>
          </cell>
          <cell r="F137">
            <v>0</v>
          </cell>
          <cell r="G137">
            <v>0</v>
          </cell>
          <cell r="H137">
            <v>0</v>
          </cell>
          <cell r="I137">
            <v>6314994.8799999999</v>
          </cell>
          <cell r="J137">
            <v>0</v>
          </cell>
          <cell r="K137">
            <v>0</v>
          </cell>
          <cell r="L137">
            <v>0</v>
          </cell>
          <cell r="M137">
            <v>0</v>
          </cell>
          <cell r="N137">
            <v>0</v>
          </cell>
          <cell r="O137">
            <v>6314994.8799999999</v>
          </cell>
          <cell r="P137" t="str">
            <v/>
          </cell>
        </row>
        <row r="138">
          <cell r="D138" t="str">
            <v>14-05-010</v>
          </cell>
          <cell r="E138" t="str">
            <v>SUMINISTRO, TRANSPORTE E INSTALACIÓN DE TUBERÍA PVC-P, RDE 9, 500 PSI, DIÁMETRO 1/2", INCLUYE TODOS LOS ACCESORIOS EN PVC DE DIÁMETRO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38" t="str">
            <v>M</v>
          </cell>
          <cell r="G138">
            <v>7587</v>
          </cell>
          <cell r="H138">
            <v>29.490000000000002</v>
          </cell>
          <cell r="I138">
            <v>223740.63</v>
          </cell>
          <cell r="J138">
            <v>0</v>
          </cell>
          <cell r="K138">
            <v>0</v>
          </cell>
          <cell r="L138">
            <v>0</v>
          </cell>
          <cell r="M138">
            <v>0</v>
          </cell>
          <cell r="N138">
            <v>29.490000000000002</v>
          </cell>
          <cell r="O138">
            <v>223740.63</v>
          </cell>
          <cell r="P138" t="str">
            <v/>
          </cell>
        </row>
        <row r="139">
          <cell r="D139" t="str">
            <v>14-05-020</v>
          </cell>
          <cell r="E139" t="str">
            <v>SUMINISTRO, TRANSPORTE E INSTALACIÓN DE TUBERÍA PVC-P, RDE 11, 400 PSI, DIÁMETRO 3/4", INCLUYE TODOS LOS ACCESORIOS EN PVC DE DIÁMETRO 3/4"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39" t="str">
            <v>M</v>
          </cell>
          <cell r="G139">
            <v>13307</v>
          </cell>
          <cell r="H139">
            <v>8.7999999999999989</v>
          </cell>
          <cell r="I139">
            <v>117101.59999999999</v>
          </cell>
          <cell r="J139">
            <v>0</v>
          </cell>
          <cell r="K139">
            <v>0</v>
          </cell>
          <cell r="L139">
            <v>0</v>
          </cell>
          <cell r="M139">
            <v>0</v>
          </cell>
          <cell r="N139">
            <v>8.7999999999999989</v>
          </cell>
          <cell r="O139">
            <v>117101.59999999999</v>
          </cell>
          <cell r="P139" t="str">
            <v/>
          </cell>
        </row>
        <row r="140">
          <cell r="D140" t="str">
            <v>14-05-030</v>
          </cell>
          <cell r="E140" t="str">
            <v>SUMINISTRO, TRANSPORTE E INSTALACIÓN DE TUBERÍA PVC-P, RDE 13.5, 315 PSI, DIÁMETRO 1", INCLUYE TODOS LOS ACCESORIOS EN PVC DE DIÁMETRO 1"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40" t="str">
            <v>M</v>
          </cell>
          <cell r="G140">
            <v>13195</v>
          </cell>
          <cell r="H140">
            <v>48.67</v>
          </cell>
          <cell r="I140">
            <v>642200.65</v>
          </cell>
          <cell r="J140">
            <v>0</v>
          </cell>
          <cell r="K140">
            <v>0</v>
          </cell>
          <cell r="L140">
            <v>0</v>
          </cell>
          <cell r="M140">
            <v>0</v>
          </cell>
          <cell r="N140">
            <v>48.67</v>
          </cell>
          <cell r="O140">
            <v>642200.65</v>
          </cell>
          <cell r="P140" t="str">
            <v/>
          </cell>
        </row>
        <row r="141">
          <cell r="D141" t="str">
            <v>14-05-040</v>
          </cell>
          <cell r="E141" t="str">
            <v>SUMINISTRO, TRANSPORTE E INSTALACIÓN DE TERMINAL CON CÁMARA DE AIRE, EN TUBERÍA DE COBRE TIPO "M", CON UN DIÁMETRO DE 1/2". INCLUYE SUMINISTRO Y TRANSPORTE DE LOS MATERIALES, CANCHE, ACCESORIOS DE COBRE Y PVC, SELLANTE, SOLDADURA, TEFLÓN, Y TODO LO NECESARIO PARA SU CORRECTA INSTALACIÓN Y FUNCIONAMIENTO.</v>
          </cell>
          <cell r="F141" t="str">
            <v>UN</v>
          </cell>
          <cell r="G141">
            <v>74751</v>
          </cell>
          <cell r="H141">
            <v>12</v>
          </cell>
          <cell r="I141">
            <v>897012</v>
          </cell>
          <cell r="J141">
            <v>0</v>
          </cell>
          <cell r="K141">
            <v>0</v>
          </cell>
          <cell r="L141">
            <v>0</v>
          </cell>
          <cell r="M141">
            <v>0</v>
          </cell>
          <cell r="N141">
            <v>12</v>
          </cell>
          <cell r="O141">
            <v>897012</v>
          </cell>
          <cell r="P141" t="str">
            <v/>
          </cell>
        </row>
        <row r="142">
          <cell r="D142" t="str">
            <v>14-05-050</v>
          </cell>
          <cell r="E142" t="str">
            <v>SUMINISTRO, TRANSPORTE E INSTALACIÓN DE SALIDAS DE ABASTO EN DIÁMETRO DE 1/2"CON TUBERÍA  RDE 9, 500 PSI, INCLUYE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42" t="str">
            <v>UN</v>
          </cell>
          <cell r="G142">
            <v>28679</v>
          </cell>
          <cell r="H142">
            <v>23</v>
          </cell>
          <cell r="I142">
            <v>659617</v>
          </cell>
          <cell r="J142">
            <v>0</v>
          </cell>
          <cell r="K142">
            <v>0</v>
          </cell>
          <cell r="L142">
            <v>0</v>
          </cell>
          <cell r="M142">
            <v>0</v>
          </cell>
          <cell r="N142">
            <v>23</v>
          </cell>
          <cell r="O142">
            <v>659617</v>
          </cell>
          <cell r="P142" t="str">
            <v/>
          </cell>
        </row>
        <row r="143">
          <cell r="D143" t="str">
            <v>14-05-060</v>
          </cell>
          <cell r="E143" t="str">
            <v>SUMINISTRO, TRANSPORTE E INSTALACIÓN DE LLAVE BOCA MANGUERA 1/2". SE ENTREGARÁ DEBIDAMENTE INSTALADA EN EL SENTIDO DE FLUJO REQUERIDO EN LOS DISEÑOS SIN PRESENCIA DE FUGAS NI FISURAS, SOMETIDA AL SISTEMA YA PRESURIZADO. INCLUYE TODOS LOS ELEMENTOS REQUERIDOS PARA SU CORRECTA INSTALACIÓN Y FUNCIONAMIENTO.</v>
          </cell>
          <cell r="F143" t="str">
            <v>UN</v>
          </cell>
          <cell r="G143">
            <v>35853</v>
          </cell>
          <cell r="H143">
            <v>3</v>
          </cell>
          <cell r="I143">
            <v>107559</v>
          </cell>
          <cell r="J143">
            <v>0</v>
          </cell>
          <cell r="K143">
            <v>0</v>
          </cell>
          <cell r="L143">
            <v>0</v>
          </cell>
          <cell r="M143">
            <v>0</v>
          </cell>
          <cell r="N143">
            <v>3</v>
          </cell>
          <cell r="O143">
            <v>107559</v>
          </cell>
          <cell r="P143" t="str">
            <v/>
          </cell>
        </row>
        <row r="144">
          <cell r="D144" t="str">
            <v>14-05-070</v>
          </cell>
          <cell r="E144" t="str">
            <v>SUMINISTRO, TRANSPORTE E INSTALACIÓN DE VÁLVULA COMPUERTA MARCA RW 1/2" O EQUIVALENTE. SE ENTREGARÁ DEBIDAMENTE INSTALADA SIN PRESENCIA DE FUGAS NI FISURAS, SOMETIDA AL SISTEMA YA PRESURIZADO. INCLUYE TODOS LOS ELEMENTOS REQUERIDOS PARA SU CORRECTA INSTALACIÓN Y FUNCIONAMIENTO.</v>
          </cell>
          <cell r="F144" t="str">
            <v>UN</v>
          </cell>
          <cell r="G144">
            <v>46597</v>
          </cell>
          <cell r="H144">
            <v>2</v>
          </cell>
          <cell r="I144">
            <v>93194</v>
          </cell>
          <cell r="J144">
            <v>0</v>
          </cell>
          <cell r="K144">
            <v>0</v>
          </cell>
          <cell r="L144">
            <v>0</v>
          </cell>
          <cell r="M144">
            <v>0</v>
          </cell>
          <cell r="N144">
            <v>2</v>
          </cell>
          <cell r="O144">
            <v>93194</v>
          </cell>
          <cell r="P144" t="str">
            <v/>
          </cell>
        </row>
        <row r="145">
          <cell r="D145" t="str">
            <v>14-05-080</v>
          </cell>
          <cell r="E145" t="str">
            <v>SUMINISTRO, TRANSPORTE E INSTALACIÓN DE VÁLVULA COMPUERTA MARCA RW 1" O EQUIVALENTE. SE ENTREGARÁ DEBIDAMENTE INSTALADA SIN PRESENCIA DE FUGAS NI FISURAS, SOMETIDA AL SISTEMA YA PRESURIZADO. INCLUYE TODOS LOS ELEMENTOS REQUERIDOS PARA SU CORRECTA INSTALACIÓN Y FUNCIONAMIENTO.</v>
          </cell>
          <cell r="F145" t="str">
            <v>UN</v>
          </cell>
          <cell r="G145">
            <v>76684</v>
          </cell>
          <cell r="H145">
            <v>1</v>
          </cell>
          <cell r="I145">
            <v>76684</v>
          </cell>
          <cell r="J145">
            <v>0</v>
          </cell>
          <cell r="K145">
            <v>0</v>
          </cell>
          <cell r="L145">
            <v>0</v>
          </cell>
          <cell r="M145">
            <v>0</v>
          </cell>
          <cell r="N145">
            <v>1</v>
          </cell>
          <cell r="O145">
            <v>76684</v>
          </cell>
          <cell r="P145" t="str">
            <v/>
          </cell>
        </row>
        <row r="146">
          <cell r="D146" t="str">
            <v>14-05-090</v>
          </cell>
          <cell r="E146" t="str">
            <v>SUMINISTRO E INSTALACION DE TANQUE PLASTICO PAR ALMACENAMIENTO DE AGUA CON CAPACIDAD DE 1000 L.</v>
          </cell>
          <cell r="F146" t="str">
            <v>UN</v>
          </cell>
          <cell r="G146">
            <v>962886</v>
          </cell>
          <cell r="H146">
            <v>2</v>
          </cell>
          <cell r="I146">
            <v>1925772</v>
          </cell>
          <cell r="J146">
            <v>0</v>
          </cell>
          <cell r="K146">
            <v>0</v>
          </cell>
          <cell r="L146">
            <v>0</v>
          </cell>
          <cell r="M146">
            <v>0</v>
          </cell>
          <cell r="N146">
            <v>2</v>
          </cell>
          <cell r="O146">
            <v>1925772</v>
          </cell>
          <cell r="P146" t="str">
            <v/>
          </cell>
        </row>
        <row r="147">
          <cell r="D147" t="str">
            <v>14-05-100</v>
          </cell>
          <cell r="E147" t="str">
            <v xml:space="preserve">SUMINISTRO, TRANSPORTE E INSTALACIÓN DE MEDIDOR EN 3/4" CON ACOMETIDA DE 1" (INCLUYE TUBERIA DE ACOMETIDA HASTA 6 M) INCLUYE CAJA DE ANDÉN, TEE PARTIDA O COLLAR DE DERIVACIÓN SEGÚN COMO SE REQUIERA, VÁLVULA DE INCORPORACIÓN, CODOS O MEDIOS CODOS DE COBRE, LLAVE DE CORTE UNIVERSAL, UNIVERSAL, MACHOS COBRE, FILTRO DE 1",VÁLVULA DE PASO, CHEQUE Y ACCESORIOS NECESARIOS PARA SU ADECUADA INSTALACIÓN DE ACUERDO A LAS NORMAS DE EE.PP.M. TODOS LOS ACCESORIOS SERÁN EN 1". </v>
          </cell>
          <cell r="F147" t="str">
            <v>M</v>
          </cell>
          <cell r="G147">
            <v>1572114</v>
          </cell>
          <cell r="H147">
            <v>1</v>
          </cell>
          <cell r="I147">
            <v>1572114</v>
          </cell>
          <cell r="J147">
            <v>0</v>
          </cell>
          <cell r="K147">
            <v>0</v>
          </cell>
          <cell r="L147">
            <v>0</v>
          </cell>
          <cell r="M147">
            <v>0</v>
          </cell>
          <cell r="N147">
            <v>1</v>
          </cell>
          <cell r="O147">
            <v>1572114</v>
          </cell>
          <cell r="P147" t="str">
            <v/>
          </cell>
        </row>
        <row r="148">
          <cell r="D148" t="str">
            <v>14-10</v>
          </cell>
          <cell r="E148" t="str">
            <v>INSTALACIONES SANITARIAS Y STAR</v>
          </cell>
          <cell r="F148" t="str">
            <v/>
          </cell>
          <cell r="G148">
            <v>0</v>
          </cell>
          <cell r="H148">
            <v>0</v>
          </cell>
          <cell r="I148">
            <v>27744510.733906861</v>
          </cell>
          <cell r="J148">
            <v>0</v>
          </cell>
          <cell r="K148">
            <v>0</v>
          </cell>
          <cell r="L148">
            <v>0</v>
          </cell>
          <cell r="M148">
            <v>0</v>
          </cell>
          <cell r="N148">
            <v>0</v>
          </cell>
          <cell r="O148">
            <v>27744510.733906861</v>
          </cell>
          <cell r="P148" t="str">
            <v/>
          </cell>
        </row>
        <row r="149">
          <cell r="D149" t="str">
            <v>14-10-010</v>
          </cell>
          <cell r="E149" t="str">
            <v>SUMINISTRO, TRANSPORTE E INSTALACIÓN DE TUBERÍA PVC-SANITARIA, CON UN DIÁMETRO DE 2", PARA AGUAS RESIDUALES ENTERRADA Y/O EMPOTRADA POR LOSAS. INCLUYE SUMINISTRO Y TRANSPORTE DE LOS MATERIALES, ACCESORIOS, PEGANTE, LIMPIADOR Y TODOS LOS ELEMENTOS NECESARIOS PARA SU CORRECTA INSTALACIÓN Y FUNCIONAMIENTO. LA EXCAVACIÓN Y LOS LLENOS SE PAGARAN EN SU ÍTEM RESPECTIVO.</v>
          </cell>
          <cell r="F149" t="str">
            <v>M</v>
          </cell>
          <cell r="G149">
            <v>20918</v>
          </cell>
          <cell r="H149">
            <v>34.769999999999989</v>
          </cell>
          <cell r="I149">
            <v>727318.85999999975</v>
          </cell>
          <cell r="J149">
            <v>0</v>
          </cell>
          <cell r="K149">
            <v>0</v>
          </cell>
          <cell r="L149">
            <v>0</v>
          </cell>
          <cell r="M149">
            <v>0</v>
          </cell>
          <cell r="N149">
            <v>34.769999999999989</v>
          </cell>
          <cell r="O149">
            <v>727318.85999999975</v>
          </cell>
          <cell r="P149" t="str">
            <v/>
          </cell>
        </row>
        <row r="150">
          <cell r="D150" t="str">
            <v>14-10-020</v>
          </cell>
          <cell r="E150" t="str">
            <v>SUMINISTRO, TRANSPORTE E INSTALACIÓN DE TUBERÍA PVC-SANITARIA, CON UN DIÁMETRO DE 3",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0" t="str">
            <v>M</v>
          </cell>
          <cell r="G150">
            <v>36566</v>
          </cell>
          <cell r="H150">
            <v>4.6000000000000005</v>
          </cell>
          <cell r="I150">
            <v>168203.6</v>
          </cell>
          <cell r="J150">
            <v>0</v>
          </cell>
          <cell r="K150">
            <v>0</v>
          </cell>
          <cell r="L150">
            <v>0</v>
          </cell>
          <cell r="M150">
            <v>0</v>
          </cell>
          <cell r="N150">
            <v>4.6000000000000005</v>
          </cell>
          <cell r="O150">
            <v>168203.6</v>
          </cell>
          <cell r="P150" t="str">
            <v/>
          </cell>
        </row>
        <row r="151">
          <cell r="D151" t="str">
            <v>14-10-030</v>
          </cell>
          <cell r="E151" t="str">
            <v>SUMINISTRO, TRANSPORTE E INSTALACIÓN DE TUBERÍA PVC-SANITARIA, CON UN DIÁMETRO DE 4",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1" t="str">
            <v>M</v>
          </cell>
          <cell r="G151">
            <v>51672</v>
          </cell>
          <cell r="H151">
            <v>11.7</v>
          </cell>
          <cell r="I151">
            <v>604562.39999999991</v>
          </cell>
          <cell r="J151">
            <v>0</v>
          </cell>
          <cell r="K151">
            <v>0</v>
          </cell>
          <cell r="L151">
            <v>0</v>
          </cell>
          <cell r="M151">
            <v>0</v>
          </cell>
          <cell r="N151">
            <v>11.7</v>
          </cell>
          <cell r="O151">
            <v>604562.39999999991</v>
          </cell>
          <cell r="P151" t="str">
            <v/>
          </cell>
        </row>
        <row r="152">
          <cell r="D152" t="str">
            <v>14-10-040</v>
          </cell>
          <cell r="E152" t="str">
            <v>SUMINISTRO, TRANSPORTE E INSTALACIÓN DE TUBERÍA PVC-SANITARIA, CON UN DIÁMETRO DE 6",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2" t="str">
            <v>M</v>
          </cell>
          <cell r="G152">
            <v>207031</v>
          </cell>
          <cell r="H152">
            <v>95.259999999999991</v>
          </cell>
          <cell r="I152">
            <v>19721773.059999999</v>
          </cell>
          <cell r="J152">
            <v>0</v>
          </cell>
          <cell r="K152">
            <v>0</v>
          </cell>
          <cell r="L152">
            <v>0</v>
          </cell>
          <cell r="M152">
            <v>0</v>
          </cell>
          <cell r="N152">
            <v>95.259999999999991</v>
          </cell>
          <cell r="O152">
            <v>19721773.059999999</v>
          </cell>
          <cell r="P152" t="str">
            <v/>
          </cell>
        </row>
        <row r="153">
          <cell r="D153" t="str">
            <v>14-10-050</v>
          </cell>
          <cell r="E153" t="str">
            <v>SUMINISTRO, TRANSPORTE E INSTALACIÓN DE SALIDA SANITARIA DE 2".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53" t="str">
            <v>UN</v>
          </cell>
          <cell r="G153">
            <v>59295</v>
          </cell>
          <cell r="H153">
            <v>20</v>
          </cell>
          <cell r="I153">
            <v>1185900</v>
          </cell>
          <cell r="J153">
            <v>0</v>
          </cell>
          <cell r="K153">
            <v>0</v>
          </cell>
          <cell r="L153">
            <v>0</v>
          </cell>
          <cell r="M153">
            <v>0</v>
          </cell>
          <cell r="N153">
            <v>20</v>
          </cell>
          <cell r="O153">
            <v>1185900</v>
          </cell>
          <cell r="P153" t="str">
            <v/>
          </cell>
        </row>
        <row r="154">
          <cell r="D154" t="str">
            <v>14-10-060</v>
          </cell>
          <cell r="E154" t="str">
            <v>SUMINISTRO, TRANSPORTE E INSTALACIÓN DE SALIDA SANITARIA DE 4".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54" t="str">
            <v>UN</v>
          </cell>
          <cell r="G154">
            <v>105619</v>
          </cell>
          <cell r="H154">
            <v>8</v>
          </cell>
          <cell r="I154">
            <v>844952</v>
          </cell>
          <cell r="J154">
            <v>0</v>
          </cell>
          <cell r="K154">
            <v>0</v>
          </cell>
          <cell r="L154">
            <v>0</v>
          </cell>
          <cell r="M154">
            <v>0</v>
          </cell>
          <cell r="N154">
            <v>8</v>
          </cell>
          <cell r="O154">
            <v>844952</v>
          </cell>
          <cell r="P154" t="str">
            <v/>
          </cell>
        </row>
        <row r="155">
          <cell r="D155" t="str">
            <v>14-10-070</v>
          </cell>
          <cell r="E155" t="str">
            <v>CONSTRUCCIÓN DE CAJAS DE REGISTRO DE 60 X 60 X ALTURA HASTA 120 CM. EN CONCRETO DE 21MPA. 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v>
          </cell>
          <cell r="F155" t="str">
            <v>UN</v>
          </cell>
          <cell r="G155">
            <v>470527</v>
          </cell>
          <cell r="H155">
            <v>2</v>
          </cell>
          <cell r="I155">
            <v>941054</v>
          </cell>
          <cell r="J155">
            <v>0</v>
          </cell>
          <cell r="K155">
            <v>0</v>
          </cell>
          <cell r="L155">
            <v>0</v>
          </cell>
          <cell r="M155">
            <v>0</v>
          </cell>
          <cell r="N155">
            <v>2</v>
          </cell>
          <cell r="O155">
            <v>941054</v>
          </cell>
          <cell r="P155" t="str">
            <v/>
          </cell>
        </row>
        <row r="156">
          <cell r="D156" t="str">
            <v>14-10-080</v>
          </cell>
          <cell r="E156" t="str">
            <v>CONSTRUCCION DE CAÑUELA B: 0,3 M. INCLUYE EXCAVACION MANUAL Y ACABADOS EN CONCRETO DE 17 MPA</v>
          </cell>
          <cell r="F156" t="str">
            <v>M</v>
          </cell>
          <cell r="G156">
            <v>63626</v>
          </cell>
          <cell r="H156">
            <v>1.3</v>
          </cell>
          <cell r="I156">
            <v>82713.8</v>
          </cell>
          <cell r="J156">
            <v>0</v>
          </cell>
          <cell r="K156">
            <v>0</v>
          </cell>
          <cell r="L156">
            <v>0</v>
          </cell>
          <cell r="M156">
            <v>0</v>
          </cell>
          <cell r="N156">
            <v>1.3</v>
          </cell>
          <cell r="O156">
            <v>82713.8</v>
          </cell>
          <cell r="P156" t="str">
            <v/>
          </cell>
        </row>
        <row r="157">
          <cell r="D157" t="str">
            <v>14-10-090</v>
          </cell>
          <cell r="E157" t="str">
            <v>EXCAVACIÓN MANUAL DE MATERIAL HETEROGÉNEO DE 0-2 M.,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v>
          </cell>
          <cell r="F157" t="str">
            <v>M3</v>
          </cell>
          <cell r="G157">
            <v>55926</v>
          </cell>
          <cell r="H157">
            <v>27.697199999999995</v>
          </cell>
          <cell r="I157">
            <v>1548993.6071999997</v>
          </cell>
          <cell r="J157">
            <v>0</v>
          </cell>
          <cell r="K157">
            <v>0</v>
          </cell>
          <cell r="L157">
            <v>0</v>
          </cell>
          <cell r="M157">
            <v>0</v>
          </cell>
          <cell r="N157">
            <v>27.697199999999995</v>
          </cell>
          <cell r="O157">
            <v>1548993.6071999997</v>
          </cell>
          <cell r="P157" t="str">
            <v/>
          </cell>
        </row>
        <row r="158">
          <cell r="D158" t="str">
            <v>14-10-100</v>
          </cell>
          <cell r="E158" t="str">
            <v>SUMINISTRO, TRANSPORTE Y COLOCACIÓN DE BASE GRANULAR DE MÁXIMO Ø 1½", REACOMODADO CON MEDIOS MECÁNICOS Y COMPACTADO AL 100% MÍNIMO DEL ENSAYO DEL PROCTOR MODIFICADO, SEGÚN NORMAS PARA LA CONSTRUCCIÓN DE PAVIMENTOS DEL INVIAS, Y TODO LO NECESARIO PARA SU CORRECTA CONSTRUCCIÓN Y FUNCIONAMIENTO. SU MEDIDA SERÁ TOMADA EN SITIO YA COMPACTADO.</v>
          </cell>
          <cell r="F158" t="str">
            <v>M3</v>
          </cell>
          <cell r="G158">
            <v>100354</v>
          </cell>
          <cell r="H158">
            <v>7.1191638839156512</v>
          </cell>
          <cell r="I158">
            <v>714436.57240647124</v>
          </cell>
          <cell r="J158">
            <v>0</v>
          </cell>
          <cell r="K158">
            <v>0</v>
          </cell>
          <cell r="L158">
            <v>0</v>
          </cell>
          <cell r="M158">
            <v>0</v>
          </cell>
          <cell r="N158">
            <v>7.1191638839156512</v>
          </cell>
          <cell r="O158">
            <v>714436.57240647124</v>
          </cell>
          <cell r="P158" t="str">
            <v/>
          </cell>
        </row>
        <row r="159">
          <cell r="D159" t="str">
            <v>14-10-110</v>
          </cell>
          <cell r="E159" t="str">
            <v xml:space="preserve">LLENOS EN ARENILLA, COMPACTADOS MECÁNICAMENTE HASTA OBTENER UNA DENSIDAD DEL 98% DE LA MÁXIMA OBTENIDA EN EL ENSAYO DEL PRÓCTOR MODIFICADO. INCLUYE EL SUMINISTRO, TRANSPORTE, COLOCACIÓN DE LA ARENILLA, LA COMPACTACIÓN </v>
          </cell>
          <cell r="F159" t="str">
            <v>M3</v>
          </cell>
          <cell r="G159">
            <v>42898</v>
          </cell>
          <cell r="H159">
            <v>4.7461092559437672</v>
          </cell>
          <cell r="I159">
            <v>203598.59486147572</v>
          </cell>
          <cell r="J159">
            <v>0</v>
          </cell>
          <cell r="K159">
            <v>0</v>
          </cell>
          <cell r="L159">
            <v>0</v>
          </cell>
          <cell r="M159">
            <v>0</v>
          </cell>
          <cell r="N159">
            <v>4.7461092559437672</v>
          </cell>
          <cell r="O159">
            <v>203598.59486147572</v>
          </cell>
          <cell r="P159" t="str">
            <v/>
          </cell>
        </row>
        <row r="160">
          <cell r="D160" t="str">
            <v>14-10-120</v>
          </cell>
          <cell r="E160" t="str">
            <v>LLENOS EN MATERIAL PROVENIENTES DE LA EXCAVACIÓN, COMPACTADOS MECÁNICAMENTE HASTA OBTENER UNA DENSIDAD DEL 95% DE LA MÁXIMA OBTENIDA EN EL ENSAYO DEL PRÓCTOR MODIFICADO. INCLUYE TRANSPORTE INTERNO. SU MEDIDA SERÁ EN SITIO YA COMPACTADO.</v>
          </cell>
          <cell r="F160" t="str">
            <v>M3</v>
          </cell>
          <cell r="G160">
            <v>17806</v>
          </cell>
          <cell r="H160">
            <v>14.911926860140579</v>
          </cell>
          <cell r="I160">
            <v>265521.76967166312</v>
          </cell>
          <cell r="J160">
            <v>0</v>
          </cell>
          <cell r="K160">
            <v>0</v>
          </cell>
          <cell r="L160">
            <v>0</v>
          </cell>
          <cell r="M160">
            <v>0</v>
          </cell>
          <cell r="N160">
            <v>14.911926860140579</v>
          </cell>
          <cell r="O160">
            <v>265521.76967166312</v>
          </cell>
          <cell r="P160" t="str">
            <v/>
          </cell>
        </row>
        <row r="161">
          <cell r="D161" t="str">
            <v>14-10-130</v>
          </cell>
          <cell r="E161" t="str">
            <v>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v>
          </cell>
          <cell r="F161" t="str">
            <v>M3</v>
          </cell>
          <cell r="G161">
            <v>26000</v>
          </cell>
          <cell r="H161">
            <v>13.80809499104817</v>
          </cell>
          <cell r="I161">
            <v>359010.46976725245</v>
          </cell>
          <cell r="J161">
            <v>0</v>
          </cell>
          <cell r="K161">
            <v>0</v>
          </cell>
          <cell r="L161">
            <v>0</v>
          </cell>
          <cell r="M161">
            <v>0</v>
          </cell>
          <cell r="N161">
            <v>13.80809499104817</v>
          </cell>
          <cell r="O161">
            <v>359010.46976725245</v>
          </cell>
          <cell r="P161" t="str">
            <v/>
          </cell>
        </row>
        <row r="162">
          <cell r="D162" t="str">
            <v>14-10-140</v>
          </cell>
          <cell r="E162" t="str">
            <v xml:space="preserve">S.T.C DE  DE TRAMPA GRASA DE 205 L. INCLUYE SOPORTES, ACCESORIOS, TUBERIAS Y TODOS LOS ELEMENTOS NECESARIOS PARA SU CORRECTO FUNCIONAMIENTO. </v>
          </cell>
          <cell r="F162" t="str">
            <v>UN</v>
          </cell>
          <cell r="G162">
            <v>376472</v>
          </cell>
          <cell r="H162">
            <v>1</v>
          </cell>
          <cell r="I162">
            <v>376472</v>
          </cell>
          <cell r="J162">
            <v>0</v>
          </cell>
          <cell r="K162">
            <v>0</v>
          </cell>
          <cell r="L162">
            <v>0</v>
          </cell>
          <cell r="M162">
            <v>0</v>
          </cell>
          <cell r="N162">
            <v>1</v>
          </cell>
          <cell r="O162">
            <v>376472</v>
          </cell>
          <cell r="P162" t="str">
            <v/>
          </cell>
        </row>
        <row r="163">
          <cell r="D163" t="str">
            <v>14-15</v>
          </cell>
          <cell r="E163" t="str">
            <v>INSTALACIONES DE AGUAS LLUVIAS</v>
          </cell>
          <cell r="F163" t="str">
            <v/>
          </cell>
          <cell r="G163">
            <v>0</v>
          </cell>
          <cell r="H163">
            <v>0</v>
          </cell>
          <cell r="I163">
            <v>0</v>
          </cell>
          <cell r="J163">
            <v>0</v>
          </cell>
          <cell r="K163">
            <v>0</v>
          </cell>
          <cell r="L163">
            <v>0</v>
          </cell>
          <cell r="M163">
            <v>42945353.040056393</v>
          </cell>
          <cell r="N163">
            <v>0</v>
          </cell>
          <cell r="O163">
            <v>42945353.040056393</v>
          </cell>
          <cell r="P163" t="str">
            <v/>
          </cell>
        </row>
        <row r="164">
          <cell r="D164" t="str">
            <v>14-15-010</v>
          </cell>
          <cell r="E164" t="str">
            <v>SUMINISTRO, TRANSPORTE E INSTALACIÓN DE TUBERÍA PVC-SANITARIA, COLGADA O EN BAJANTE CON UN DIÁMETRO DE 3",  DE AGUAS RESIDUALES. INCLUYE SUMINISTRO Y TRANSPORTE DE LOS MATERIALES, BOCAS, ACCESORIOS, PEGANTE, LIMPIADOR, WASH PRIMER, ACABADO EN ESMALTE MATE, COLOR A DEFINIR POR PARTE DE INTERVENTORÍA, ANDAMIOS, ABRAZADERAS Y TODOS LOS ELEMENTOS NECESARIOS PARA SU CORRECTA INSTALACIÓN Y FUNCIONAMIENTO.</v>
          </cell>
          <cell r="F164" t="str">
            <v>M</v>
          </cell>
          <cell r="G164">
            <v>27622</v>
          </cell>
          <cell r="H164">
            <v>0</v>
          </cell>
          <cell r="I164">
            <v>0</v>
          </cell>
          <cell r="J164">
            <v>0</v>
          </cell>
          <cell r="K164">
            <v>0</v>
          </cell>
          <cell r="L164">
            <v>39.599999999999994</v>
          </cell>
          <cell r="M164">
            <v>1093831.2</v>
          </cell>
          <cell r="N164">
            <v>39.599999999999994</v>
          </cell>
          <cell r="O164">
            <v>1093831.2</v>
          </cell>
          <cell r="P164" t="str">
            <v/>
          </cell>
        </row>
        <row r="165">
          <cell r="D165" t="str">
            <v>14-15-020</v>
          </cell>
          <cell r="E165" t="str">
            <v>SUMINISTRO, TRANSPORTE E INSTALACIÓN DE TUBERÍA PVC-SANITARIA, CON UN DIÁMETRO DE 3",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65" t="str">
            <v>M</v>
          </cell>
          <cell r="G165">
            <v>27403</v>
          </cell>
          <cell r="H165">
            <v>0</v>
          </cell>
          <cell r="I165">
            <v>0</v>
          </cell>
          <cell r="J165">
            <v>0</v>
          </cell>
          <cell r="K165">
            <v>0</v>
          </cell>
          <cell r="L165">
            <v>14.600000000000001</v>
          </cell>
          <cell r="M165">
            <v>400083.80000000005</v>
          </cell>
          <cell r="N165">
            <v>14.600000000000001</v>
          </cell>
          <cell r="O165">
            <v>400083.80000000005</v>
          </cell>
          <cell r="P165" t="str">
            <v/>
          </cell>
        </row>
        <row r="166">
          <cell r="D166" t="str">
            <v>14-15-030</v>
          </cell>
          <cell r="E166" t="str">
            <v>SUMINISTRO, TRANSPORTE E INSTALACIÓN DE TUBERÍA PVC-SANITARIA, CON UN DIÁMETRO DE 6",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66" t="str">
            <v>M</v>
          </cell>
          <cell r="G166">
            <v>101377</v>
          </cell>
          <cell r="H166">
            <v>0</v>
          </cell>
          <cell r="I166">
            <v>0</v>
          </cell>
          <cell r="J166">
            <v>0</v>
          </cell>
          <cell r="K166">
            <v>0</v>
          </cell>
          <cell r="L166">
            <v>162.55000000000001</v>
          </cell>
          <cell r="M166">
            <v>16478831.350000001</v>
          </cell>
          <cell r="N166">
            <v>162.55000000000001</v>
          </cell>
          <cell r="O166">
            <v>16478831.350000001</v>
          </cell>
          <cell r="P166" t="str">
            <v/>
          </cell>
        </row>
        <row r="167">
          <cell r="D167" t="str">
            <v>14-15-040</v>
          </cell>
          <cell r="E167" t="str">
            <v>SUMINISTRO, TRANSPORTE E INSTALACIÓN DE TRAGANTE DOBLE 3", INCLUYE WASH PRIMER Y ACABADO EN EL MISMO MATERIAL DE LA CANOA, LOS ACCESORIOS VERTICALES DESPUÉS DE LA TEE O CODO DE LA TUBERÍA HORIZONTAL DE AGUAS LLUVIAS HASTA LA CANOA. ESTOS DEBERÁN ESTAR CORRECTAMENTE PEGADOS USANDO LIMPIADOR Y SOLDADURA APROPIADOS Y SOLDADOS CORRECTAMENTE A LA CANOA, SIN PRESENTAR FUGAS, FISURAS O CUALQUIER OTRA CLASE DE ANOMALÍA. INCLUYE ADEMÁS LAS PERFORACIONES (CANCHAS) DE PAREDES O PISOS QUE LO REQUIERAN INCLUYENDO CARGUE, TRANSPORTE Y BOTADA DE ESCOMBROS EN BOTADEROS OFICIALES O DONDE INDIQUE LA INTERVENTORÍA.</v>
          </cell>
          <cell r="F167" t="str">
            <v>UN</v>
          </cell>
          <cell r="G167">
            <v>87643</v>
          </cell>
          <cell r="H167">
            <v>0</v>
          </cell>
          <cell r="I167">
            <v>0</v>
          </cell>
          <cell r="J167">
            <v>0</v>
          </cell>
          <cell r="K167">
            <v>0</v>
          </cell>
          <cell r="L167">
            <v>25</v>
          </cell>
          <cell r="M167">
            <v>2191075</v>
          </cell>
          <cell r="N167">
            <v>25</v>
          </cell>
          <cell r="O167">
            <v>2191075</v>
          </cell>
          <cell r="P167" t="str">
            <v/>
          </cell>
        </row>
        <row r="168">
          <cell r="D168" t="str">
            <v>14-15-050</v>
          </cell>
          <cell r="E168" t="str">
            <v>SUMINISTRO, TRANSPORTE E INSTALACIÓN DE (CANOA) CANAL EN LAMINA CALIBRE 18 DE 6", PARA AGUAS LLUVIAS. INCLUYE SUMINISTRO Y TRANSPORTE DE LOS MATERIALES, ACCESORIOS, LIMPIADOR Y TODOS LOS ELEMENTOS NECESARIOS PARA SU CORRECTA INSTALACIÓN Y FUNCIONAMIENTO.</v>
          </cell>
          <cell r="F168" t="str">
            <v>ML</v>
          </cell>
          <cell r="G168">
            <v>54433</v>
          </cell>
          <cell r="H168">
            <v>0</v>
          </cell>
          <cell r="I168">
            <v>0</v>
          </cell>
          <cell r="J168">
            <v>0</v>
          </cell>
          <cell r="K168">
            <v>0</v>
          </cell>
          <cell r="L168">
            <v>64.239999999999995</v>
          </cell>
          <cell r="M168">
            <v>3496775.92</v>
          </cell>
          <cell r="N168">
            <v>64.239999999999995</v>
          </cell>
          <cell r="O168">
            <v>3496775.92</v>
          </cell>
          <cell r="P168" t="str">
            <v/>
          </cell>
        </row>
        <row r="169">
          <cell r="D169" t="str">
            <v>14-15-060</v>
          </cell>
          <cell r="E169" t="str">
            <v>SUMINISTRO, TRANSPORTE E INSTALACIÓN DE (CANOA) CANAL EN LAMINA CALIBRE 18 DE 3", PARA AGUAS LLUVIAS. INCLUYE SUMINISTRO Y TRANSPORTE DE LOS MATERIALES, ACCESORIOS, LIMPIADOR Y TODOS LOS ELEMENTOS NECESARIOS PARA SU CORRECTA INSTALACIÓN Y FUNCIONAMIENTO.</v>
          </cell>
          <cell r="F169" t="str">
            <v>ML</v>
          </cell>
          <cell r="G169">
            <v>47534</v>
          </cell>
          <cell r="H169">
            <v>0</v>
          </cell>
          <cell r="I169">
            <v>0</v>
          </cell>
          <cell r="J169">
            <v>0</v>
          </cell>
          <cell r="K169">
            <v>0</v>
          </cell>
          <cell r="L169">
            <v>53.13</v>
          </cell>
          <cell r="M169">
            <v>2525481.42</v>
          </cell>
          <cell r="N169">
            <v>53.13</v>
          </cell>
          <cell r="O169">
            <v>2525481.42</v>
          </cell>
          <cell r="P169" t="str">
            <v/>
          </cell>
        </row>
        <row r="170">
          <cell r="D170" t="str">
            <v>14-15-070</v>
          </cell>
          <cell r="E170" t="str">
            <v>SUMINISTRO, TRANSPORTE E INSTALACIÓN DE SALIDA SANITARIA DE 4".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70" t="str">
            <v>UN</v>
          </cell>
          <cell r="G170">
            <v>105619</v>
          </cell>
          <cell r="H170">
            <v>0</v>
          </cell>
          <cell r="I170">
            <v>0</v>
          </cell>
          <cell r="J170">
            <v>0</v>
          </cell>
          <cell r="K170">
            <v>0</v>
          </cell>
          <cell r="L170">
            <v>1</v>
          </cell>
          <cell r="M170">
            <v>105619</v>
          </cell>
          <cell r="N170">
            <v>1</v>
          </cell>
          <cell r="O170">
            <v>105619</v>
          </cell>
          <cell r="P170" t="str">
            <v/>
          </cell>
        </row>
        <row r="171">
          <cell r="D171" t="str">
            <v>14-15-080</v>
          </cell>
          <cell r="E171" t="str">
            <v>CONSTRUCCIÓN DE CAJAS DE REGISTRO DE 60 X 60 X ALTURA HASTA 120 CM. EN CONCRETO DE 21MPA. 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v>
          </cell>
          <cell r="F171" t="str">
            <v>UN</v>
          </cell>
          <cell r="G171">
            <v>470527</v>
          </cell>
          <cell r="H171">
            <v>0</v>
          </cell>
          <cell r="I171">
            <v>0</v>
          </cell>
          <cell r="J171">
            <v>0</v>
          </cell>
          <cell r="K171">
            <v>0</v>
          </cell>
          <cell r="L171">
            <v>7</v>
          </cell>
          <cell r="M171">
            <v>3293689</v>
          </cell>
          <cell r="N171">
            <v>7</v>
          </cell>
          <cell r="O171">
            <v>3293689</v>
          </cell>
          <cell r="P171" t="str">
            <v/>
          </cell>
        </row>
        <row r="172">
          <cell r="D172" t="str">
            <v>14-15-090</v>
          </cell>
          <cell r="E172" t="str">
            <v xml:space="preserve">CONSTRUCCIÓN DE CÁRCAMO LINEAL DE 40X40 (MEDIDAS EXTERNAS) CM  EN CONCRETO DE 21 MPA., CON UN ESPESOR DE 8 CM.  INCLUYE SUMINISTRO, TRANSPORTE Y COLOCACIÓN DEL CONCRETO, </v>
          </cell>
          <cell r="F172" t="str">
            <v>ML</v>
          </cell>
          <cell r="G172">
            <v>91178</v>
          </cell>
          <cell r="H172">
            <v>0</v>
          </cell>
          <cell r="I172">
            <v>0</v>
          </cell>
          <cell r="J172">
            <v>0</v>
          </cell>
          <cell r="K172">
            <v>0</v>
          </cell>
          <cell r="L172">
            <v>65.37</v>
          </cell>
          <cell r="M172">
            <v>5960305.8600000003</v>
          </cell>
          <cell r="N172">
            <v>65.37</v>
          </cell>
          <cell r="O172">
            <v>5960305.8600000003</v>
          </cell>
          <cell r="P172" t="str">
            <v/>
          </cell>
        </row>
        <row r="173">
          <cell r="D173" t="str">
            <v>14-15-100</v>
          </cell>
          <cell r="E173" t="str">
            <v xml:space="preserve">SUMINISTRO, TRANSPORTE Y COLOCACIÓN DE TAPA DE CÁRCAMO DE 30*50 CM. PREFABRICADA EN CONCRETO DE 21MPA. INCLUYE ACERO DE REFUERZO Y TODO LO NECESARIO PARA SU CORRECTA CONSTRUCCIÓN Y FUNCIONAMIENTO. </v>
          </cell>
          <cell r="F173" t="str">
            <v>ML</v>
          </cell>
          <cell r="G173">
            <v>45773</v>
          </cell>
          <cell r="H173">
            <v>0</v>
          </cell>
          <cell r="I173">
            <v>0</v>
          </cell>
          <cell r="J173">
            <v>0</v>
          </cell>
          <cell r="K173">
            <v>0</v>
          </cell>
          <cell r="L173">
            <v>65.37</v>
          </cell>
          <cell r="M173">
            <v>2992181.0100000002</v>
          </cell>
          <cell r="N173">
            <v>65.37</v>
          </cell>
          <cell r="O173">
            <v>2992181.0100000002</v>
          </cell>
          <cell r="P173" t="str">
            <v/>
          </cell>
        </row>
        <row r="174">
          <cell r="D174" t="str">
            <v>14-15-110</v>
          </cell>
          <cell r="E174" t="str">
            <v>CONSTRUCCION DE CAÑUELA B: 0,3 M. INCLUYE EXCAVACION MANUAL Y ACABADOS EN CONCRETO DE 17 MPA</v>
          </cell>
          <cell r="F174" t="str">
            <v>M</v>
          </cell>
          <cell r="G174">
            <v>63626</v>
          </cell>
          <cell r="H174">
            <v>0</v>
          </cell>
          <cell r="I174">
            <v>0</v>
          </cell>
          <cell r="J174">
            <v>0</v>
          </cell>
          <cell r="K174">
            <v>0</v>
          </cell>
          <cell r="L174">
            <v>4.1999999999999993</v>
          </cell>
          <cell r="M174">
            <v>267229.19999999995</v>
          </cell>
          <cell r="N174">
            <v>4.1999999999999993</v>
          </cell>
          <cell r="O174">
            <v>267229.19999999995</v>
          </cell>
          <cell r="P174" t="str">
            <v/>
          </cell>
        </row>
        <row r="175">
          <cell r="D175" t="str">
            <v>14-15-120</v>
          </cell>
          <cell r="E175" t="str">
            <v>EXCAVACIÓN MANUAL DE MATERIAL HETEROGÉNEO DE 0-2 M.,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v>
          </cell>
          <cell r="F175" t="str">
            <v>M3</v>
          </cell>
          <cell r="G175">
            <v>55926</v>
          </cell>
          <cell r="H175">
            <v>0</v>
          </cell>
          <cell r="I175">
            <v>0</v>
          </cell>
          <cell r="J175">
            <v>0</v>
          </cell>
          <cell r="K175">
            <v>0</v>
          </cell>
          <cell r="L175">
            <v>42.116000000000007</v>
          </cell>
          <cell r="M175">
            <v>2355379.4160000002</v>
          </cell>
          <cell r="N175">
            <v>42.116000000000007</v>
          </cell>
          <cell r="O175">
            <v>2355379.4160000002</v>
          </cell>
          <cell r="P175" t="str">
            <v/>
          </cell>
        </row>
        <row r="176">
          <cell r="D176" t="str">
            <v>14-15-130</v>
          </cell>
          <cell r="E176" t="str">
            <v xml:space="preserve">LLENOS EN ARENILLA, COMPACTADOS MECÁNICAMENTE HASTA OBTENER UNA DENSIDAD DEL 98% DE LA MÁXIMA OBTENIDA EN EL ENSAYO DEL PRÓCTOR MODIFICADO. INCLUYE EL SUMINISTRO, TRANSPORTE, COLOCACIÓN DE LA ARENILLA, LA COMPACTACIÓN </v>
          </cell>
          <cell r="F176" t="str">
            <v/>
          </cell>
          <cell r="G176">
            <v>42898</v>
          </cell>
          <cell r="H176">
            <v>0</v>
          </cell>
          <cell r="I176">
            <v>0</v>
          </cell>
          <cell r="J176">
            <v>0</v>
          </cell>
          <cell r="K176">
            <v>0</v>
          </cell>
          <cell r="L176">
            <v>13.891819263278643</v>
          </cell>
          <cell r="M176">
            <v>595931.26275612728</v>
          </cell>
          <cell r="N176">
            <v>13.891819263278643</v>
          </cell>
          <cell r="O176">
            <v>595931.26275612728</v>
          </cell>
          <cell r="P176" t="str">
            <v/>
          </cell>
        </row>
        <row r="177">
          <cell r="D177" t="str">
            <v>14-15-140</v>
          </cell>
          <cell r="E177" t="str">
            <v>LLENOS EN MATERIAL PROVENIENTES DE LA EXCAVACIÓN, COMPACTADOS MECÁNICAMENTE HASTA OBTENER UNA DENSIDAD DEL 95% DE LA MÁXIMA OBTENIDA EN EL ENSAYO DEL PRÓCTOR MODIFICADO. INCLUYE TRANSPORTE INTERNO. SU MEDIDA SERÁ EN SITIO YA COMPACTADO.</v>
          </cell>
          <cell r="F177" t="str">
            <v/>
          </cell>
          <cell r="G177">
            <v>17806</v>
          </cell>
          <cell r="H177">
            <v>0</v>
          </cell>
          <cell r="I177">
            <v>0</v>
          </cell>
          <cell r="J177">
            <v>0</v>
          </cell>
          <cell r="K177">
            <v>0</v>
          </cell>
          <cell r="L177">
            <v>9.2612128421857616</v>
          </cell>
          <cell r="M177">
            <v>164905.15586795966</v>
          </cell>
          <cell r="N177">
            <v>9.2612128421857616</v>
          </cell>
          <cell r="O177">
            <v>164905.15586795966</v>
          </cell>
          <cell r="P177" t="str">
            <v/>
          </cell>
        </row>
        <row r="178">
          <cell r="D178" t="str">
            <v>14-15-150</v>
          </cell>
          <cell r="E178" t="str">
            <v>LLENOS EN MATERIAL PROVENIENTES DE LA EXCAVACIÓN, COMPACTADOS MECÁNICAMENTE HASTA OBTENER UNA DENSIDAD DEL 95% DE LA MÁXIMA OBTENIDA EN EL ENSAYO DEL PRÓCTOR MODIFICADO. INCLUYE TRANSPORTE INTERNO. SU MEDIDA SERÁ EN SITIO YA COMPACTADO.</v>
          </cell>
          <cell r="F178" t="str">
            <v>M3</v>
          </cell>
          <cell r="G178">
            <v>17806</v>
          </cell>
          <cell r="H178">
            <v>0</v>
          </cell>
          <cell r="I178">
            <v>0</v>
          </cell>
          <cell r="J178">
            <v>0</v>
          </cell>
          <cell r="K178">
            <v>0</v>
          </cell>
          <cell r="L178">
            <v>15.435354736976272</v>
          </cell>
          <cell r="M178">
            <v>274841.92644659948</v>
          </cell>
          <cell r="N178">
            <v>15.435354736976272</v>
          </cell>
          <cell r="O178">
            <v>274841.92644659948</v>
          </cell>
          <cell r="P178" t="str">
            <v/>
          </cell>
        </row>
        <row r="179">
          <cell r="D179" t="str">
            <v>14-15-160</v>
          </cell>
          <cell r="E179" t="str">
            <v>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v>
          </cell>
          <cell r="F179" t="str">
            <v>M3</v>
          </cell>
          <cell r="G179">
            <v>26000</v>
          </cell>
          <cell r="H179">
            <v>0</v>
          </cell>
          <cell r="I179">
            <v>0</v>
          </cell>
          <cell r="J179">
            <v>0</v>
          </cell>
          <cell r="K179">
            <v>0</v>
          </cell>
          <cell r="L179">
            <v>28.815096884065635</v>
          </cell>
          <cell r="M179">
            <v>749192.5189857065</v>
          </cell>
          <cell r="N179">
            <v>28.815096884065635</v>
          </cell>
          <cell r="O179">
            <v>749192.5189857065</v>
          </cell>
          <cell r="P179" t="str">
            <v/>
          </cell>
        </row>
        <row r="180">
          <cell r="D180" t="str">
            <v>14-20</v>
          </cell>
          <cell r="E180" t="str">
            <v>RED  DE GAS</v>
          </cell>
          <cell r="F180" t="str">
            <v/>
          </cell>
          <cell r="G180">
            <v>0</v>
          </cell>
          <cell r="H180">
            <v>0</v>
          </cell>
          <cell r="I180">
            <v>953728.08000000007</v>
          </cell>
          <cell r="J180">
            <v>0</v>
          </cell>
          <cell r="K180">
            <v>0</v>
          </cell>
          <cell r="L180">
            <v>0</v>
          </cell>
          <cell r="M180">
            <v>0</v>
          </cell>
          <cell r="N180">
            <v>0</v>
          </cell>
          <cell r="O180">
            <v>953728.08000000007</v>
          </cell>
          <cell r="P180" t="str">
            <v/>
          </cell>
        </row>
        <row r="181">
          <cell r="D181" t="str">
            <v>14-20-010</v>
          </cell>
          <cell r="E181" t="str">
            <v>SUMINISTRO, TRANSPORTE E INSTALACIÓN DE TUBERÍA DE PE-AL-PE GAS  Ø 1/2". INCLUYE SUMINISTRO Y TRANSPORTE DE LOS MATERIALES, ACCESORIOS, TODO LO NECESARIO PARA SU CORRECTA INSTALACIÓN Y FUNCIONAMIENTO.</v>
          </cell>
          <cell r="F181" t="str">
            <v>M</v>
          </cell>
          <cell r="G181">
            <v>21364</v>
          </cell>
          <cell r="H181">
            <v>10.72</v>
          </cell>
          <cell r="I181">
            <v>229022.08000000002</v>
          </cell>
          <cell r="J181">
            <v>0</v>
          </cell>
          <cell r="K181">
            <v>0</v>
          </cell>
          <cell r="L181">
            <v>0</v>
          </cell>
          <cell r="M181">
            <v>0</v>
          </cell>
          <cell r="N181">
            <v>10.72</v>
          </cell>
          <cell r="O181">
            <v>229022.08000000002</v>
          </cell>
          <cell r="P181" t="str">
            <v/>
          </cell>
        </row>
        <row r="182">
          <cell r="D182" t="str">
            <v>14-20-020</v>
          </cell>
          <cell r="E182" t="str">
            <v>SUMINISTRO, TRANSPORTE E INSTALACIÓN DE REGULADOR ETAPA ÚNICA, TIPO HUMCAR O EQUIVALENTE MODELO R4UE, PRESIÓN DE ENTRADA ENTRE 1-4 BAR Y PRESIÓN DE SALIDA ENTRE 0.018 - 0.023 BAR, CAUDAL MÁXIMO DE 5M3/H. INCLUYE SUMINISTRO Y TRANSPORTE DE LOS MATERIALES Y TODO LO NECESARIO PARA SU CORRECTA INSTALACIÓN Y FUNCIONAMIENTO.</v>
          </cell>
          <cell r="F182" t="str">
            <v>UN</v>
          </cell>
          <cell r="G182">
            <v>90431</v>
          </cell>
          <cell r="H182">
            <v>1</v>
          </cell>
          <cell r="I182">
            <v>90431</v>
          </cell>
          <cell r="J182">
            <v>0</v>
          </cell>
          <cell r="K182">
            <v>0</v>
          </cell>
          <cell r="L182">
            <v>0</v>
          </cell>
          <cell r="M182">
            <v>0</v>
          </cell>
          <cell r="N182">
            <v>1</v>
          </cell>
          <cell r="O182">
            <v>90431</v>
          </cell>
          <cell r="P182" t="str">
            <v/>
          </cell>
        </row>
        <row r="183">
          <cell r="D183" t="str">
            <v>14-20-030</v>
          </cell>
          <cell r="E183" t="str">
            <v>SUMINISTRO, TRANSPORTE E INSTALACIÓN DE VÁLVULA ESFÉRICA DE 1/2" DE MANERAL LARGO. INCLUYE SUMINISTRO Y TRANSPORTE DE LOS MATERIALES Y TODOS LOS ACCESORIOS NECESARIOS PARA SU CORRECTA INSTALACIÓN Y FUNCIONAMIENTO.</v>
          </cell>
          <cell r="F183" t="str">
            <v>UN</v>
          </cell>
          <cell r="G183">
            <v>24447</v>
          </cell>
          <cell r="H183">
            <v>2</v>
          </cell>
          <cell r="I183">
            <v>48894</v>
          </cell>
          <cell r="J183">
            <v>0</v>
          </cell>
          <cell r="K183">
            <v>0</v>
          </cell>
          <cell r="L183">
            <v>0</v>
          </cell>
          <cell r="M183">
            <v>0</v>
          </cell>
          <cell r="N183">
            <v>2</v>
          </cell>
          <cell r="O183">
            <v>48894</v>
          </cell>
          <cell r="P183" t="str">
            <v/>
          </cell>
        </row>
        <row r="184">
          <cell r="D184" t="str">
            <v>14-20-040</v>
          </cell>
          <cell r="E184" t="str">
            <v>SUMINISTRO, TRANSPORTE E INSTALACIÓN DE AVISO ACRÍLICO PARA REGULACIÓN DE GAS. INCLUYE TODO LOS ELEMENTOS NECESARIOS PARA SU CORRECTA INSTALACIÓN Y FUNCIONAMIENTO.</v>
          </cell>
          <cell r="F184" t="str">
            <v>UN</v>
          </cell>
          <cell r="G184">
            <v>11932</v>
          </cell>
          <cell r="H184">
            <v>1</v>
          </cell>
          <cell r="I184">
            <v>11932</v>
          </cell>
          <cell r="J184">
            <v>0</v>
          </cell>
          <cell r="K184">
            <v>0</v>
          </cell>
          <cell r="L184">
            <v>0</v>
          </cell>
          <cell r="M184">
            <v>0</v>
          </cell>
          <cell r="N184">
            <v>1</v>
          </cell>
          <cell r="O184">
            <v>11932</v>
          </cell>
          <cell r="P184" t="str">
            <v/>
          </cell>
        </row>
        <row r="185">
          <cell r="D185" t="str">
            <v>14-20-050</v>
          </cell>
          <cell r="E185" t="str">
            <v>SUMINISTRO, TRANSPORTE E INSTALACIÓN DE AVISO ACRÍLICO ABIERTO-CERRADO PARA VÁLVULAS. INCLUYE TODOS LOS ELEMENTOS NECESARIOS PARA SU CORRECTA INSTALACIÓN Y FUNCIONAMIENTO.</v>
          </cell>
          <cell r="F185" t="str">
            <v>UN</v>
          </cell>
          <cell r="G185">
            <v>8932</v>
          </cell>
          <cell r="H185">
            <v>1</v>
          </cell>
          <cell r="I185">
            <v>8932</v>
          </cell>
          <cell r="J185">
            <v>0</v>
          </cell>
          <cell r="K185">
            <v>0</v>
          </cell>
          <cell r="L185">
            <v>0</v>
          </cell>
          <cell r="M185">
            <v>0</v>
          </cell>
          <cell r="N185">
            <v>1</v>
          </cell>
          <cell r="O185">
            <v>8932</v>
          </cell>
          <cell r="P185" t="str">
            <v/>
          </cell>
        </row>
        <row r="186">
          <cell r="D186" t="str">
            <v>14-20-060</v>
          </cell>
          <cell r="E186" t="str">
            <v>SUMINISTRO, TRANSPORTE E INSTALACIÓN DE CONECTOR PARA COCINA. INCLUYE TODOS LOS ELEMENTOS Y ACCESORIOS NECESARIOS PARA SU CORRECTA INSTALACIÓN Y FUNCIONAMIENTO.</v>
          </cell>
          <cell r="F186" t="str">
            <v>UN</v>
          </cell>
          <cell r="G186">
            <v>39597</v>
          </cell>
          <cell r="H186">
            <v>1</v>
          </cell>
          <cell r="I186">
            <v>39597</v>
          </cell>
          <cell r="J186">
            <v>0</v>
          </cell>
          <cell r="K186">
            <v>0</v>
          </cell>
          <cell r="L186">
            <v>0</v>
          </cell>
          <cell r="M186">
            <v>0</v>
          </cell>
          <cell r="N186">
            <v>1</v>
          </cell>
          <cell r="O186">
            <v>39597</v>
          </cell>
          <cell r="P186" t="str">
            <v/>
          </cell>
        </row>
        <row r="187">
          <cell r="D187" t="str">
            <v>14-20-070</v>
          </cell>
          <cell r="E187" t="str">
            <v>SUMINISTRO, TRANSPORTE E ISNTALACION DE CAJA PLASTICA DE 15 X 15 CM PARA VALVULA. INCLUYE TODOS LOS ELEMENTOS Y ACCESORIOS NECESARIOS PARA CORECTA INSTALACION Y FUNCIONAMIENTO.</v>
          </cell>
          <cell r="F187" t="str">
            <v>UN</v>
          </cell>
          <cell r="G187">
            <v>13014</v>
          </cell>
          <cell r="H187">
            <v>1</v>
          </cell>
          <cell r="I187">
            <v>13014</v>
          </cell>
          <cell r="J187">
            <v>0</v>
          </cell>
          <cell r="K187">
            <v>0</v>
          </cell>
          <cell r="L187">
            <v>0</v>
          </cell>
          <cell r="M187">
            <v>0</v>
          </cell>
          <cell r="N187">
            <v>1</v>
          </cell>
          <cell r="O187">
            <v>13014</v>
          </cell>
          <cell r="P187" t="str">
            <v/>
          </cell>
        </row>
        <row r="188">
          <cell r="D188" t="str">
            <v>14-20-080</v>
          </cell>
          <cell r="E188" t="str">
            <v>SUMINISTRO, TRANSPORTE E INSTALACIÓN DE PIPETAS DE GAS DE 100 LIBRAS. INCLUYE SUMINISTRO Y TRANSPORTE DE LOS MATERIALES Y TODO LO NECESARIO PARA SU CORRECTA INSTALACIÓN Y FUNCIONAMIENTO.</v>
          </cell>
          <cell r="F188" t="str">
            <v>UN</v>
          </cell>
          <cell r="G188">
            <v>255953</v>
          </cell>
          <cell r="H188">
            <v>2</v>
          </cell>
          <cell r="I188">
            <v>511906</v>
          </cell>
          <cell r="J188">
            <v>0</v>
          </cell>
          <cell r="K188">
            <v>0</v>
          </cell>
          <cell r="L188">
            <v>0</v>
          </cell>
          <cell r="M188">
            <v>0</v>
          </cell>
          <cell r="N188">
            <v>2</v>
          </cell>
          <cell r="O188">
            <v>511906</v>
          </cell>
          <cell r="P188" t="str">
            <v/>
          </cell>
        </row>
        <row r="189">
          <cell r="D189" t="str">
            <v>14-25</v>
          </cell>
          <cell r="E189" t="str">
            <v>RED CONTRA INCENDIO</v>
          </cell>
          <cell r="F189" t="str">
            <v/>
          </cell>
          <cell r="G189">
            <v>0</v>
          </cell>
          <cell r="H189">
            <v>0</v>
          </cell>
          <cell r="I189">
            <v>589140</v>
          </cell>
          <cell r="J189">
            <v>0</v>
          </cell>
          <cell r="K189">
            <v>0</v>
          </cell>
          <cell r="L189">
            <v>0</v>
          </cell>
          <cell r="M189">
            <v>0</v>
          </cell>
          <cell r="N189">
            <v>0</v>
          </cell>
          <cell r="O189">
            <v>589140</v>
          </cell>
          <cell r="P189" t="str">
            <v/>
          </cell>
        </row>
        <row r="190">
          <cell r="D190" t="str">
            <v>14-25-010</v>
          </cell>
          <cell r="E190" t="str">
            <v>SUMINISTO E INSTALACION DE EXTINTOR, COLGADO EN PARED, INCLUYE ACCESORIOS PARA SU CORRECTA INSTALACION Y DEMARCACION.</v>
          </cell>
          <cell r="F190" t="str">
            <v>UN</v>
          </cell>
          <cell r="G190">
            <v>117828</v>
          </cell>
          <cell r="H190">
            <v>5</v>
          </cell>
          <cell r="I190">
            <v>589140</v>
          </cell>
          <cell r="J190">
            <v>0</v>
          </cell>
          <cell r="K190">
            <v>0</v>
          </cell>
          <cell r="L190">
            <v>0</v>
          </cell>
          <cell r="M190">
            <v>0</v>
          </cell>
          <cell r="N190">
            <v>5</v>
          </cell>
          <cell r="O190">
            <v>589140</v>
          </cell>
          <cell r="P190" t="str">
            <v/>
          </cell>
        </row>
        <row r="191">
          <cell r="D191" t="str">
            <v>15</v>
          </cell>
          <cell r="E191" t="str">
            <v>INSTALACIONES ELECTRICAS</v>
          </cell>
          <cell r="F191">
            <v>0</v>
          </cell>
          <cell r="G191">
            <v>0</v>
          </cell>
          <cell r="H191">
            <v>0</v>
          </cell>
          <cell r="I191">
            <v>77937471.080000013</v>
          </cell>
          <cell r="J191">
            <v>0</v>
          </cell>
          <cell r="K191">
            <v>0</v>
          </cell>
          <cell r="L191">
            <v>0</v>
          </cell>
          <cell r="M191">
            <v>0</v>
          </cell>
          <cell r="N191">
            <v>0</v>
          </cell>
          <cell r="O191" t="str">
            <v/>
          </cell>
          <cell r="P191">
            <v>77937471.080000013</v>
          </cell>
        </row>
        <row r="192">
          <cell r="D192" t="str">
            <v>15-05</v>
          </cell>
          <cell r="E192" t="str">
            <v>TABLEROS DE DISTRIBUCCIÓN</v>
          </cell>
          <cell r="F192" t="str">
            <v/>
          </cell>
          <cell r="G192">
            <v>0</v>
          </cell>
          <cell r="H192">
            <v>0</v>
          </cell>
          <cell r="I192">
            <v>2115395</v>
          </cell>
          <cell r="J192">
            <v>0</v>
          </cell>
          <cell r="K192">
            <v>0</v>
          </cell>
          <cell r="L192">
            <v>0</v>
          </cell>
          <cell r="M192">
            <v>0</v>
          </cell>
          <cell r="N192">
            <v>0</v>
          </cell>
          <cell r="O192">
            <v>2115395</v>
          </cell>
          <cell r="P192" t="str">
            <v/>
          </cell>
        </row>
        <row r="193">
          <cell r="D193" t="str">
            <v/>
          </cell>
          <cell r="E193" t="str">
            <v>SUMINISTRO Y MONTAJE DE:</v>
          </cell>
          <cell r="F193" t="str">
            <v/>
          </cell>
          <cell r="G193">
            <v>0</v>
          </cell>
          <cell r="H193">
            <v>0</v>
          </cell>
          <cell r="I193" t="str">
            <v/>
          </cell>
          <cell r="J193">
            <v>0</v>
          </cell>
          <cell r="K193" t="str">
            <v/>
          </cell>
          <cell r="L193">
            <v>0</v>
          </cell>
          <cell r="M193" t="str">
            <v/>
          </cell>
          <cell r="N193">
            <v>0</v>
          </cell>
          <cell r="O193">
            <v>0</v>
          </cell>
          <cell r="P193" t="str">
            <v/>
          </cell>
        </row>
        <row r="194">
          <cell r="D194" t="str">
            <v/>
          </cell>
          <cell r="E194" t="str">
            <v>MONTAJE DE TABLERO Y/O GABINETE CON EQUIPO ELÉCTRICO SEGÚN DIAGRAMA UNIFILAR.
INCLUYE: TABLERO, SOPORTES, FIJACIONES, ANCLAJES, MARCACIÓN RETIE, PRUEBAS Y PUESTA EN SERVICIO.</v>
          </cell>
          <cell r="F194" t="str">
            <v/>
          </cell>
          <cell r="G194">
            <v>0</v>
          </cell>
          <cell r="H194">
            <v>0</v>
          </cell>
          <cell r="I194" t="str">
            <v/>
          </cell>
          <cell r="J194">
            <v>0</v>
          </cell>
          <cell r="K194" t="str">
            <v/>
          </cell>
          <cell r="L194">
            <v>0</v>
          </cell>
          <cell r="M194" t="str">
            <v/>
          </cell>
          <cell r="N194">
            <v>0</v>
          </cell>
          <cell r="O194">
            <v>0</v>
          </cell>
          <cell r="P194" t="str">
            <v/>
          </cell>
        </row>
        <row r="195">
          <cell r="D195" t="str">
            <v>15-05-010</v>
          </cell>
          <cell r="E195" t="str">
            <v xml:space="preserve">TABLERO ELECTRICO  DE 24 CIRCUITOS 3F, 5H, 208V MONTAJE DE EMPOTRAR, CON ESPACIO PARA TOTALIZADOR, CON BARRAS DE NEUTRO Y TIERRA INDEPENDIENTES, CON PUERTA Y CHAPA,BARRAS INTERNAS DE COBRE DE 30A, 208V, ICC: 10 KA. + NEUTRO AL 100% + TIERRA60%                                                                                                                                                                                                                                                                   </v>
          </cell>
          <cell r="F195" t="str">
            <v>UN</v>
          </cell>
          <cell r="G195">
            <v>488294</v>
          </cell>
          <cell r="H195">
            <v>1</v>
          </cell>
          <cell r="I195">
            <v>488294</v>
          </cell>
          <cell r="J195">
            <v>0</v>
          </cell>
          <cell r="K195">
            <v>0</v>
          </cell>
          <cell r="L195">
            <v>0</v>
          </cell>
          <cell r="M195">
            <v>0</v>
          </cell>
          <cell r="N195">
            <v>1</v>
          </cell>
          <cell r="O195">
            <v>488294</v>
          </cell>
          <cell r="P195" t="str">
            <v/>
          </cell>
        </row>
        <row r="196">
          <cell r="D196" t="str">
            <v>15-05-020</v>
          </cell>
          <cell r="E196" t="str">
            <v>SUMINISTRO E INSTALACIÓN BREAKER INDUSTRIAL 3X80A</v>
          </cell>
          <cell r="F196" t="str">
            <v>UN</v>
          </cell>
          <cell r="G196">
            <v>124989</v>
          </cell>
          <cell r="H196">
            <v>1</v>
          </cell>
          <cell r="I196">
            <v>124989</v>
          </cell>
          <cell r="J196">
            <v>0</v>
          </cell>
          <cell r="K196">
            <v>0</v>
          </cell>
          <cell r="L196">
            <v>0</v>
          </cell>
          <cell r="M196">
            <v>0</v>
          </cell>
          <cell r="N196">
            <v>1</v>
          </cell>
          <cell r="O196">
            <v>124989</v>
          </cell>
          <cell r="P196" t="str">
            <v/>
          </cell>
        </row>
        <row r="197">
          <cell r="D197" t="str">
            <v>15-05-030</v>
          </cell>
          <cell r="E197" t="str">
            <v>SUMINISTRO E INSTALACIÓN BREAKER ENCHUFABLE 1X20A</v>
          </cell>
          <cell r="F197" t="str">
            <v>UN</v>
          </cell>
          <cell r="G197">
            <v>13023</v>
          </cell>
          <cell r="H197">
            <v>19</v>
          </cell>
          <cell r="I197">
            <v>247437</v>
          </cell>
          <cell r="J197">
            <v>0</v>
          </cell>
          <cell r="K197">
            <v>0</v>
          </cell>
          <cell r="L197">
            <v>0</v>
          </cell>
          <cell r="M197">
            <v>0</v>
          </cell>
          <cell r="N197">
            <v>19</v>
          </cell>
          <cell r="O197">
            <v>247437</v>
          </cell>
          <cell r="P197" t="str">
            <v/>
          </cell>
        </row>
        <row r="198">
          <cell r="D198" t="str">
            <v>15-05-040</v>
          </cell>
          <cell r="E198" t="str">
            <v>SUMINISTRO E INSTALACIÓN BREAKER ENCHUFABLE 2X20A</v>
          </cell>
          <cell r="F198" t="str">
            <v>UN</v>
          </cell>
          <cell r="G198">
            <v>28689</v>
          </cell>
          <cell r="H198">
            <v>2</v>
          </cell>
          <cell r="I198">
            <v>57378</v>
          </cell>
          <cell r="J198">
            <v>0</v>
          </cell>
          <cell r="K198">
            <v>0</v>
          </cell>
          <cell r="L198">
            <v>0</v>
          </cell>
          <cell r="M198">
            <v>0</v>
          </cell>
          <cell r="N198">
            <v>2</v>
          </cell>
          <cell r="O198">
            <v>57378</v>
          </cell>
          <cell r="P198" t="str">
            <v/>
          </cell>
        </row>
        <row r="199">
          <cell r="D199" t="str">
            <v>15-05-050</v>
          </cell>
          <cell r="E199" t="str">
            <v>GABINETE TIPO INTEMPERIE PARA ALOJAR MEDIDOR TRIFILAR</v>
          </cell>
          <cell r="F199" t="str">
            <v>UN</v>
          </cell>
          <cell r="G199">
            <v>659953</v>
          </cell>
          <cell r="H199">
            <v>1</v>
          </cell>
          <cell r="I199">
            <v>659953</v>
          </cell>
          <cell r="J199">
            <v>0</v>
          </cell>
          <cell r="K199">
            <v>0</v>
          </cell>
          <cell r="L199">
            <v>0</v>
          </cell>
          <cell r="M199">
            <v>0</v>
          </cell>
          <cell r="N199">
            <v>1</v>
          </cell>
          <cell r="O199">
            <v>659953</v>
          </cell>
          <cell r="P199" t="str">
            <v/>
          </cell>
        </row>
        <row r="200">
          <cell r="D200" t="str">
            <v>15-05-060</v>
          </cell>
          <cell r="E200" t="str">
            <v>MEDIDOR TRIFÁSICO TETRAFILAR, CORRIENTE 20(100) A, VOLTAJE 240/120 V, CLASE 1 CON  PROTECCIÓN DE 3 X50 -10 KA MÍNIMO</v>
          </cell>
          <cell r="F200" t="str">
            <v>UN</v>
          </cell>
          <cell r="G200">
            <v>537344</v>
          </cell>
          <cell r="H200">
            <v>1</v>
          </cell>
          <cell r="I200">
            <v>537344</v>
          </cell>
          <cell r="J200">
            <v>0</v>
          </cell>
          <cell r="K200">
            <v>0</v>
          </cell>
          <cell r="L200">
            <v>0</v>
          </cell>
          <cell r="M200">
            <v>0</v>
          </cell>
          <cell r="N200">
            <v>1</v>
          </cell>
          <cell r="O200">
            <v>537344</v>
          </cell>
          <cell r="P200" t="str">
            <v/>
          </cell>
        </row>
        <row r="201">
          <cell r="D201" t="str">
            <v/>
          </cell>
          <cell r="E201" t="str">
            <v/>
          </cell>
          <cell r="F201" t="str">
            <v/>
          </cell>
          <cell r="G201">
            <v>0</v>
          </cell>
          <cell r="H201">
            <v>0</v>
          </cell>
          <cell r="I201" t="str">
            <v/>
          </cell>
          <cell r="J201">
            <v>0</v>
          </cell>
          <cell r="K201" t="str">
            <v/>
          </cell>
          <cell r="L201">
            <v>0</v>
          </cell>
          <cell r="M201" t="str">
            <v/>
          </cell>
          <cell r="N201">
            <v>0</v>
          </cell>
          <cell r="O201">
            <v>0</v>
          </cell>
          <cell r="P201" t="str">
            <v/>
          </cell>
        </row>
        <row r="202">
          <cell r="D202" t="str">
            <v>15-10</v>
          </cell>
          <cell r="E202" t="str">
            <v>ACOMETIDA ELECTRICA</v>
          </cell>
          <cell r="F202" t="str">
            <v/>
          </cell>
          <cell r="G202">
            <v>0</v>
          </cell>
          <cell r="H202">
            <v>0</v>
          </cell>
          <cell r="I202">
            <v>5098405</v>
          </cell>
          <cell r="J202">
            <v>0</v>
          </cell>
          <cell r="K202">
            <v>0</v>
          </cell>
          <cell r="L202">
            <v>0</v>
          </cell>
          <cell r="M202">
            <v>0</v>
          </cell>
          <cell r="N202">
            <v>0</v>
          </cell>
          <cell r="O202">
            <v>5098405</v>
          </cell>
          <cell r="P202" t="str">
            <v/>
          </cell>
        </row>
        <row r="203">
          <cell r="D203" t="str">
            <v>15-10-010</v>
          </cell>
          <cell r="E203" t="str">
            <v>SUMINISTRO E INSTALACIÓN DE CABLE CU CALIBRE 3X N° 1/0-AWG DESDE POSTE HASTA EL GABINETE CON MEDIDOR. (SUJETO A CAMBIO SEGÚN OPERADOR DE RED)ESTIMADA</v>
          </cell>
          <cell r="F203" t="str">
            <v>ML</v>
          </cell>
          <cell r="G203">
            <v>76488</v>
          </cell>
          <cell r="H203">
            <v>45</v>
          </cell>
          <cell r="I203">
            <v>3441960</v>
          </cell>
          <cell r="J203">
            <v>0</v>
          </cell>
          <cell r="K203">
            <v>0</v>
          </cell>
          <cell r="L203">
            <v>0</v>
          </cell>
          <cell r="M203">
            <v>0</v>
          </cell>
          <cell r="N203">
            <v>45</v>
          </cell>
          <cell r="O203">
            <v>3441960</v>
          </cell>
          <cell r="P203" t="str">
            <v/>
          </cell>
        </row>
        <row r="204">
          <cell r="D204" t="str">
            <v>15-10-020</v>
          </cell>
          <cell r="E204" t="str">
            <v>SUMINISTRO E INSTALACIÓN DE CABLE 3N°2+1N°2+1N°8 THHN-AWG. CANTIDAD ESTIMADA</v>
          </cell>
          <cell r="F204" t="str">
            <v>ML</v>
          </cell>
          <cell r="G204">
            <v>47327</v>
          </cell>
          <cell r="H204">
            <v>35</v>
          </cell>
          <cell r="I204">
            <v>1656445</v>
          </cell>
          <cell r="J204">
            <v>0</v>
          </cell>
          <cell r="K204">
            <v>0</v>
          </cell>
          <cell r="L204">
            <v>0</v>
          </cell>
          <cell r="M204">
            <v>0</v>
          </cell>
          <cell r="N204">
            <v>35</v>
          </cell>
          <cell r="O204">
            <v>1656445</v>
          </cell>
          <cell r="P204" t="str">
            <v/>
          </cell>
        </row>
        <row r="205">
          <cell r="D205" t="str">
            <v/>
          </cell>
          <cell r="E205" t="str">
            <v/>
          </cell>
          <cell r="F205" t="str">
            <v/>
          </cell>
          <cell r="G205">
            <v>0</v>
          </cell>
          <cell r="H205">
            <v>0</v>
          </cell>
          <cell r="I205" t="str">
            <v/>
          </cell>
          <cell r="J205">
            <v>0</v>
          </cell>
          <cell r="K205" t="str">
            <v/>
          </cell>
          <cell r="L205">
            <v>0</v>
          </cell>
          <cell r="M205" t="str">
            <v/>
          </cell>
          <cell r="N205">
            <v>0</v>
          </cell>
          <cell r="O205">
            <v>0</v>
          </cell>
          <cell r="P205" t="str">
            <v/>
          </cell>
        </row>
        <row r="206">
          <cell r="D206" t="str">
            <v>15-15</v>
          </cell>
          <cell r="E206" t="str">
            <v>TUBERIA</v>
          </cell>
          <cell r="F206" t="str">
            <v/>
          </cell>
          <cell r="G206">
            <v>0</v>
          </cell>
          <cell r="H206">
            <v>0</v>
          </cell>
          <cell r="I206">
            <v>10385292</v>
          </cell>
          <cell r="J206">
            <v>0</v>
          </cell>
          <cell r="K206">
            <v>0</v>
          </cell>
          <cell r="L206">
            <v>0</v>
          </cell>
          <cell r="M206">
            <v>0</v>
          </cell>
          <cell r="N206">
            <v>0</v>
          </cell>
          <cell r="O206">
            <v>10385292</v>
          </cell>
          <cell r="P206" t="str">
            <v/>
          </cell>
        </row>
        <row r="207">
          <cell r="D207" t="str">
            <v/>
          </cell>
          <cell r="E207" t="str">
            <v>TUBERÍA</v>
          </cell>
          <cell r="F207" t="str">
            <v/>
          </cell>
          <cell r="G207">
            <v>0</v>
          </cell>
          <cell r="H207">
            <v>0</v>
          </cell>
          <cell r="I207" t="str">
            <v/>
          </cell>
          <cell r="J207">
            <v>0</v>
          </cell>
          <cell r="K207" t="str">
            <v/>
          </cell>
          <cell r="L207">
            <v>0</v>
          </cell>
          <cell r="M207" t="str">
            <v/>
          </cell>
          <cell r="N207">
            <v>0</v>
          </cell>
          <cell r="O207">
            <v>0</v>
          </cell>
          <cell r="P207" t="str">
            <v/>
          </cell>
        </row>
        <row r="208">
          <cell r="D208" t="str">
            <v/>
          </cell>
          <cell r="E208" t="str">
            <v>INSTALACIÓN DE TUBERÍA METÁLICA TIPO EMT SOBREPUESTA EN SUPERFICIE.
INCLUYE: TUBO, CURVAS, UNIONES, ENTRADAS Y SOPORTE CADA 1,2 MTS,  MARCACIÓN RETIE , ALAMBRE DULCE PARA GUÍA DE CABLES, GRAPAS, ANCLAJES, NIVELACIÓN Y PUESTA EN SERVICIO.</v>
          </cell>
          <cell r="F208" t="str">
            <v/>
          </cell>
          <cell r="G208">
            <v>0</v>
          </cell>
          <cell r="H208">
            <v>0</v>
          </cell>
          <cell r="I208" t="str">
            <v/>
          </cell>
          <cell r="J208">
            <v>0</v>
          </cell>
          <cell r="K208" t="str">
            <v/>
          </cell>
          <cell r="L208">
            <v>0</v>
          </cell>
          <cell r="M208" t="str">
            <v/>
          </cell>
          <cell r="N208">
            <v>0</v>
          </cell>
          <cell r="O208">
            <v>0</v>
          </cell>
          <cell r="P208" t="str">
            <v/>
          </cell>
        </row>
        <row r="209">
          <cell r="D209" t="str">
            <v>15-15-010</v>
          </cell>
          <cell r="E209" t="str">
            <v>TUBERÍA METÁLICA TIPO EMT DE 3/4"</v>
          </cell>
          <cell r="F209" t="str">
            <v>ML</v>
          </cell>
          <cell r="G209">
            <v>10479</v>
          </cell>
          <cell r="H209">
            <v>676</v>
          </cell>
          <cell r="I209">
            <v>7083804</v>
          </cell>
          <cell r="J209">
            <v>0</v>
          </cell>
          <cell r="K209">
            <v>0</v>
          </cell>
          <cell r="L209">
            <v>0</v>
          </cell>
          <cell r="M209">
            <v>0</v>
          </cell>
          <cell r="N209">
            <v>676</v>
          </cell>
          <cell r="O209">
            <v>7083804</v>
          </cell>
          <cell r="P209" t="str">
            <v/>
          </cell>
        </row>
        <row r="210">
          <cell r="D210" t="str">
            <v>15-15-020</v>
          </cell>
          <cell r="E210" t="str">
            <v>TUBERÍA METÁLICA TIPO EMT DE 1 1/2"</v>
          </cell>
          <cell r="F210" t="str">
            <v>ML</v>
          </cell>
          <cell r="G210">
            <v>24843</v>
          </cell>
          <cell r="H210">
            <v>35</v>
          </cell>
          <cell r="I210">
            <v>869505</v>
          </cell>
          <cell r="J210">
            <v>0</v>
          </cell>
          <cell r="K210">
            <v>0</v>
          </cell>
          <cell r="L210">
            <v>0</v>
          </cell>
          <cell r="M210">
            <v>0</v>
          </cell>
          <cell r="N210">
            <v>35</v>
          </cell>
          <cell r="O210">
            <v>869505</v>
          </cell>
          <cell r="P210" t="str">
            <v/>
          </cell>
        </row>
        <row r="211">
          <cell r="D211" t="str">
            <v>15-15-030</v>
          </cell>
          <cell r="E211" t="str">
            <v>TUBERÍA METÁLICA TIPO IMC DE 2"</v>
          </cell>
          <cell r="F211" t="str">
            <v>ML</v>
          </cell>
          <cell r="G211">
            <v>54016</v>
          </cell>
          <cell r="H211">
            <v>6</v>
          </cell>
          <cell r="I211">
            <v>324096</v>
          </cell>
          <cell r="J211">
            <v>0</v>
          </cell>
          <cell r="K211">
            <v>0</v>
          </cell>
          <cell r="L211">
            <v>0</v>
          </cell>
          <cell r="M211">
            <v>0</v>
          </cell>
          <cell r="N211">
            <v>6</v>
          </cell>
          <cell r="O211">
            <v>324096</v>
          </cell>
          <cell r="P211" t="str">
            <v/>
          </cell>
        </row>
        <row r="212">
          <cell r="D212" t="str">
            <v/>
          </cell>
          <cell r="E212" t="str">
            <v>SUMINISTRO E INSTALACIÓN DE TUBERÍA CONDUIT PVC EMBEBIDA U OCULTA. INCLUYE OBRA CIVIL, BOTADA DE MATERIAL, RESANE, PEGA PVC, CURVAS, ADAPTADORES,  Y DEMÁS ELEMENTOS NECESARIOS PARA SU CORRECTA INSTALACIÓN, ALAMBRE DULCE PARA GUÍA DE CABLES, CERTIFICACIÓN DE PRODUCTO RETIE.</v>
          </cell>
          <cell r="F212" t="str">
            <v/>
          </cell>
          <cell r="G212">
            <v>0</v>
          </cell>
          <cell r="H212">
            <v>0</v>
          </cell>
          <cell r="I212" t="str">
            <v/>
          </cell>
          <cell r="J212">
            <v>0</v>
          </cell>
          <cell r="K212" t="str">
            <v/>
          </cell>
          <cell r="L212">
            <v>0</v>
          </cell>
          <cell r="M212" t="str">
            <v/>
          </cell>
          <cell r="N212">
            <v>0</v>
          </cell>
          <cell r="O212">
            <v>0</v>
          </cell>
          <cell r="P212" t="str">
            <v/>
          </cell>
        </row>
        <row r="213">
          <cell r="D213" t="str">
            <v>15-15-040</v>
          </cell>
          <cell r="E213" t="str">
            <v>TUBERÍA CONDUIT PVC DE 2"</v>
          </cell>
          <cell r="F213" t="str">
            <v>ML</v>
          </cell>
          <cell r="G213">
            <v>16313</v>
          </cell>
          <cell r="H213">
            <v>39</v>
          </cell>
          <cell r="I213">
            <v>636207</v>
          </cell>
          <cell r="J213">
            <v>0</v>
          </cell>
          <cell r="K213">
            <v>0</v>
          </cell>
          <cell r="L213">
            <v>0</v>
          </cell>
          <cell r="M213">
            <v>0</v>
          </cell>
          <cell r="N213">
            <v>39</v>
          </cell>
          <cell r="O213">
            <v>636207</v>
          </cell>
          <cell r="P213" t="str">
            <v/>
          </cell>
        </row>
        <row r="214">
          <cell r="D214" t="str">
            <v>15-15-050</v>
          </cell>
          <cell r="E214" t="str">
            <v>TUBERÍA CONDUIT PVC 1"</v>
          </cell>
          <cell r="F214" t="str">
            <v>ML</v>
          </cell>
          <cell r="G214">
            <v>7665</v>
          </cell>
          <cell r="H214">
            <v>192</v>
          </cell>
          <cell r="I214">
            <v>1471680</v>
          </cell>
          <cell r="J214">
            <v>0</v>
          </cell>
          <cell r="K214">
            <v>0</v>
          </cell>
          <cell r="L214">
            <v>0</v>
          </cell>
          <cell r="M214">
            <v>0</v>
          </cell>
          <cell r="N214">
            <v>192</v>
          </cell>
          <cell r="O214">
            <v>1471680</v>
          </cell>
          <cell r="P214" t="str">
            <v/>
          </cell>
        </row>
        <row r="215">
          <cell r="D215" t="str">
            <v/>
          </cell>
          <cell r="E215" t="str">
            <v/>
          </cell>
          <cell r="F215" t="str">
            <v/>
          </cell>
          <cell r="G215">
            <v>0</v>
          </cell>
          <cell r="H215">
            <v>0</v>
          </cell>
          <cell r="I215" t="str">
            <v/>
          </cell>
          <cell r="J215">
            <v>0</v>
          </cell>
          <cell r="K215" t="str">
            <v/>
          </cell>
          <cell r="L215">
            <v>0</v>
          </cell>
          <cell r="M215" t="str">
            <v/>
          </cell>
          <cell r="N215">
            <v>0</v>
          </cell>
          <cell r="O215">
            <v>0</v>
          </cell>
          <cell r="P215" t="str">
            <v/>
          </cell>
        </row>
        <row r="216">
          <cell r="D216" t="str">
            <v>15-20</v>
          </cell>
          <cell r="E216" t="str">
            <v>CIRCUITOS RAMALES EN BAJA TENSIÓN</v>
          </cell>
          <cell r="F216" t="str">
            <v/>
          </cell>
          <cell r="G216">
            <v>0</v>
          </cell>
          <cell r="H216">
            <v>0</v>
          </cell>
          <cell r="I216">
            <v>3295832</v>
          </cell>
          <cell r="J216">
            <v>0</v>
          </cell>
          <cell r="K216">
            <v>0</v>
          </cell>
          <cell r="L216">
            <v>0</v>
          </cell>
          <cell r="M216">
            <v>0</v>
          </cell>
          <cell r="N216">
            <v>0</v>
          </cell>
          <cell r="O216">
            <v>3295832</v>
          </cell>
          <cell r="P216" t="str">
            <v/>
          </cell>
        </row>
        <row r="217">
          <cell r="D217" t="str">
            <v/>
          </cell>
          <cell r="E217" t="str">
            <v>INSTALACIÓN DE CONDUCTORES PARA ALIMENTADORES Y CIRCUITOS RAMALES, SEGÚN DISEÑOS Y CUADROS DE CARGA. EN CABLE DE COBRE 
INCLUYE: CONDUCTOR, TERMINALES, MARCACIÓN, AMARRES, CONEXIÓN, PRUEBAS Y PUESTA EN SERVICIO.
NOTA: PRUEBAS O CHEQUEOS DE AISLAMIENTO EXIGIDAS POR LA EMPRESA DE ENERGÍA SERAN FACTURADAS POR APARTE.</v>
          </cell>
          <cell r="F217" t="str">
            <v/>
          </cell>
          <cell r="G217">
            <v>0</v>
          </cell>
          <cell r="H217">
            <v>0</v>
          </cell>
          <cell r="I217" t="str">
            <v/>
          </cell>
          <cell r="J217">
            <v>0</v>
          </cell>
          <cell r="K217" t="str">
            <v/>
          </cell>
          <cell r="L217">
            <v>0</v>
          </cell>
          <cell r="M217" t="str">
            <v/>
          </cell>
          <cell r="N217">
            <v>0</v>
          </cell>
          <cell r="O217">
            <v>0</v>
          </cell>
          <cell r="P217" t="str">
            <v/>
          </cell>
        </row>
        <row r="218">
          <cell r="D218" t="str">
            <v/>
          </cell>
          <cell r="E218" t="str">
            <v>DE TABLEROS A SALIDAS</v>
          </cell>
          <cell r="F218" t="str">
            <v/>
          </cell>
          <cell r="G218">
            <v>0</v>
          </cell>
          <cell r="H218">
            <v>0</v>
          </cell>
          <cell r="I218" t="str">
            <v/>
          </cell>
          <cell r="J218">
            <v>0</v>
          </cell>
          <cell r="K218" t="str">
            <v/>
          </cell>
          <cell r="L218">
            <v>0</v>
          </cell>
          <cell r="M218" t="str">
            <v/>
          </cell>
          <cell r="N218">
            <v>0</v>
          </cell>
          <cell r="O218">
            <v>0</v>
          </cell>
          <cell r="P218" t="str">
            <v/>
          </cell>
        </row>
        <row r="219">
          <cell r="D219" t="str">
            <v>15-20-010</v>
          </cell>
          <cell r="E219" t="str">
            <v xml:space="preserve">CIRCUITOS RAMALES EN BAJA TENSIÓN, 120V EN 1NO12 +1NO.12  +1NO.12 ALAMBRE DE COBRE AWG THHN/THWN-90ºC </v>
          </cell>
          <cell r="F219" t="str">
            <v>ML</v>
          </cell>
          <cell r="G219">
            <v>4079</v>
          </cell>
          <cell r="H219">
            <v>808</v>
          </cell>
          <cell r="I219">
            <v>3295832</v>
          </cell>
          <cell r="J219">
            <v>0</v>
          </cell>
          <cell r="K219">
            <v>0</v>
          </cell>
          <cell r="L219">
            <v>0</v>
          </cell>
          <cell r="M219">
            <v>0</v>
          </cell>
          <cell r="N219">
            <v>808</v>
          </cell>
          <cell r="O219">
            <v>3295832</v>
          </cell>
          <cell r="P219" t="str">
            <v/>
          </cell>
        </row>
        <row r="220">
          <cell r="D220" t="str">
            <v/>
          </cell>
          <cell r="E220" t="str">
            <v/>
          </cell>
          <cell r="F220" t="str">
            <v/>
          </cell>
          <cell r="G220">
            <v>0</v>
          </cell>
          <cell r="H220">
            <v>0</v>
          </cell>
          <cell r="I220" t="str">
            <v/>
          </cell>
          <cell r="J220">
            <v>0</v>
          </cell>
          <cell r="K220" t="str">
            <v/>
          </cell>
          <cell r="L220">
            <v>0</v>
          </cell>
          <cell r="M220" t="str">
            <v/>
          </cell>
          <cell r="N220">
            <v>0</v>
          </cell>
          <cell r="O220">
            <v>0</v>
          </cell>
          <cell r="P220" t="str">
            <v/>
          </cell>
        </row>
        <row r="221">
          <cell r="D221" t="str">
            <v>15-25</v>
          </cell>
          <cell r="E221" t="str">
            <v>SALIDAS ELÉCTRICAS</v>
          </cell>
          <cell r="F221" t="str">
            <v/>
          </cell>
          <cell r="G221">
            <v>0</v>
          </cell>
          <cell r="H221">
            <v>0</v>
          </cell>
          <cell r="I221">
            <v>14257264</v>
          </cell>
          <cell r="J221">
            <v>0</v>
          </cell>
          <cell r="K221">
            <v>0</v>
          </cell>
          <cell r="L221">
            <v>0</v>
          </cell>
          <cell r="M221">
            <v>0</v>
          </cell>
          <cell r="N221">
            <v>0</v>
          </cell>
          <cell r="O221">
            <v>14257264</v>
          </cell>
          <cell r="P221" t="str">
            <v/>
          </cell>
        </row>
        <row r="222">
          <cell r="D222" t="str">
            <v/>
          </cell>
          <cell r="E222" t="str">
            <v>SUMINISTRO Y MONTAJE DE:</v>
          </cell>
          <cell r="F222" t="str">
            <v/>
          </cell>
          <cell r="G222">
            <v>0</v>
          </cell>
          <cell r="H222">
            <v>0</v>
          </cell>
          <cell r="I222" t="str">
            <v/>
          </cell>
          <cell r="J222">
            <v>0</v>
          </cell>
          <cell r="K222" t="str">
            <v/>
          </cell>
          <cell r="L222">
            <v>0</v>
          </cell>
          <cell r="M222" t="str">
            <v/>
          </cell>
          <cell r="N222">
            <v>0</v>
          </cell>
          <cell r="O222">
            <v>0</v>
          </cell>
          <cell r="P222" t="str">
            <v/>
          </cell>
        </row>
        <row r="223">
          <cell r="D223" t="str">
            <v/>
          </cell>
          <cell r="E223" t="str">
            <v>SALIDAS ELÉCTRICAS PARA ILUMINACIÓN</v>
          </cell>
          <cell r="F223" t="str">
            <v/>
          </cell>
          <cell r="G223">
            <v>0</v>
          </cell>
          <cell r="H223">
            <v>0</v>
          </cell>
          <cell r="I223" t="str">
            <v/>
          </cell>
          <cell r="J223">
            <v>0</v>
          </cell>
          <cell r="K223" t="str">
            <v/>
          </cell>
          <cell r="L223">
            <v>0</v>
          </cell>
          <cell r="M223" t="str">
            <v/>
          </cell>
          <cell r="N223">
            <v>0</v>
          </cell>
          <cell r="O223">
            <v>0</v>
          </cell>
          <cell r="P223" t="str">
            <v/>
          </cell>
        </row>
        <row r="224">
          <cell r="D224" t="str">
            <v/>
          </cell>
          <cell r="E224" t="str">
            <v>CONSTRUCCION DE SALIDAS ELÉCTRICAS PARA ILUMINACIÓN.
INCLUYE: TUBERÍA EMT 3/4", ALAMBRES Y/O CABLES, CAJA METÁLICA, CONECTORES DE EMPALME, MARCACIÓN  RETIE, PRUEBAS Y PUESTA EN SERVICIO.
NOTA: SE CONSIDERA UNA DISTANCIA MÁXIMA DE 5 METROS POR SALIDA, CUANDO LAS DISTANCIAS SON MAYORES A 5M, SE LIQUIDA POR CANTIDADES Y VALORES UNITARIOS LA TUBERÍA Y EL CABLEADO: LONGITUDES LINEALES.
NOTA: EL MONTAJE DE LAS LUMINARIAS SE LIQUIDARA POR APARTE.</v>
          </cell>
          <cell r="F224" t="str">
            <v/>
          </cell>
          <cell r="G224">
            <v>0</v>
          </cell>
          <cell r="H224">
            <v>0</v>
          </cell>
          <cell r="I224" t="str">
            <v/>
          </cell>
          <cell r="J224">
            <v>0</v>
          </cell>
          <cell r="K224" t="str">
            <v/>
          </cell>
          <cell r="L224">
            <v>0</v>
          </cell>
          <cell r="M224" t="str">
            <v/>
          </cell>
          <cell r="N224">
            <v>0</v>
          </cell>
          <cell r="O224">
            <v>0</v>
          </cell>
          <cell r="P224" t="str">
            <v/>
          </cell>
        </row>
        <row r="225">
          <cell r="D225" t="str">
            <v>15-25-010</v>
          </cell>
          <cell r="E225" t="str">
            <v>SALIDA ALUMBRADO DE EMERGENCIA TIPO LED 2W.</v>
          </cell>
          <cell r="F225" t="str">
            <v>UN</v>
          </cell>
          <cell r="G225">
            <v>74281</v>
          </cell>
          <cell r="H225">
            <v>9</v>
          </cell>
          <cell r="I225">
            <v>668529</v>
          </cell>
          <cell r="J225">
            <v>0</v>
          </cell>
          <cell r="K225">
            <v>0</v>
          </cell>
          <cell r="L225">
            <v>0</v>
          </cell>
          <cell r="M225">
            <v>0</v>
          </cell>
          <cell r="N225">
            <v>9</v>
          </cell>
          <cell r="O225">
            <v>668529</v>
          </cell>
          <cell r="P225" t="str">
            <v/>
          </cell>
        </row>
        <row r="226">
          <cell r="D226" t="str">
            <v>15-25-020</v>
          </cell>
          <cell r="E226" t="str">
            <v>SALIDA AVISO LUMINOSO.</v>
          </cell>
          <cell r="F226" t="str">
            <v>UN</v>
          </cell>
          <cell r="G226">
            <v>73233</v>
          </cell>
          <cell r="H226">
            <v>2</v>
          </cell>
          <cell r="I226">
            <v>146466</v>
          </cell>
          <cell r="J226">
            <v>0</v>
          </cell>
          <cell r="K226">
            <v>0</v>
          </cell>
          <cell r="L226">
            <v>0</v>
          </cell>
          <cell r="M226">
            <v>0</v>
          </cell>
          <cell r="N226">
            <v>2</v>
          </cell>
          <cell r="O226">
            <v>146466</v>
          </cell>
          <cell r="P226" t="str">
            <v/>
          </cell>
        </row>
        <row r="227">
          <cell r="D227" t="str">
            <v>15-25-030</v>
          </cell>
          <cell r="E227" t="str">
            <v>SALIDA LUMINARIA FLUORESCENTE 60X60 4X24W DE DESCOLGAR.</v>
          </cell>
          <cell r="F227" t="str">
            <v>UN</v>
          </cell>
          <cell r="G227">
            <v>72186</v>
          </cell>
          <cell r="H227">
            <v>48</v>
          </cell>
          <cell r="I227">
            <v>3464928</v>
          </cell>
          <cell r="J227">
            <v>0</v>
          </cell>
          <cell r="K227">
            <v>0</v>
          </cell>
          <cell r="L227">
            <v>0</v>
          </cell>
          <cell r="M227">
            <v>0</v>
          </cell>
          <cell r="N227">
            <v>48</v>
          </cell>
          <cell r="O227">
            <v>3464928</v>
          </cell>
          <cell r="P227" t="str">
            <v/>
          </cell>
        </row>
        <row r="228">
          <cell r="D228" t="str">
            <v>15-25-040</v>
          </cell>
          <cell r="E228" t="str">
            <v>SALIDA LUMINARIA FLUORESCENTE HERMÉTICA 1X54W DE DESCOLGAR</v>
          </cell>
          <cell r="F228" t="str">
            <v>UN</v>
          </cell>
          <cell r="G228">
            <v>72186</v>
          </cell>
          <cell r="H228">
            <v>2</v>
          </cell>
          <cell r="I228">
            <v>144372</v>
          </cell>
          <cell r="J228">
            <v>0</v>
          </cell>
          <cell r="K228">
            <v>0</v>
          </cell>
          <cell r="L228">
            <v>0</v>
          </cell>
          <cell r="M228">
            <v>0</v>
          </cell>
          <cell r="N228">
            <v>2</v>
          </cell>
          <cell r="O228">
            <v>144372</v>
          </cell>
          <cell r="P228" t="str">
            <v/>
          </cell>
        </row>
        <row r="229">
          <cell r="D229" t="str">
            <v>15-25-050</v>
          </cell>
          <cell r="E229" t="str">
            <v>SALIDA LUMINARIA FLUORESCENTE HERMÉTICA 2X54W DE DESCOLGAR.</v>
          </cell>
          <cell r="F229" t="str">
            <v>UN</v>
          </cell>
          <cell r="G229">
            <v>72186</v>
          </cell>
          <cell r="H229">
            <v>5</v>
          </cell>
          <cell r="I229">
            <v>360930</v>
          </cell>
          <cell r="J229">
            <v>0</v>
          </cell>
          <cell r="K229">
            <v>0</v>
          </cell>
          <cell r="L229">
            <v>0</v>
          </cell>
          <cell r="M229">
            <v>0</v>
          </cell>
          <cell r="N229">
            <v>5</v>
          </cell>
          <cell r="O229">
            <v>360930</v>
          </cell>
          <cell r="P229" t="str">
            <v/>
          </cell>
        </row>
        <row r="230">
          <cell r="D230" t="str">
            <v>15-25-060</v>
          </cell>
          <cell r="E230" t="str">
            <v>SALIDA PARA BALA CILINDRO CIRCULAR DE 1X26W DE DESCOLGAR.</v>
          </cell>
          <cell r="F230" t="str">
            <v>UN</v>
          </cell>
          <cell r="G230">
            <v>72186</v>
          </cell>
          <cell r="H230">
            <v>14</v>
          </cell>
          <cell r="I230">
            <v>1010604</v>
          </cell>
          <cell r="J230">
            <v>0</v>
          </cell>
          <cell r="K230">
            <v>0</v>
          </cell>
          <cell r="L230">
            <v>0</v>
          </cell>
          <cell r="M230">
            <v>0</v>
          </cell>
          <cell r="N230">
            <v>14</v>
          </cell>
          <cell r="O230">
            <v>1010604</v>
          </cell>
          <cell r="P230" t="str">
            <v/>
          </cell>
        </row>
        <row r="231">
          <cell r="D231" t="str">
            <v>15-25-070</v>
          </cell>
          <cell r="E231" t="str">
            <v>SALIDA PARA BALA CILINDRO CIRCULAR DE 1X32W DE DESCOLGAR.</v>
          </cell>
          <cell r="F231" t="str">
            <v>UN</v>
          </cell>
          <cell r="G231">
            <v>72186</v>
          </cell>
          <cell r="H231">
            <v>2</v>
          </cell>
          <cell r="I231">
            <v>144372</v>
          </cell>
          <cell r="J231">
            <v>0</v>
          </cell>
          <cell r="K231">
            <v>0</v>
          </cell>
          <cell r="L231">
            <v>0</v>
          </cell>
          <cell r="M231">
            <v>0</v>
          </cell>
          <cell r="N231">
            <v>2</v>
          </cell>
          <cell r="O231">
            <v>144372</v>
          </cell>
          <cell r="P231" t="str">
            <v/>
          </cell>
        </row>
        <row r="232">
          <cell r="D232" t="str">
            <v>15-25-080</v>
          </cell>
          <cell r="E232" t="str">
            <v>SALIDA PARA BALA CILINDRO CIRCULAR CAPELA DE 2X26W DE DESCOLGAR.</v>
          </cell>
          <cell r="F232" t="str">
            <v>UN</v>
          </cell>
          <cell r="G232">
            <v>72186</v>
          </cell>
          <cell r="H232">
            <v>22</v>
          </cell>
          <cell r="I232">
            <v>1588092</v>
          </cell>
          <cell r="J232">
            <v>0</v>
          </cell>
          <cell r="K232">
            <v>0</v>
          </cell>
          <cell r="L232">
            <v>0</v>
          </cell>
          <cell r="M232">
            <v>0</v>
          </cell>
          <cell r="N232">
            <v>22</v>
          </cell>
          <cell r="O232">
            <v>1588092</v>
          </cell>
          <cell r="P232" t="str">
            <v/>
          </cell>
        </row>
        <row r="233">
          <cell r="D233" t="str">
            <v>15-25-090</v>
          </cell>
          <cell r="E233" t="str">
            <v>SALIDA PARA BAÑADORA DE DESCOLGAR 2X28W.</v>
          </cell>
          <cell r="F233" t="str">
            <v>UN</v>
          </cell>
          <cell r="G233">
            <v>72186</v>
          </cell>
          <cell r="H233">
            <v>6</v>
          </cell>
          <cell r="I233">
            <v>433116</v>
          </cell>
          <cell r="J233">
            <v>0</v>
          </cell>
          <cell r="K233">
            <v>0</v>
          </cell>
          <cell r="L233">
            <v>0</v>
          </cell>
          <cell r="M233">
            <v>0</v>
          </cell>
          <cell r="N233">
            <v>6</v>
          </cell>
          <cell r="O233">
            <v>433116</v>
          </cell>
          <cell r="P233" t="str">
            <v/>
          </cell>
        </row>
        <row r="234">
          <cell r="D234" t="str">
            <v>15-25-100</v>
          </cell>
          <cell r="E234" t="str">
            <v>SALIDA EXTERIOR LUMINARIA 70W  AP</v>
          </cell>
          <cell r="F234" t="str">
            <v>UN</v>
          </cell>
          <cell r="G234">
            <v>90403</v>
          </cell>
          <cell r="H234">
            <v>6</v>
          </cell>
          <cell r="I234">
            <v>542418</v>
          </cell>
          <cell r="J234">
            <v>0</v>
          </cell>
          <cell r="K234">
            <v>0</v>
          </cell>
          <cell r="L234">
            <v>0</v>
          </cell>
          <cell r="M234">
            <v>0</v>
          </cell>
          <cell r="N234">
            <v>6</v>
          </cell>
          <cell r="O234">
            <v>542418</v>
          </cell>
          <cell r="P234" t="str">
            <v/>
          </cell>
        </row>
        <row r="235">
          <cell r="D235" t="str">
            <v>15-25-110</v>
          </cell>
          <cell r="E235" t="str">
            <v>SALIDAS PARA INTERRUPTORES SENCILLOS 120V, 15 A</v>
          </cell>
          <cell r="F235" t="str">
            <v>UN</v>
          </cell>
          <cell r="G235">
            <v>79785</v>
          </cell>
          <cell r="H235">
            <v>5</v>
          </cell>
          <cell r="I235">
            <v>398925</v>
          </cell>
          <cell r="J235">
            <v>0</v>
          </cell>
          <cell r="K235">
            <v>0</v>
          </cell>
          <cell r="L235">
            <v>0</v>
          </cell>
          <cell r="M235">
            <v>0</v>
          </cell>
          <cell r="N235">
            <v>5</v>
          </cell>
          <cell r="O235">
            <v>398925</v>
          </cell>
          <cell r="P235" t="str">
            <v/>
          </cell>
        </row>
        <row r="236">
          <cell r="D236" t="str">
            <v>15-25-120</v>
          </cell>
          <cell r="E236" t="str">
            <v>SALIDAS PARA INTERRUPTORES DOBLES 120V, 20 A</v>
          </cell>
          <cell r="F236" t="str">
            <v>UN</v>
          </cell>
          <cell r="G236">
            <v>82928</v>
          </cell>
          <cell r="H236">
            <v>10</v>
          </cell>
          <cell r="I236">
            <v>829280</v>
          </cell>
          <cell r="J236">
            <v>0</v>
          </cell>
          <cell r="K236">
            <v>0</v>
          </cell>
          <cell r="L236">
            <v>0</v>
          </cell>
          <cell r="M236">
            <v>0</v>
          </cell>
          <cell r="N236">
            <v>10</v>
          </cell>
          <cell r="O236">
            <v>829280</v>
          </cell>
          <cell r="P236" t="str">
            <v/>
          </cell>
        </row>
        <row r="237">
          <cell r="D237" t="str">
            <v>15-25-130</v>
          </cell>
          <cell r="E237" t="str">
            <v>SALIDAS PARA INTERRUPTORES TRIPLES 120V, 20 A</v>
          </cell>
          <cell r="F237" t="str">
            <v>UN</v>
          </cell>
          <cell r="G237">
            <v>87244</v>
          </cell>
          <cell r="H237">
            <v>2</v>
          </cell>
          <cell r="I237">
            <v>174488</v>
          </cell>
          <cell r="J237">
            <v>0</v>
          </cell>
          <cell r="K237">
            <v>0</v>
          </cell>
          <cell r="L237">
            <v>0</v>
          </cell>
          <cell r="M237">
            <v>0</v>
          </cell>
          <cell r="N237">
            <v>2</v>
          </cell>
          <cell r="O237">
            <v>174488</v>
          </cell>
          <cell r="P237" t="str">
            <v/>
          </cell>
        </row>
        <row r="238">
          <cell r="D238" t="str">
            <v/>
          </cell>
          <cell r="E238" t="str">
            <v>SALIDAS ELÉCTRICAS PARA TOMACORRIENTES</v>
          </cell>
          <cell r="F238" t="str">
            <v/>
          </cell>
          <cell r="G238">
            <v>0</v>
          </cell>
          <cell r="H238">
            <v>0</v>
          </cell>
          <cell r="I238" t="str">
            <v/>
          </cell>
          <cell r="J238">
            <v>0</v>
          </cell>
          <cell r="K238" t="str">
            <v/>
          </cell>
          <cell r="L238">
            <v>0</v>
          </cell>
          <cell r="M238" t="str">
            <v/>
          </cell>
          <cell r="N238">
            <v>0</v>
          </cell>
          <cell r="O238">
            <v>0</v>
          </cell>
          <cell r="P238" t="str">
            <v/>
          </cell>
        </row>
        <row r="239">
          <cell r="D239" t="str">
            <v/>
          </cell>
          <cell r="E239" t="str">
            <v>CONSTRUCCION DE SALIDAS ELÉCTRICAS PARA TOMACORRIENTES HASTA UNA LONGITUD MAXIMA ENTRE SALIDAS DE 5 MTS.
INCLUYE: TUBERÍA EMT, CAJA, CONECTORES DE EMPALME, ALAMBRES Y/O CABLES, APARATO ELÉCTRICO, MARCACIÓN Y SEÑALIZACIÓN RETIE, CONEXIÓN, PRUEBAS Y PUESTA EN SERVICIO.</v>
          </cell>
          <cell r="F239" t="str">
            <v/>
          </cell>
          <cell r="G239">
            <v>0</v>
          </cell>
          <cell r="H239">
            <v>0</v>
          </cell>
          <cell r="I239" t="str">
            <v/>
          </cell>
          <cell r="J239">
            <v>0</v>
          </cell>
          <cell r="K239" t="str">
            <v/>
          </cell>
          <cell r="L239">
            <v>0</v>
          </cell>
          <cell r="M239" t="str">
            <v/>
          </cell>
          <cell r="N239">
            <v>0</v>
          </cell>
          <cell r="O239">
            <v>0</v>
          </cell>
          <cell r="P239" t="str">
            <v/>
          </cell>
        </row>
        <row r="240">
          <cell r="D240" t="str">
            <v>15-25-150</v>
          </cell>
          <cell r="E240" t="str">
            <v>SALIDAS PARA TOMACORRIENTE DOBLE CON POLO A TIERRA, NORMAL, 20A, 120 V.</v>
          </cell>
          <cell r="F240" t="str">
            <v>UN</v>
          </cell>
          <cell r="G240">
            <v>86462</v>
          </cell>
          <cell r="H240">
            <v>48</v>
          </cell>
          <cell r="I240">
            <v>4150176</v>
          </cell>
          <cell r="J240">
            <v>0</v>
          </cell>
          <cell r="K240">
            <v>0</v>
          </cell>
          <cell r="L240">
            <v>0</v>
          </cell>
          <cell r="M240">
            <v>0</v>
          </cell>
          <cell r="N240">
            <v>48</v>
          </cell>
          <cell r="O240">
            <v>4150176</v>
          </cell>
          <cell r="P240" t="str">
            <v/>
          </cell>
        </row>
        <row r="241">
          <cell r="D241" t="str">
            <v>15-25-160</v>
          </cell>
          <cell r="E241" t="str">
            <v>SALIDA TIPO GFCI</v>
          </cell>
          <cell r="F241" t="str">
            <v>UN</v>
          </cell>
          <cell r="G241">
            <v>100284</v>
          </cell>
          <cell r="H241">
            <v>2</v>
          </cell>
          <cell r="I241">
            <v>200568</v>
          </cell>
          <cell r="J241">
            <v>0</v>
          </cell>
          <cell r="K241">
            <v>0</v>
          </cell>
          <cell r="L241">
            <v>0</v>
          </cell>
          <cell r="M241">
            <v>0</v>
          </cell>
          <cell r="N241">
            <v>2</v>
          </cell>
          <cell r="O241">
            <v>200568</v>
          </cell>
          <cell r="P241" t="str">
            <v/>
          </cell>
        </row>
        <row r="242">
          <cell r="D242" t="str">
            <v/>
          </cell>
          <cell r="E242" t="str">
            <v/>
          </cell>
          <cell r="F242" t="str">
            <v/>
          </cell>
          <cell r="G242">
            <v>0</v>
          </cell>
          <cell r="H242">
            <v>0</v>
          </cell>
          <cell r="I242" t="str">
            <v/>
          </cell>
          <cell r="J242">
            <v>0</v>
          </cell>
          <cell r="K242" t="str">
            <v/>
          </cell>
          <cell r="L242">
            <v>0</v>
          </cell>
          <cell r="M242" t="str">
            <v/>
          </cell>
          <cell r="N242">
            <v>0</v>
          </cell>
          <cell r="O242">
            <v>0</v>
          </cell>
          <cell r="P242" t="str">
            <v/>
          </cell>
        </row>
        <row r="243">
          <cell r="D243" t="str">
            <v>15-30</v>
          </cell>
          <cell r="E243" t="str">
            <v>LUMINARIAS</v>
          </cell>
          <cell r="F243" t="str">
            <v/>
          </cell>
          <cell r="G243">
            <v>0</v>
          </cell>
          <cell r="H243">
            <v>0</v>
          </cell>
          <cell r="I243">
            <v>21971726</v>
          </cell>
          <cell r="J243">
            <v>0</v>
          </cell>
          <cell r="K243">
            <v>0</v>
          </cell>
          <cell r="L243">
            <v>0</v>
          </cell>
          <cell r="M243">
            <v>0</v>
          </cell>
          <cell r="N243">
            <v>0</v>
          </cell>
          <cell r="O243">
            <v>21971726</v>
          </cell>
          <cell r="P243" t="str">
            <v/>
          </cell>
        </row>
        <row r="244">
          <cell r="D244" t="str">
            <v/>
          </cell>
          <cell r="E244" t="str">
            <v>SUMINISTRO Y MONTAJE DE LUMINARIAS.
INCLUYE: LUMINARIA CON TUBOS FLUORESCENTES O BOMBILLA, CABLE ENCAUCHETADO CALIBRE 3X16AWG, CLAVIJA TIPO 515 LEVITON, MARCACIÓN, SOPORTE, FIJACIÓN, CONEXIÓN, PRUEBAS Y PUESTA EN SERVICIO.</v>
          </cell>
          <cell r="F244" t="str">
            <v/>
          </cell>
          <cell r="G244">
            <v>0</v>
          </cell>
          <cell r="H244">
            <v>0</v>
          </cell>
          <cell r="I244" t="str">
            <v/>
          </cell>
          <cell r="J244">
            <v>0</v>
          </cell>
          <cell r="K244" t="str">
            <v/>
          </cell>
          <cell r="L244">
            <v>0</v>
          </cell>
          <cell r="M244" t="str">
            <v/>
          </cell>
          <cell r="N244">
            <v>0</v>
          </cell>
          <cell r="O244">
            <v>0</v>
          </cell>
          <cell r="P244" t="str">
            <v/>
          </cell>
        </row>
        <row r="245">
          <cell r="D245" t="str">
            <v>15-30-010</v>
          </cell>
          <cell r="E245" t="str">
            <v>LUMINARIA DE EMERGENCIA TIPO LED 2W.</v>
          </cell>
          <cell r="F245" t="str">
            <v>UN</v>
          </cell>
          <cell r="G245">
            <v>136092</v>
          </cell>
          <cell r="H245">
            <v>9</v>
          </cell>
          <cell r="I245">
            <v>1224828</v>
          </cell>
          <cell r="J245">
            <v>0</v>
          </cell>
          <cell r="K245">
            <v>0</v>
          </cell>
          <cell r="L245">
            <v>0</v>
          </cell>
          <cell r="M245">
            <v>0</v>
          </cell>
          <cell r="N245">
            <v>9</v>
          </cell>
          <cell r="O245">
            <v>1224828</v>
          </cell>
          <cell r="P245" t="str">
            <v/>
          </cell>
        </row>
        <row r="246">
          <cell r="D246" t="str">
            <v>15-30-020</v>
          </cell>
          <cell r="E246" t="str">
            <v>AVISO LUMINOSO</v>
          </cell>
          <cell r="F246" t="str">
            <v>UN</v>
          </cell>
          <cell r="G246">
            <v>151695</v>
          </cell>
          <cell r="H246">
            <v>2</v>
          </cell>
          <cell r="I246">
            <v>303390</v>
          </cell>
          <cell r="J246">
            <v>0</v>
          </cell>
          <cell r="K246">
            <v>0</v>
          </cell>
          <cell r="L246">
            <v>0</v>
          </cell>
          <cell r="M246">
            <v>0</v>
          </cell>
          <cell r="N246">
            <v>2</v>
          </cell>
          <cell r="O246">
            <v>303390</v>
          </cell>
          <cell r="P246" t="str">
            <v/>
          </cell>
        </row>
        <row r="247">
          <cell r="D247" t="str">
            <v>15-30-030</v>
          </cell>
          <cell r="E247" t="str">
            <v>LUMINARIA FLUORESCENTE 60X60 4X24W DE DESCOLGAR.</v>
          </cell>
          <cell r="F247" t="str">
            <v>UN</v>
          </cell>
          <cell r="G247">
            <v>263398</v>
          </cell>
          <cell r="H247">
            <v>48</v>
          </cell>
          <cell r="I247">
            <v>12643104</v>
          </cell>
          <cell r="J247">
            <v>0</v>
          </cell>
          <cell r="K247">
            <v>0</v>
          </cell>
          <cell r="L247">
            <v>0</v>
          </cell>
          <cell r="M247">
            <v>0</v>
          </cell>
          <cell r="N247">
            <v>48</v>
          </cell>
          <cell r="O247">
            <v>12643104</v>
          </cell>
          <cell r="P247" t="str">
            <v/>
          </cell>
        </row>
        <row r="248">
          <cell r="D248" t="str">
            <v>15-30-040</v>
          </cell>
          <cell r="E248" t="str">
            <v>LUMINARIA FLUORESCENTE HERMÉTICA 1X54W DE DESCOLGAR</v>
          </cell>
          <cell r="F248" t="str">
            <v>UN</v>
          </cell>
          <cell r="G248">
            <v>118593</v>
          </cell>
          <cell r="H248">
            <v>2</v>
          </cell>
          <cell r="I248">
            <v>237186</v>
          </cell>
          <cell r="J248">
            <v>0</v>
          </cell>
          <cell r="K248">
            <v>0</v>
          </cell>
          <cell r="L248">
            <v>0</v>
          </cell>
          <cell r="M248">
            <v>0</v>
          </cell>
          <cell r="N248">
            <v>2</v>
          </cell>
          <cell r="O248">
            <v>237186</v>
          </cell>
          <cell r="P248" t="str">
            <v/>
          </cell>
        </row>
        <row r="249">
          <cell r="D249" t="str">
            <v>15-30-050</v>
          </cell>
          <cell r="E249" t="str">
            <v>LUMINARIA FLUORESCENTE HERMÉTICA 2X54W DE DESCOLGAR</v>
          </cell>
          <cell r="F249" t="str">
            <v>UN</v>
          </cell>
          <cell r="G249">
            <v>162340</v>
          </cell>
          <cell r="H249">
            <v>5</v>
          </cell>
          <cell r="I249">
            <v>811700</v>
          </cell>
          <cell r="J249">
            <v>0</v>
          </cell>
          <cell r="K249">
            <v>0</v>
          </cell>
          <cell r="L249">
            <v>0</v>
          </cell>
          <cell r="M249">
            <v>0</v>
          </cell>
          <cell r="N249">
            <v>5</v>
          </cell>
          <cell r="O249">
            <v>811700</v>
          </cell>
          <cell r="P249" t="str">
            <v/>
          </cell>
        </row>
        <row r="250">
          <cell r="D250" t="str">
            <v>15-30-060</v>
          </cell>
          <cell r="E250" t="str">
            <v>BALA CILINDRO CIRCULAR DE 1X26W DE DESCOLGAR.</v>
          </cell>
          <cell r="F250" t="str">
            <v>UN</v>
          </cell>
          <cell r="G250">
            <v>94167</v>
          </cell>
          <cell r="H250">
            <v>14</v>
          </cell>
          <cell r="I250">
            <v>1318338</v>
          </cell>
          <cell r="J250">
            <v>0</v>
          </cell>
          <cell r="K250">
            <v>0</v>
          </cell>
          <cell r="L250">
            <v>0</v>
          </cell>
          <cell r="M250">
            <v>0</v>
          </cell>
          <cell r="N250">
            <v>14</v>
          </cell>
          <cell r="O250">
            <v>1318338</v>
          </cell>
          <cell r="P250" t="str">
            <v/>
          </cell>
        </row>
        <row r="251">
          <cell r="D251" t="str">
            <v>15-30-070</v>
          </cell>
          <cell r="E251" t="str">
            <v>BALA CILINDRO CIRCULAR DE 1X32W DE DESCOLGAR.</v>
          </cell>
          <cell r="F251" t="str">
            <v>UN</v>
          </cell>
          <cell r="G251">
            <v>94969</v>
          </cell>
          <cell r="H251">
            <v>2</v>
          </cell>
          <cell r="I251">
            <v>189938</v>
          </cell>
          <cell r="J251">
            <v>0</v>
          </cell>
          <cell r="K251">
            <v>0</v>
          </cell>
          <cell r="L251">
            <v>0</v>
          </cell>
          <cell r="M251">
            <v>0</v>
          </cell>
          <cell r="N251">
            <v>2</v>
          </cell>
          <cell r="O251">
            <v>189938</v>
          </cell>
          <cell r="P251" t="str">
            <v/>
          </cell>
        </row>
        <row r="252">
          <cell r="D252" t="str">
            <v>15-30-080</v>
          </cell>
          <cell r="E252" t="str">
            <v>BALA CILINDRO  CIRCULAR CAPELA DE 2X26W DE DESCOLGAR.</v>
          </cell>
          <cell r="F252" t="str">
            <v>UN</v>
          </cell>
          <cell r="G252">
            <v>103135</v>
          </cell>
          <cell r="H252">
            <v>22</v>
          </cell>
          <cell r="I252">
            <v>2268970</v>
          </cell>
          <cell r="J252">
            <v>0</v>
          </cell>
          <cell r="K252">
            <v>0</v>
          </cell>
          <cell r="L252">
            <v>0</v>
          </cell>
          <cell r="M252">
            <v>0</v>
          </cell>
          <cell r="N252">
            <v>22</v>
          </cell>
          <cell r="O252">
            <v>2268970</v>
          </cell>
          <cell r="P252" t="str">
            <v/>
          </cell>
        </row>
        <row r="253">
          <cell r="D253" t="str">
            <v>15-30-090</v>
          </cell>
          <cell r="E253" t="str">
            <v>BAÑADORA DE DESCOLGAR 2X28W.</v>
          </cell>
          <cell r="F253" t="str">
            <v>UN</v>
          </cell>
          <cell r="G253">
            <v>163484</v>
          </cell>
          <cell r="H253">
            <v>6</v>
          </cell>
          <cell r="I253">
            <v>980904</v>
          </cell>
          <cell r="J253">
            <v>0</v>
          </cell>
          <cell r="K253">
            <v>0</v>
          </cell>
          <cell r="L253">
            <v>0</v>
          </cell>
          <cell r="M253">
            <v>0</v>
          </cell>
          <cell r="N253">
            <v>6</v>
          </cell>
          <cell r="O253">
            <v>980904</v>
          </cell>
          <cell r="P253" t="str">
            <v/>
          </cell>
        </row>
        <row r="254">
          <cell r="D254" t="str">
            <v>15-30-100</v>
          </cell>
          <cell r="E254" t="str">
            <v>LUMINARIA 70W  AP.INCLUYE BRAZO Y FOTOCELDA.</v>
          </cell>
          <cell r="F254" t="str">
            <v>UN</v>
          </cell>
          <cell r="G254">
            <v>332228</v>
          </cell>
          <cell r="H254">
            <v>6</v>
          </cell>
          <cell r="I254">
            <v>1993368</v>
          </cell>
          <cell r="J254">
            <v>0</v>
          </cell>
          <cell r="K254">
            <v>0</v>
          </cell>
          <cell r="L254">
            <v>0</v>
          </cell>
          <cell r="M254">
            <v>0</v>
          </cell>
          <cell r="N254">
            <v>6</v>
          </cell>
          <cell r="O254">
            <v>1993368</v>
          </cell>
          <cell r="P254" t="str">
            <v/>
          </cell>
        </row>
        <row r="255">
          <cell r="D255" t="str">
            <v/>
          </cell>
          <cell r="E255" t="str">
            <v/>
          </cell>
          <cell r="F255" t="str">
            <v/>
          </cell>
          <cell r="G255">
            <v>0</v>
          </cell>
          <cell r="H255">
            <v>0</v>
          </cell>
          <cell r="I255" t="str">
            <v/>
          </cell>
          <cell r="J255">
            <v>0</v>
          </cell>
          <cell r="K255" t="str">
            <v/>
          </cell>
          <cell r="L255">
            <v>0</v>
          </cell>
          <cell r="M255" t="str">
            <v/>
          </cell>
          <cell r="N255">
            <v>0</v>
          </cell>
          <cell r="O255">
            <v>0</v>
          </cell>
          <cell r="P255" t="str">
            <v/>
          </cell>
        </row>
        <row r="256">
          <cell r="D256" t="str">
            <v>15-35</v>
          </cell>
          <cell r="E256" t="str">
            <v>CAJAS</v>
          </cell>
          <cell r="F256" t="str">
            <v/>
          </cell>
          <cell r="G256">
            <v>0</v>
          </cell>
          <cell r="H256">
            <v>0</v>
          </cell>
          <cell r="I256">
            <v>2037803</v>
          </cell>
          <cell r="J256">
            <v>0</v>
          </cell>
          <cell r="K256">
            <v>0</v>
          </cell>
          <cell r="L256">
            <v>0</v>
          </cell>
          <cell r="M256">
            <v>0</v>
          </cell>
          <cell r="N256">
            <v>0</v>
          </cell>
          <cell r="O256">
            <v>2037803</v>
          </cell>
          <cell r="P256" t="str">
            <v/>
          </cell>
        </row>
        <row r="257">
          <cell r="D257" t="str">
            <v/>
          </cell>
          <cell r="E257" t="str">
            <v>SUMINISTRO Y MONTAJE DE:</v>
          </cell>
          <cell r="F257" t="str">
            <v/>
          </cell>
          <cell r="G257">
            <v>0</v>
          </cell>
          <cell r="H257">
            <v>0</v>
          </cell>
          <cell r="I257" t="str">
            <v/>
          </cell>
          <cell r="J257">
            <v>0</v>
          </cell>
          <cell r="K257" t="str">
            <v/>
          </cell>
          <cell r="L257">
            <v>0</v>
          </cell>
          <cell r="M257" t="str">
            <v/>
          </cell>
          <cell r="N257">
            <v>0</v>
          </cell>
          <cell r="O257">
            <v>0</v>
          </cell>
          <cell r="P257" t="str">
            <v/>
          </cell>
        </row>
        <row r="258">
          <cell r="D258" t="str">
            <v>15-35-010</v>
          </cell>
          <cell r="E258" t="str">
            <v>CAJA DE INSPECCIÓN DE 60X60</v>
          </cell>
          <cell r="F258" t="str">
            <v>UN</v>
          </cell>
          <cell r="G258">
            <v>385883</v>
          </cell>
          <cell r="H258">
            <v>1</v>
          </cell>
          <cell r="I258">
            <v>385883</v>
          </cell>
          <cell r="J258">
            <v>0</v>
          </cell>
          <cell r="K258">
            <v>0</v>
          </cell>
          <cell r="L258">
            <v>0</v>
          </cell>
          <cell r="M258">
            <v>0</v>
          </cell>
          <cell r="N258">
            <v>1</v>
          </cell>
          <cell r="O258">
            <v>385883</v>
          </cell>
          <cell r="P258" t="str">
            <v/>
          </cell>
        </row>
        <row r="259">
          <cell r="D259" t="str">
            <v>15-35-020</v>
          </cell>
          <cell r="E259" t="str">
            <v>CAJA DE INSPECCIÓN DE 50X50</v>
          </cell>
          <cell r="F259" t="str">
            <v>UN</v>
          </cell>
          <cell r="G259">
            <v>307313</v>
          </cell>
          <cell r="H259">
            <v>2</v>
          </cell>
          <cell r="I259">
            <v>614626</v>
          </cell>
          <cell r="J259">
            <v>0</v>
          </cell>
          <cell r="K259">
            <v>0</v>
          </cell>
          <cell r="L259">
            <v>0</v>
          </cell>
          <cell r="M259">
            <v>0</v>
          </cell>
          <cell r="N259">
            <v>2</v>
          </cell>
          <cell r="O259">
            <v>614626</v>
          </cell>
          <cell r="P259" t="str">
            <v/>
          </cell>
        </row>
        <row r="260">
          <cell r="D260" t="str">
            <v>15-35-030</v>
          </cell>
          <cell r="E260" t="str">
            <v>CAJA DE INSPECCIÓN DE 30X30</v>
          </cell>
          <cell r="F260" t="str">
            <v>UN</v>
          </cell>
          <cell r="G260">
            <v>161420</v>
          </cell>
          <cell r="H260">
            <v>6</v>
          </cell>
          <cell r="I260">
            <v>968520</v>
          </cell>
          <cell r="J260">
            <v>0</v>
          </cell>
          <cell r="K260">
            <v>0</v>
          </cell>
          <cell r="L260">
            <v>0</v>
          </cell>
          <cell r="M260">
            <v>0</v>
          </cell>
          <cell r="N260">
            <v>6</v>
          </cell>
          <cell r="O260">
            <v>968520</v>
          </cell>
          <cell r="P260" t="str">
            <v/>
          </cell>
        </row>
        <row r="261">
          <cell r="D261" t="str">
            <v>15-35-040</v>
          </cell>
          <cell r="E261" t="str">
            <v>CAJA DE PASO DE 20X20</v>
          </cell>
          <cell r="F261" t="str">
            <v>UN</v>
          </cell>
          <cell r="G261">
            <v>34387</v>
          </cell>
          <cell r="H261">
            <v>2</v>
          </cell>
          <cell r="I261">
            <v>68774</v>
          </cell>
          <cell r="J261">
            <v>0</v>
          </cell>
          <cell r="K261">
            <v>0</v>
          </cell>
          <cell r="L261">
            <v>0</v>
          </cell>
          <cell r="M261">
            <v>0</v>
          </cell>
          <cell r="N261">
            <v>2</v>
          </cell>
          <cell r="O261">
            <v>68774</v>
          </cell>
          <cell r="P261" t="str">
            <v/>
          </cell>
        </row>
        <row r="262">
          <cell r="D262" t="str">
            <v/>
          </cell>
          <cell r="E262" t="str">
            <v/>
          </cell>
          <cell r="F262" t="str">
            <v/>
          </cell>
          <cell r="G262">
            <v>0</v>
          </cell>
          <cell r="H262">
            <v>0</v>
          </cell>
          <cell r="I262" t="str">
            <v/>
          </cell>
          <cell r="J262">
            <v>0</v>
          </cell>
          <cell r="K262" t="str">
            <v/>
          </cell>
          <cell r="L262">
            <v>0</v>
          </cell>
          <cell r="M262" t="str">
            <v/>
          </cell>
          <cell r="N262">
            <v>0</v>
          </cell>
          <cell r="O262">
            <v>0</v>
          </cell>
          <cell r="P262" t="str">
            <v/>
          </cell>
        </row>
        <row r="263">
          <cell r="D263" t="str">
            <v>15-40</v>
          </cell>
          <cell r="E263" t="str">
            <v>POSTES</v>
          </cell>
          <cell r="F263" t="str">
            <v/>
          </cell>
          <cell r="G263">
            <v>0</v>
          </cell>
          <cell r="H263">
            <v>0</v>
          </cell>
          <cell r="I263">
            <v>4200792</v>
          </cell>
          <cell r="J263">
            <v>0</v>
          </cell>
          <cell r="K263">
            <v>0</v>
          </cell>
          <cell r="L263">
            <v>0</v>
          </cell>
          <cell r="M263">
            <v>0</v>
          </cell>
          <cell r="N263">
            <v>0</v>
          </cell>
          <cell r="O263">
            <v>4200792</v>
          </cell>
          <cell r="P263" t="str">
            <v/>
          </cell>
        </row>
        <row r="264">
          <cell r="D264" t="str">
            <v/>
          </cell>
          <cell r="E264" t="str">
            <v>SUMINISTRO Y MONTAJE DE:</v>
          </cell>
          <cell r="F264" t="str">
            <v/>
          </cell>
          <cell r="G264">
            <v>0</v>
          </cell>
          <cell r="H264">
            <v>0</v>
          </cell>
          <cell r="I264" t="str">
            <v/>
          </cell>
          <cell r="J264">
            <v>0</v>
          </cell>
          <cell r="K264" t="str">
            <v/>
          </cell>
          <cell r="L264">
            <v>0</v>
          </cell>
          <cell r="M264" t="str">
            <v/>
          </cell>
          <cell r="N264">
            <v>0</v>
          </cell>
          <cell r="O264">
            <v>0</v>
          </cell>
          <cell r="P264" t="str">
            <v/>
          </cell>
        </row>
        <row r="265">
          <cell r="D265" t="str">
            <v>15-40-010</v>
          </cell>
          <cell r="E265" t="str">
            <v>POSTE METÁLICO DE 6 METROS PARA LUMINARIA DE 70W.</v>
          </cell>
          <cell r="F265" t="str">
            <v>UN</v>
          </cell>
          <cell r="G265">
            <v>700132</v>
          </cell>
          <cell r="H265">
            <v>6</v>
          </cell>
          <cell r="I265">
            <v>4200792</v>
          </cell>
          <cell r="J265">
            <v>0</v>
          </cell>
          <cell r="K265">
            <v>0</v>
          </cell>
          <cell r="L265">
            <v>0</v>
          </cell>
          <cell r="M265">
            <v>0</v>
          </cell>
          <cell r="N265">
            <v>6</v>
          </cell>
          <cell r="O265">
            <v>4200792</v>
          </cell>
          <cell r="P265" t="str">
            <v/>
          </cell>
        </row>
        <row r="266">
          <cell r="D266" t="str">
            <v/>
          </cell>
          <cell r="E266" t="str">
            <v/>
          </cell>
          <cell r="F266" t="str">
            <v/>
          </cell>
          <cell r="G266">
            <v>0</v>
          </cell>
          <cell r="H266">
            <v>0</v>
          </cell>
          <cell r="I266" t="str">
            <v/>
          </cell>
          <cell r="J266">
            <v>0</v>
          </cell>
          <cell r="K266" t="str">
            <v/>
          </cell>
          <cell r="L266">
            <v>0</v>
          </cell>
          <cell r="M266" t="str">
            <v/>
          </cell>
          <cell r="N266">
            <v>0</v>
          </cell>
          <cell r="O266">
            <v>0</v>
          </cell>
          <cell r="P266" t="str">
            <v/>
          </cell>
        </row>
        <row r="267">
          <cell r="D267" t="str">
            <v>15-45</v>
          </cell>
          <cell r="E267" t="str">
            <v>COMUNICACIONES (SISTEMAS)</v>
          </cell>
          <cell r="F267" t="str">
            <v/>
          </cell>
          <cell r="G267">
            <v>0</v>
          </cell>
          <cell r="H267">
            <v>0</v>
          </cell>
          <cell r="I267">
            <v>2113490</v>
          </cell>
          <cell r="J267">
            <v>0</v>
          </cell>
          <cell r="K267">
            <v>0</v>
          </cell>
          <cell r="L267">
            <v>0</v>
          </cell>
          <cell r="M267">
            <v>0</v>
          </cell>
          <cell r="N267">
            <v>0</v>
          </cell>
          <cell r="O267">
            <v>2113490</v>
          </cell>
          <cell r="P267" t="str">
            <v/>
          </cell>
        </row>
        <row r="268">
          <cell r="D268" t="str">
            <v/>
          </cell>
          <cell r="E268" t="str">
            <v>SUMINISTRO Y MONTAJE DE:</v>
          </cell>
          <cell r="F268" t="str">
            <v/>
          </cell>
          <cell r="G268">
            <v>0</v>
          </cell>
          <cell r="H268">
            <v>0</v>
          </cell>
          <cell r="I268" t="str">
            <v/>
          </cell>
          <cell r="J268">
            <v>0</v>
          </cell>
          <cell r="K268" t="str">
            <v/>
          </cell>
          <cell r="L268">
            <v>0</v>
          </cell>
          <cell r="M268" t="str">
            <v/>
          </cell>
          <cell r="N268">
            <v>0</v>
          </cell>
          <cell r="O268">
            <v>0</v>
          </cell>
          <cell r="P268" t="str">
            <v/>
          </cell>
        </row>
        <row r="269">
          <cell r="D269" t="str">
            <v>15-45-010</v>
          </cell>
          <cell r="E269" t="str">
            <v xml:space="preserve">PATCH CORD CAT6  1,5M AZUL </v>
          </cell>
          <cell r="F269" t="str">
            <v>UN</v>
          </cell>
          <cell r="G269">
            <v>23332</v>
          </cell>
          <cell r="H269">
            <v>1</v>
          </cell>
          <cell r="I269">
            <v>23332</v>
          </cell>
          <cell r="J269">
            <v>0</v>
          </cell>
          <cell r="K269">
            <v>0</v>
          </cell>
          <cell r="L269">
            <v>0</v>
          </cell>
          <cell r="M269">
            <v>0</v>
          </cell>
          <cell r="N269">
            <v>1</v>
          </cell>
          <cell r="O269">
            <v>23332</v>
          </cell>
          <cell r="P269" t="str">
            <v/>
          </cell>
        </row>
        <row r="270">
          <cell r="D270" t="str">
            <v>15-45-020</v>
          </cell>
          <cell r="E270" t="str">
            <v>TOMA DOBLE DE DATOS.INCLUYE: FACE PLATE DOBLE, 2 JACK SENCILLO CAT 6, MARCACIÓN, PRUEBAS, CONEXIÓN Y PUESTA EN SERVICIO.</v>
          </cell>
          <cell r="F270" t="str">
            <v>UN</v>
          </cell>
          <cell r="G270">
            <v>74258</v>
          </cell>
          <cell r="H270">
            <v>1</v>
          </cell>
          <cell r="I270">
            <v>74258</v>
          </cell>
          <cell r="J270">
            <v>0</v>
          </cell>
          <cell r="K270">
            <v>0</v>
          </cell>
          <cell r="L270">
            <v>0</v>
          </cell>
          <cell r="M270">
            <v>0</v>
          </cell>
          <cell r="N270">
            <v>1</v>
          </cell>
          <cell r="O270">
            <v>74258</v>
          </cell>
          <cell r="P270" t="str">
            <v/>
          </cell>
        </row>
        <row r="271">
          <cell r="D271" t="str">
            <v>15-45-030</v>
          </cell>
          <cell r="E271" t="str">
            <v>ACCESS POINT INDOOR 802.11N POWER OVER ETHERNET (POE) STANDARD</v>
          </cell>
          <cell r="F271" t="str">
            <v>UN</v>
          </cell>
          <cell r="G271">
            <v>739689</v>
          </cell>
          <cell r="H271">
            <v>1</v>
          </cell>
          <cell r="I271">
            <v>739689</v>
          </cell>
          <cell r="J271">
            <v>0</v>
          </cell>
          <cell r="K271">
            <v>0</v>
          </cell>
          <cell r="L271">
            <v>0</v>
          </cell>
          <cell r="M271">
            <v>0</v>
          </cell>
          <cell r="N271">
            <v>1</v>
          </cell>
          <cell r="O271">
            <v>739689</v>
          </cell>
          <cell r="P271" t="str">
            <v/>
          </cell>
        </row>
        <row r="272">
          <cell r="D272" t="str">
            <v>15-45-040</v>
          </cell>
          <cell r="E272" t="str">
            <v>CABLE 4 PARES UTP CAT. 6</v>
          </cell>
          <cell r="F272" t="str">
            <v>ML</v>
          </cell>
          <cell r="G272">
            <v>2561</v>
          </cell>
          <cell r="H272">
            <v>75</v>
          </cell>
          <cell r="I272">
            <v>192075</v>
          </cell>
          <cell r="J272">
            <v>0</v>
          </cell>
          <cell r="K272">
            <v>0</v>
          </cell>
          <cell r="L272">
            <v>0</v>
          </cell>
          <cell r="M272">
            <v>0</v>
          </cell>
          <cell r="N272">
            <v>75</v>
          </cell>
          <cell r="O272">
            <v>192075</v>
          </cell>
          <cell r="P272" t="str">
            <v/>
          </cell>
        </row>
        <row r="273">
          <cell r="D273" t="str">
            <v>15-45-050</v>
          </cell>
          <cell r="E273" t="str">
            <v>MINIRACK 30X55X40 COLOR NEGRO CON REJILLAS.</v>
          </cell>
          <cell r="F273" t="str">
            <v>UN</v>
          </cell>
          <cell r="G273">
            <v>285108</v>
          </cell>
          <cell r="H273">
            <v>1</v>
          </cell>
          <cell r="I273">
            <v>285108</v>
          </cell>
          <cell r="J273">
            <v>0</v>
          </cell>
          <cell r="K273">
            <v>0</v>
          </cell>
          <cell r="L273">
            <v>0</v>
          </cell>
          <cell r="M273">
            <v>0</v>
          </cell>
          <cell r="N273">
            <v>1</v>
          </cell>
          <cell r="O273">
            <v>285108</v>
          </cell>
          <cell r="P273" t="str">
            <v/>
          </cell>
        </row>
        <row r="274">
          <cell r="D274" t="str">
            <v>15-45-060</v>
          </cell>
          <cell r="E274" t="str">
            <v>INSTALACIÓN DE CAJAS DE PASO 12X12 INCLUYE: CAJAS DE PASO, SOPORTE, FIJACIÓN, NIVELACIÓN, MARCACIÓN RETIE.</v>
          </cell>
          <cell r="F274" t="str">
            <v>UN</v>
          </cell>
          <cell r="G274">
            <v>13103</v>
          </cell>
          <cell r="H274">
            <v>1</v>
          </cell>
          <cell r="I274">
            <v>13103</v>
          </cell>
          <cell r="J274">
            <v>0</v>
          </cell>
          <cell r="K274">
            <v>0</v>
          </cell>
          <cell r="L274">
            <v>0</v>
          </cell>
          <cell r="M274">
            <v>0</v>
          </cell>
          <cell r="N274">
            <v>1</v>
          </cell>
          <cell r="O274">
            <v>13103</v>
          </cell>
          <cell r="P274" t="str">
            <v/>
          </cell>
        </row>
        <row r="275">
          <cell r="D275" t="str">
            <v>15-45-070</v>
          </cell>
          <cell r="E275" t="str">
            <v>TUBERÍA METÁLICA TIPO EMT DE 3/4"</v>
          </cell>
          <cell r="F275" t="str">
            <v>ML</v>
          </cell>
          <cell r="G275">
            <v>10479</v>
          </cell>
          <cell r="H275">
            <v>75</v>
          </cell>
          <cell r="I275">
            <v>785925</v>
          </cell>
          <cell r="J275">
            <v>0</v>
          </cell>
          <cell r="K275">
            <v>0</v>
          </cell>
          <cell r="L275">
            <v>0</v>
          </cell>
          <cell r="M275">
            <v>0</v>
          </cell>
          <cell r="N275">
            <v>75</v>
          </cell>
          <cell r="O275">
            <v>785925</v>
          </cell>
          <cell r="P275" t="str">
            <v/>
          </cell>
        </row>
        <row r="276">
          <cell r="D276" t="str">
            <v/>
          </cell>
          <cell r="E276" t="str">
            <v/>
          </cell>
          <cell r="F276" t="str">
            <v/>
          </cell>
          <cell r="G276">
            <v>0</v>
          </cell>
          <cell r="H276">
            <v>0</v>
          </cell>
          <cell r="I276" t="str">
            <v/>
          </cell>
          <cell r="J276">
            <v>0</v>
          </cell>
          <cell r="K276" t="str">
            <v/>
          </cell>
          <cell r="L276">
            <v>0</v>
          </cell>
          <cell r="M276" t="str">
            <v/>
          </cell>
          <cell r="N276">
            <v>0</v>
          </cell>
          <cell r="O276">
            <v>0</v>
          </cell>
          <cell r="P276" t="str">
            <v/>
          </cell>
        </row>
        <row r="277">
          <cell r="D277" t="str">
            <v>15-50</v>
          </cell>
          <cell r="E277" t="str">
            <v>TELÉFONOS</v>
          </cell>
          <cell r="F277" t="str">
            <v/>
          </cell>
          <cell r="G277">
            <v>0</v>
          </cell>
          <cell r="H277">
            <v>0</v>
          </cell>
          <cell r="I277">
            <v>77306</v>
          </cell>
          <cell r="J277">
            <v>0</v>
          </cell>
          <cell r="K277">
            <v>0</v>
          </cell>
          <cell r="L277">
            <v>0</v>
          </cell>
          <cell r="M277">
            <v>0</v>
          </cell>
          <cell r="N277">
            <v>0</v>
          </cell>
          <cell r="O277">
            <v>77306</v>
          </cell>
          <cell r="P277" t="str">
            <v/>
          </cell>
        </row>
        <row r="278">
          <cell r="D278" t="str">
            <v/>
          </cell>
          <cell r="E278" t="str">
            <v>SUMINISTRO Y MONTAJE DE:</v>
          </cell>
          <cell r="F278" t="str">
            <v/>
          </cell>
          <cell r="G278">
            <v>0</v>
          </cell>
          <cell r="H278">
            <v>0</v>
          </cell>
          <cell r="I278" t="str">
            <v/>
          </cell>
          <cell r="J278">
            <v>0</v>
          </cell>
          <cell r="K278" t="str">
            <v/>
          </cell>
          <cell r="L278">
            <v>0</v>
          </cell>
          <cell r="M278" t="str">
            <v/>
          </cell>
          <cell r="N278">
            <v>0</v>
          </cell>
          <cell r="O278">
            <v>0</v>
          </cell>
          <cell r="P278" t="str">
            <v/>
          </cell>
        </row>
        <row r="279">
          <cell r="D279" t="str">
            <v/>
          </cell>
          <cell r="E279" t="str">
            <v>REDES INTERNAS DE TELÉFONOS</v>
          </cell>
          <cell r="F279" t="str">
            <v/>
          </cell>
          <cell r="G279">
            <v>0</v>
          </cell>
          <cell r="H279">
            <v>0</v>
          </cell>
          <cell r="I279" t="str">
            <v/>
          </cell>
          <cell r="J279">
            <v>0</v>
          </cell>
          <cell r="K279" t="str">
            <v/>
          </cell>
          <cell r="L279">
            <v>0</v>
          </cell>
          <cell r="M279" t="str">
            <v/>
          </cell>
          <cell r="N279">
            <v>0</v>
          </cell>
          <cell r="O279">
            <v>0</v>
          </cell>
          <cell r="P279" t="str">
            <v/>
          </cell>
        </row>
        <row r="280">
          <cell r="D280" t="str">
            <v>15-50-010</v>
          </cell>
          <cell r="E280" t="str">
            <v xml:space="preserve">SALIDAS TELÉFONOS </v>
          </cell>
          <cell r="F280" t="str">
            <v>UN</v>
          </cell>
          <cell r="G280">
            <v>68696</v>
          </cell>
          <cell r="H280">
            <v>1</v>
          </cell>
          <cell r="I280">
            <v>68696</v>
          </cell>
          <cell r="J280">
            <v>0</v>
          </cell>
          <cell r="K280">
            <v>0</v>
          </cell>
          <cell r="L280">
            <v>0</v>
          </cell>
          <cell r="M280">
            <v>0</v>
          </cell>
          <cell r="N280">
            <v>1</v>
          </cell>
          <cell r="O280">
            <v>68696</v>
          </cell>
          <cell r="P280" t="str">
            <v/>
          </cell>
        </row>
        <row r="281">
          <cell r="D281" t="str">
            <v>15-50-020</v>
          </cell>
          <cell r="E281" t="str">
            <v>CABLE MULTIPAR DE 2 PARES, USO INTERIOR</v>
          </cell>
          <cell r="F281" t="str">
            <v>ML</v>
          </cell>
          <cell r="G281">
            <v>1722</v>
          </cell>
          <cell r="H281">
            <v>5</v>
          </cell>
          <cell r="I281">
            <v>8610</v>
          </cell>
          <cell r="J281">
            <v>0</v>
          </cell>
          <cell r="K281">
            <v>0</v>
          </cell>
          <cell r="L281">
            <v>0</v>
          </cell>
          <cell r="M281">
            <v>0</v>
          </cell>
          <cell r="N281">
            <v>5</v>
          </cell>
          <cell r="O281">
            <v>8610</v>
          </cell>
          <cell r="P281" t="str">
            <v/>
          </cell>
        </row>
        <row r="282">
          <cell r="D282" t="str">
            <v/>
          </cell>
          <cell r="E282" t="str">
            <v/>
          </cell>
          <cell r="F282" t="str">
            <v/>
          </cell>
          <cell r="G282">
            <v>0</v>
          </cell>
          <cell r="H282">
            <v>0</v>
          </cell>
          <cell r="I282" t="str">
            <v/>
          </cell>
          <cell r="J282">
            <v>0</v>
          </cell>
          <cell r="K282" t="str">
            <v/>
          </cell>
          <cell r="L282">
            <v>0</v>
          </cell>
          <cell r="M282" t="str">
            <v/>
          </cell>
          <cell r="N282">
            <v>0</v>
          </cell>
          <cell r="O282">
            <v>0</v>
          </cell>
          <cell r="P282" t="str">
            <v/>
          </cell>
        </row>
        <row r="283">
          <cell r="D283" t="str">
            <v>15-55</v>
          </cell>
          <cell r="E283" t="str">
            <v>MALLA DE PUESTA A TIERRA</v>
          </cell>
          <cell r="F283" t="str">
            <v/>
          </cell>
          <cell r="G283">
            <v>0</v>
          </cell>
          <cell r="H283">
            <v>0</v>
          </cell>
          <cell r="I283">
            <v>1609517</v>
          </cell>
          <cell r="J283">
            <v>0</v>
          </cell>
          <cell r="K283">
            <v>0</v>
          </cell>
          <cell r="L283">
            <v>0</v>
          </cell>
          <cell r="M283">
            <v>0</v>
          </cell>
          <cell r="N283">
            <v>0</v>
          </cell>
          <cell r="O283">
            <v>1609517</v>
          </cell>
          <cell r="P283" t="str">
            <v/>
          </cell>
        </row>
        <row r="284">
          <cell r="D284" t="str">
            <v/>
          </cell>
          <cell r="E284" t="str">
            <v>SUMINISTRO Y MONTAJE DE:</v>
          </cell>
          <cell r="F284" t="str">
            <v/>
          </cell>
          <cell r="G284">
            <v>0</v>
          </cell>
          <cell r="H284">
            <v>0</v>
          </cell>
          <cell r="I284" t="str">
            <v/>
          </cell>
          <cell r="J284">
            <v>0</v>
          </cell>
          <cell r="K284" t="str">
            <v/>
          </cell>
          <cell r="L284">
            <v>0</v>
          </cell>
          <cell r="M284" t="str">
            <v/>
          </cell>
          <cell r="N284">
            <v>0</v>
          </cell>
          <cell r="O284">
            <v>0</v>
          </cell>
          <cell r="P284" t="str">
            <v/>
          </cell>
        </row>
        <row r="285">
          <cell r="D285" t="str">
            <v>15-55-010</v>
          </cell>
          <cell r="E285" t="str">
            <v>CABLE DE COBRE DESNUDO 1/0 THHN AWG</v>
          </cell>
          <cell r="F285" t="str">
            <v>ML</v>
          </cell>
          <cell r="G285">
            <v>17992</v>
          </cell>
          <cell r="H285">
            <v>32</v>
          </cell>
          <cell r="I285">
            <v>575744</v>
          </cell>
          <cell r="J285">
            <v>0</v>
          </cell>
          <cell r="K285">
            <v>0</v>
          </cell>
          <cell r="L285">
            <v>0</v>
          </cell>
          <cell r="M285">
            <v>0</v>
          </cell>
          <cell r="N285">
            <v>32</v>
          </cell>
          <cell r="O285">
            <v>575744</v>
          </cell>
          <cell r="P285" t="str">
            <v/>
          </cell>
        </row>
        <row r="286">
          <cell r="D286" t="str">
            <v>15-55-020</v>
          </cell>
          <cell r="E286" t="str">
            <v>SOLDADURA EXOTERMICA DE 115GR</v>
          </cell>
          <cell r="F286" t="str">
            <v>UN</v>
          </cell>
          <cell r="G286">
            <v>33721</v>
          </cell>
          <cell r="H286">
            <v>11</v>
          </cell>
          <cell r="I286">
            <v>370931</v>
          </cell>
          <cell r="J286">
            <v>0</v>
          </cell>
          <cell r="K286">
            <v>0</v>
          </cell>
          <cell r="L286">
            <v>0</v>
          </cell>
          <cell r="M286">
            <v>0</v>
          </cell>
          <cell r="N286">
            <v>11</v>
          </cell>
          <cell r="O286">
            <v>370931</v>
          </cell>
          <cell r="P286" t="str">
            <v/>
          </cell>
        </row>
        <row r="287">
          <cell r="D287" t="str">
            <v>15-55-030</v>
          </cell>
          <cell r="E287" t="str">
            <v>VARILLA COOPERWELD 2400MM</v>
          </cell>
          <cell r="F287" t="str">
            <v>UN</v>
          </cell>
          <cell r="G287">
            <v>49517</v>
          </cell>
          <cell r="H287">
            <v>6</v>
          </cell>
          <cell r="I287">
            <v>297102</v>
          </cell>
          <cell r="J287">
            <v>0</v>
          </cell>
          <cell r="K287">
            <v>0</v>
          </cell>
          <cell r="L287">
            <v>0</v>
          </cell>
          <cell r="M287">
            <v>0</v>
          </cell>
          <cell r="N287">
            <v>6</v>
          </cell>
          <cell r="O287">
            <v>297102</v>
          </cell>
          <cell r="P287" t="str">
            <v/>
          </cell>
        </row>
        <row r="288">
          <cell r="D288" t="str">
            <v>15-55-040</v>
          </cell>
          <cell r="E288" t="str">
            <v>EXCAVACIÓN EN PISO BLANDO PROFUNDIDAD DE 50CM</v>
          </cell>
          <cell r="F288" t="str">
            <v>ML</v>
          </cell>
          <cell r="G288">
            <v>6385</v>
          </cell>
          <cell r="H288">
            <v>32</v>
          </cell>
          <cell r="I288">
            <v>204320</v>
          </cell>
          <cell r="J288">
            <v>0</v>
          </cell>
          <cell r="K288">
            <v>0</v>
          </cell>
          <cell r="L288">
            <v>0</v>
          </cell>
          <cell r="M288">
            <v>0</v>
          </cell>
          <cell r="N288">
            <v>32</v>
          </cell>
          <cell r="O288">
            <v>204320</v>
          </cell>
          <cell r="P288" t="str">
            <v/>
          </cell>
        </row>
        <row r="289">
          <cell r="D289" t="str">
            <v>15-55-050</v>
          </cell>
          <cell r="E289" t="str">
            <v>CAJA DE INSPECCIÓN DE 30X30</v>
          </cell>
          <cell r="F289" t="str">
            <v>UN</v>
          </cell>
          <cell r="G289">
            <v>161420</v>
          </cell>
          <cell r="H289">
            <v>1</v>
          </cell>
          <cell r="I289">
            <v>161420</v>
          </cell>
          <cell r="J289">
            <v>0</v>
          </cell>
          <cell r="K289">
            <v>0</v>
          </cell>
          <cell r="L289">
            <v>0</v>
          </cell>
          <cell r="M289">
            <v>0</v>
          </cell>
          <cell r="N289">
            <v>1</v>
          </cell>
          <cell r="O289">
            <v>161420</v>
          </cell>
          <cell r="P289" t="str">
            <v/>
          </cell>
        </row>
        <row r="290">
          <cell r="D290" t="str">
            <v/>
          </cell>
          <cell r="E290" t="str">
            <v/>
          </cell>
          <cell r="F290" t="str">
            <v/>
          </cell>
          <cell r="G290">
            <v>0</v>
          </cell>
          <cell r="H290">
            <v>0</v>
          </cell>
          <cell r="I290" t="str">
            <v/>
          </cell>
          <cell r="J290">
            <v>0</v>
          </cell>
          <cell r="K290" t="str">
            <v/>
          </cell>
          <cell r="L290">
            <v>0</v>
          </cell>
          <cell r="M290" t="str">
            <v/>
          </cell>
          <cell r="N290">
            <v>0</v>
          </cell>
          <cell r="O290">
            <v>0</v>
          </cell>
          <cell r="P290" t="str">
            <v/>
          </cell>
        </row>
        <row r="291">
          <cell r="D291" t="str">
            <v/>
          </cell>
          <cell r="E291" t="str">
            <v/>
          </cell>
          <cell r="F291" t="str">
            <v/>
          </cell>
          <cell r="G291">
            <v>0</v>
          </cell>
          <cell r="H291">
            <v>0</v>
          </cell>
          <cell r="I291" t="str">
            <v/>
          </cell>
          <cell r="J291">
            <v>0</v>
          </cell>
          <cell r="K291" t="str">
            <v/>
          </cell>
          <cell r="L291">
            <v>0</v>
          </cell>
          <cell r="M291" t="str">
            <v/>
          </cell>
          <cell r="N291">
            <v>0</v>
          </cell>
          <cell r="O291">
            <v>0</v>
          </cell>
          <cell r="P291" t="str">
            <v/>
          </cell>
        </row>
        <row r="292">
          <cell r="D292" t="str">
            <v>15-60</v>
          </cell>
          <cell r="E292" t="str">
            <v>SISTEMA DE APANTALLAMIENTO</v>
          </cell>
          <cell r="F292" t="str">
            <v/>
          </cell>
          <cell r="G292">
            <v>0</v>
          </cell>
          <cell r="H292">
            <v>0</v>
          </cell>
          <cell r="I292">
            <v>5209309</v>
          </cell>
          <cell r="J292">
            <v>0</v>
          </cell>
          <cell r="K292">
            <v>0</v>
          </cell>
          <cell r="L292">
            <v>0</v>
          </cell>
          <cell r="M292">
            <v>0</v>
          </cell>
          <cell r="N292">
            <v>0</v>
          </cell>
          <cell r="O292">
            <v>5209309</v>
          </cell>
          <cell r="P292" t="str">
            <v/>
          </cell>
        </row>
        <row r="293">
          <cell r="D293" t="str">
            <v/>
          </cell>
          <cell r="E293" t="str">
            <v>SUMINISTRO Y MONTAJE DE:</v>
          </cell>
          <cell r="F293" t="str">
            <v/>
          </cell>
          <cell r="G293">
            <v>0</v>
          </cell>
          <cell r="H293">
            <v>0</v>
          </cell>
          <cell r="I293" t="str">
            <v/>
          </cell>
          <cell r="J293">
            <v>0</v>
          </cell>
          <cell r="K293" t="str">
            <v/>
          </cell>
          <cell r="L293">
            <v>0</v>
          </cell>
          <cell r="M293" t="str">
            <v/>
          </cell>
          <cell r="N293">
            <v>0</v>
          </cell>
          <cell r="O293">
            <v>0</v>
          </cell>
          <cell r="P293" t="str">
            <v/>
          </cell>
        </row>
        <row r="294">
          <cell r="D294" t="str">
            <v>15-60-010</v>
          </cell>
          <cell r="E294" t="str">
            <v>CABLE EN ALUMINIO DESNUDO 1/0 AWG</v>
          </cell>
          <cell r="F294" t="str">
            <v>ML</v>
          </cell>
          <cell r="G294">
            <v>7035</v>
          </cell>
          <cell r="H294">
            <v>165</v>
          </cell>
          <cell r="I294">
            <v>1160775</v>
          </cell>
          <cell r="J294">
            <v>0</v>
          </cell>
          <cell r="K294">
            <v>0</v>
          </cell>
          <cell r="L294">
            <v>0</v>
          </cell>
          <cell r="M294">
            <v>0</v>
          </cell>
          <cell r="N294">
            <v>165</v>
          </cell>
          <cell r="O294">
            <v>1160775</v>
          </cell>
          <cell r="P294" t="str">
            <v/>
          </cell>
        </row>
        <row r="295">
          <cell r="D295" t="str">
            <v>15-60-020</v>
          </cell>
          <cell r="E295" t="str">
            <v xml:space="preserve">PUNTA FRANKLIN </v>
          </cell>
          <cell r="F295" t="str">
            <v>UN</v>
          </cell>
          <cell r="G295">
            <v>114516</v>
          </cell>
          <cell r="H295">
            <v>16</v>
          </cell>
          <cell r="I295">
            <v>1832256</v>
          </cell>
          <cell r="J295">
            <v>0</v>
          </cell>
          <cell r="K295">
            <v>0</v>
          </cell>
          <cell r="L295">
            <v>0</v>
          </cell>
          <cell r="M295">
            <v>0</v>
          </cell>
          <cell r="N295">
            <v>16</v>
          </cell>
          <cell r="O295">
            <v>1832256</v>
          </cell>
          <cell r="P295" t="str">
            <v/>
          </cell>
        </row>
        <row r="296">
          <cell r="D296" t="str">
            <v>15-60-030</v>
          </cell>
          <cell r="E296" t="str">
            <v>CAJA PLASTICA 30X30X15</v>
          </cell>
          <cell r="F296" t="str">
            <v>UN</v>
          </cell>
          <cell r="G296">
            <v>49703</v>
          </cell>
          <cell r="H296">
            <v>4</v>
          </cell>
          <cell r="I296">
            <v>198812</v>
          </cell>
          <cell r="J296">
            <v>0</v>
          </cell>
          <cell r="K296">
            <v>0</v>
          </cell>
          <cell r="L296">
            <v>0</v>
          </cell>
          <cell r="M296">
            <v>0</v>
          </cell>
          <cell r="N296">
            <v>4</v>
          </cell>
          <cell r="O296">
            <v>198812</v>
          </cell>
          <cell r="P296" t="str">
            <v/>
          </cell>
        </row>
        <row r="297">
          <cell r="D297" t="str">
            <v>15-60-040</v>
          </cell>
          <cell r="E297" t="str">
            <v>CONECTOR BIMETALICO</v>
          </cell>
          <cell r="F297" t="str">
            <v>UN</v>
          </cell>
          <cell r="G297">
            <v>5853</v>
          </cell>
          <cell r="H297">
            <v>16</v>
          </cell>
          <cell r="I297">
            <v>93648</v>
          </cell>
          <cell r="J297">
            <v>0</v>
          </cell>
          <cell r="K297">
            <v>0</v>
          </cell>
          <cell r="L297">
            <v>0</v>
          </cell>
          <cell r="M297">
            <v>0</v>
          </cell>
          <cell r="N297">
            <v>16</v>
          </cell>
          <cell r="O297">
            <v>93648</v>
          </cell>
          <cell r="P297" t="str">
            <v/>
          </cell>
        </row>
        <row r="298">
          <cell r="D298" t="str">
            <v>15-60-050</v>
          </cell>
          <cell r="E298" t="str">
            <v>TUBERÍA METÁLICA TIPO IMC DE 3/4"</v>
          </cell>
          <cell r="F298" t="str">
            <v>ML</v>
          </cell>
          <cell r="G298">
            <v>22307</v>
          </cell>
          <cell r="H298">
            <v>66</v>
          </cell>
          <cell r="I298">
            <v>1472262</v>
          </cell>
          <cell r="J298">
            <v>0</v>
          </cell>
          <cell r="K298">
            <v>0</v>
          </cell>
          <cell r="L298">
            <v>0</v>
          </cell>
          <cell r="M298">
            <v>0</v>
          </cell>
          <cell r="N298">
            <v>66</v>
          </cell>
          <cell r="O298">
            <v>1472262</v>
          </cell>
          <cell r="P298" t="str">
            <v/>
          </cell>
        </row>
        <row r="299">
          <cell r="D299" t="str">
            <v>15-60-060</v>
          </cell>
          <cell r="E299" t="str">
            <v xml:space="preserve">UNIÓN GALVANIZADA ¾” </v>
          </cell>
          <cell r="F299" t="str">
            <v>UN</v>
          </cell>
          <cell r="G299">
            <v>4516</v>
          </cell>
          <cell r="H299">
            <v>16</v>
          </cell>
          <cell r="I299">
            <v>72256</v>
          </cell>
          <cell r="J299">
            <v>0</v>
          </cell>
          <cell r="K299">
            <v>0</v>
          </cell>
          <cell r="L299">
            <v>0</v>
          </cell>
          <cell r="M299">
            <v>0</v>
          </cell>
          <cell r="N299">
            <v>16</v>
          </cell>
          <cell r="O299">
            <v>72256</v>
          </cell>
          <cell r="P299" t="str">
            <v/>
          </cell>
        </row>
        <row r="300">
          <cell r="D300" t="str">
            <v>15-60-070</v>
          </cell>
          <cell r="E300" t="str">
            <v>SOLDADURA EXOTERMICA DE 115GR</v>
          </cell>
          <cell r="F300" t="str">
            <v>UN</v>
          </cell>
          <cell r="G300">
            <v>33721</v>
          </cell>
          <cell r="H300">
            <v>4</v>
          </cell>
          <cell r="I300">
            <v>134884</v>
          </cell>
          <cell r="J300">
            <v>0</v>
          </cell>
          <cell r="K300">
            <v>0</v>
          </cell>
          <cell r="L300">
            <v>0</v>
          </cell>
          <cell r="M300">
            <v>0</v>
          </cell>
          <cell r="N300">
            <v>4</v>
          </cell>
          <cell r="O300">
            <v>134884</v>
          </cell>
          <cell r="P300" t="str">
            <v/>
          </cell>
        </row>
        <row r="301">
          <cell r="D301" t="str">
            <v>15-60-080</v>
          </cell>
          <cell r="E301" t="str">
            <v>CABLE EN ALUMINIO CUBIERTO 1/0 AWG</v>
          </cell>
          <cell r="F301" t="str">
            <v>ML</v>
          </cell>
          <cell r="G301">
            <v>7879</v>
          </cell>
          <cell r="H301">
            <v>16</v>
          </cell>
          <cell r="I301">
            <v>126064</v>
          </cell>
          <cell r="J301">
            <v>0</v>
          </cell>
          <cell r="K301">
            <v>0</v>
          </cell>
          <cell r="L301">
            <v>0</v>
          </cell>
          <cell r="M301">
            <v>0</v>
          </cell>
          <cell r="N301">
            <v>16</v>
          </cell>
          <cell r="O301">
            <v>126064</v>
          </cell>
          <cell r="P301" t="str">
            <v/>
          </cell>
        </row>
        <row r="302">
          <cell r="D302" t="str">
            <v>15-60-090</v>
          </cell>
          <cell r="E302" t="str">
            <v>KIT DE SEÑALIZACIÓN DE RIESGO ELECTRICO. INCLUYE: 2 AVISOS EN ACRILICO.</v>
          </cell>
          <cell r="F302" t="str">
            <v>UN</v>
          </cell>
          <cell r="G302">
            <v>118352</v>
          </cell>
          <cell r="H302">
            <v>1</v>
          </cell>
          <cell r="I302">
            <v>118352</v>
          </cell>
          <cell r="J302">
            <v>0</v>
          </cell>
          <cell r="K302">
            <v>0</v>
          </cell>
          <cell r="L302">
            <v>0</v>
          </cell>
          <cell r="M302">
            <v>0</v>
          </cell>
          <cell r="N302">
            <v>1</v>
          </cell>
          <cell r="O302">
            <v>118352</v>
          </cell>
          <cell r="P302" t="str">
            <v/>
          </cell>
        </row>
        <row r="303">
          <cell r="D303" t="str">
            <v/>
          </cell>
          <cell r="E303" t="str">
            <v/>
          </cell>
          <cell r="F303" t="str">
            <v/>
          </cell>
          <cell r="G303">
            <v>0</v>
          </cell>
          <cell r="H303">
            <v>0</v>
          </cell>
          <cell r="I303" t="str">
            <v/>
          </cell>
          <cell r="J303">
            <v>0</v>
          </cell>
          <cell r="K303" t="str">
            <v/>
          </cell>
          <cell r="L303">
            <v>0</v>
          </cell>
          <cell r="M303" t="str">
            <v/>
          </cell>
          <cell r="N303">
            <v>0</v>
          </cell>
          <cell r="O303">
            <v>0</v>
          </cell>
          <cell r="P303" t="str">
            <v/>
          </cell>
        </row>
        <row r="304">
          <cell r="D304" t="str">
            <v>15-65</v>
          </cell>
          <cell r="E304" t="str">
            <v>TRAMITES</v>
          </cell>
          <cell r="F304" t="str">
            <v/>
          </cell>
          <cell r="G304">
            <v>0</v>
          </cell>
          <cell r="H304">
            <v>0</v>
          </cell>
          <cell r="I304">
            <v>5565340.0800000001</v>
          </cell>
          <cell r="J304">
            <v>0</v>
          </cell>
          <cell r="K304">
            <v>0</v>
          </cell>
          <cell r="L304">
            <v>0</v>
          </cell>
          <cell r="M304">
            <v>0</v>
          </cell>
          <cell r="N304">
            <v>0</v>
          </cell>
          <cell r="O304">
            <v>5565340.0800000001</v>
          </cell>
          <cell r="P304" t="str">
            <v/>
          </cell>
        </row>
        <row r="305">
          <cell r="D305" t="str">
            <v>15-65-010</v>
          </cell>
          <cell r="E305" t="str">
            <v>PAGOS POR INSPECTORÍA RETIE ANTE UN ORGANISMO DE INSPECCIÓN DEBIDAMENTE ACREDITADO</v>
          </cell>
          <cell r="F305" t="str">
            <v>SG</v>
          </cell>
          <cell r="G305">
            <v>1514492.04</v>
          </cell>
          <cell r="H305">
            <v>1</v>
          </cell>
          <cell r="I305">
            <v>1514492.04</v>
          </cell>
          <cell r="J305">
            <v>0</v>
          </cell>
          <cell r="K305">
            <v>0</v>
          </cell>
          <cell r="L305">
            <v>0</v>
          </cell>
          <cell r="M305">
            <v>0</v>
          </cell>
          <cell r="N305">
            <v>1</v>
          </cell>
          <cell r="O305">
            <v>1514492.04</v>
          </cell>
          <cell r="P305" t="str">
            <v/>
          </cell>
        </row>
        <row r="306">
          <cell r="D306" t="str">
            <v>15-65-020</v>
          </cell>
          <cell r="E306" t="str">
            <v>PAGOS POR INSPECTORÍA RETILAP ANTE UN ORGANISMO DE INSPECCIÓN DEBIDAMENTE ACREDITADO</v>
          </cell>
          <cell r="F306" t="str">
            <v>SG</v>
          </cell>
          <cell r="G306">
            <v>1850888.04</v>
          </cell>
          <cell r="H306">
            <v>1</v>
          </cell>
          <cell r="I306">
            <v>1850888.04</v>
          </cell>
          <cell r="J306">
            <v>0</v>
          </cell>
          <cell r="K306">
            <v>0</v>
          </cell>
          <cell r="L306">
            <v>0</v>
          </cell>
          <cell r="M306">
            <v>0</v>
          </cell>
          <cell r="N306">
            <v>1</v>
          </cell>
          <cell r="O306">
            <v>1850888.04</v>
          </cell>
          <cell r="P306" t="str">
            <v/>
          </cell>
        </row>
        <row r="307">
          <cell r="D307" t="str">
            <v>15-65-030</v>
          </cell>
          <cell r="E307" t="str">
            <v>TRAMITES ANTE EL OPERADOR DE RED PARA LA LEGALIZACION DEL SERVICIO DE ENERGIA.</v>
          </cell>
          <cell r="F307" t="str">
            <v>SG</v>
          </cell>
          <cell r="G307">
            <v>1519020</v>
          </cell>
          <cell r="H307">
            <v>1</v>
          </cell>
          <cell r="I307">
            <v>1519020</v>
          </cell>
          <cell r="J307">
            <v>0</v>
          </cell>
          <cell r="K307">
            <v>0</v>
          </cell>
          <cell r="L307">
            <v>0</v>
          </cell>
          <cell r="M307">
            <v>0</v>
          </cell>
          <cell r="N307">
            <v>1</v>
          </cell>
          <cell r="O307">
            <v>1519020</v>
          </cell>
          <cell r="P307" t="str">
            <v/>
          </cell>
        </row>
        <row r="308">
          <cell r="D308" t="str">
            <v>15-65-040</v>
          </cell>
          <cell r="E308" t="str">
            <v>TRAMITES ANTE EL OPERADOR DE TELECOMUNICACIONES.</v>
          </cell>
          <cell r="F308" t="str">
            <v>SG</v>
          </cell>
          <cell r="G308">
            <v>680940</v>
          </cell>
          <cell r="H308">
            <v>1</v>
          </cell>
          <cell r="I308">
            <v>680940</v>
          </cell>
          <cell r="J308">
            <v>0</v>
          </cell>
          <cell r="K308">
            <v>0</v>
          </cell>
          <cell r="L308">
            <v>0</v>
          </cell>
          <cell r="M308">
            <v>0</v>
          </cell>
          <cell r="N308">
            <v>1</v>
          </cell>
          <cell r="O308">
            <v>680940</v>
          </cell>
          <cell r="P308" t="str">
            <v/>
          </cell>
        </row>
        <row r="309">
          <cell r="D309" t="str">
            <v>16</v>
          </cell>
          <cell r="E309" t="str">
            <v>AIRE ACONDICIONADO</v>
          </cell>
          <cell r="F309">
            <v>0</v>
          </cell>
          <cell r="G309">
            <v>0</v>
          </cell>
          <cell r="H309">
            <v>0</v>
          </cell>
          <cell r="I309">
            <v>0</v>
          </cell>
          <cell r="J309">
            <v>0</v>
          </cell>
          <cell r="K309">
            <v>0</v>
          </cell>
          <cell r="L309">
            <v>0</v>
          </cell>
          <cell r="M309">
            <v>0</v>
          </cell>
          <cell r="N309">
            <v>0</v>
          </cell>
          <cell r="O309" t="str">
            <v/>
          </cell>
          <cell r="P309">
            <v>0</v>
          </cell>
        </row>
        <row r="310">
          <cell r="D310" t="str">
            <v>16-01</v>
          </cell>
          <cell r="E310" t="str">
            <v>SISTEMA DE AIRE ACONDICIONADO</v>
          </cell>
          <cell r="F310">
            <v>0</v>
          </cell>
          <cell r="G310">
            <v>0</v>
          </cell>
          <cell r="H310">
            <v>0</v>
          </cell>
          <cell r="I310">
            <v>0</v>
          </cell>
          <cell r="J310">
            <v>0</v>
          </cell>
          <cell r="K310">
            <v>0</v>
          </cell>
          <cell r="L310">
            <v>0</v>
          </cell>
          <cell r="M310">
            <v>0</v>
          </cell>
          <cell r="N310">
            <v>0</v>
          </cell>
          <cell r="O310">
            <v>0</v>
          </cell>
          <cell r="P310" t="str">
            <v/>
          </cell>
        </row>
        <row r="311">
          <cell r="D311" t="str">
            <v>17</v>
          </cell>
          <cell r="E311" t="str">
            <v>EQUIPOS Y REDES ESPECIALES</v>
          </cell>
          <cell r="F311">
            <v>0</v>
          </cell>
          <cell r="G311">
            <v>0</v>
          </cell>
          <cell r="H311">
            <v>0</v>
          </cell>
          <cell r="I311">
            <v>0</v>
          </cell>
          <cell r="J311">
            <v>0</v>
          </cell>
          <cell r="K311">
            <v>0</v>
          </cell>
          <cell r="L311">
            <v>0</v>
          </cell>
          <cell r="M311">
            <v>0</v>
          </cell>
          <cell r="N311">
            <v>0</v>
          </cell>
          <cell r="O311" t="str">
            <v/>
          </cell>
          <cell r="P311">
            <v>0</v>
          </cell>
        </row>
        <row r="312">
          <cell r="D312" t="str">
            <v>17-01</v>
          </cell>
          <cell r="E312" t="str">
            <v>ASCENSORES, MONTACARGAS Y ESCALERAS ELECTRICAS</v>
          </cell>
          <cell r="F312">
            <v>0</v>
          </cell>
          <cell r="G312">
            <v>0</v>
          </cell>
          <cell r="H312">
            <v>0</v>
          </cell>
          <cell r="I312">
            <v>0</v>
          </cell>
          <cell r="J312">
            <v>0</v>
          </cell>
          <cell r="K312">
            <v>0</v>
          </cell>
          <cell r="L312">
            <v>0</v>
          </cell>
          <cell r="M312">
            <v>0</v>
          </cell>
          <cell r="N312">
            <v>0</v>
          </cell>
          <cell r="O312">
            <v>0</v>
          </cell>
          <cell r="P312" t="str">
            <v/>
          </cell>
        </row>
        <row r="313">
          <cell r="D313" t="str">
            <v>18</v>
          </cell>
          <cell r="E313" t="str">
            <v>URBANISMO</v>
          </cell>
          <cell r="F313">
            <v>0</v>
          </cell>
          <cell r="G313">
            <v>0</v>
          </cell>
          <cell r="H313">
            <v>0</v>
          </cell>
          <cell r="I313">
            <v>0</v>
          </cell>
          <cell r="J313">
            <v>0</v>
          </cell>
          <cell r="K313">
            <v>33671612.298847273</v>
          </cell>
          <cell r="L313">
            <v>0</v>
          </cell>
          <cell r="M313">
            <v>2356221.0472601494</v>
          </cell>
          <cell r="N313">
            <v>0</v>
          </cell>
          <cell r="O313" t="str">
            <v/>
          </cell>
          <cell r="P313">
            <v>36027833.346107423</v>
          </cell>
        </row>
        <row r="314">
          <cell r="D314" t="str">
            <v>18-02</v>
          </cell>
          <cell r="E314" t="str">
            <v>PISOS</v>
          </cell>
          <cell r="F314">
            <v>0</v>
          </cell>
          <cell r="G314">
            <v>0</v>
          </cell>
          <cell r="H314">
            <v>0</v>
          </cell>
          <cell r="I314">
            <v>0</v>
          </cell>
          <cell r="J314">
            <v>0</v>
          </cell>
          <cell r="K314">
            <v>33671612.298847273</v>
          </cell>
          <cell r="L314">
            <v>0</v>
          </cell>
          <cell r="M314">
            <v>2356221.0472601494</v>
          </cell>
          <cell r="N314">
            <v>0</v>
          </cell>
          <cell r="O314">
            <v>36027833.346107423</v>
          </cell>
          <cell r="P314" t="str">
            <v/>
          </cell>
        </row>
        <row r="315">
          <cell r="D315" t="str">
            <v>18-02-010</v>
          </cell>
          <cell r="E315" t="str">
            <v>SENDEROS PEATONALES, RAMPAS EXTERIORES Y PLAZOLETAS EN CONCRETO F'C 21 MPA E: 0.10 M. INCLUYE DILATACIONES EN MADERA</v>
          </cell>
          <cell r="F315" t="str">
            <v>M2</v>
          </cell>
          <cell r="G315">
            <v>72735.891258806078</v>
          </cell>
          <cell r="H315">
            <v>0</v>
          </cell>
          <cell r="I315">
            <v>0</v>
          </cell>
          <cell r="J315">
            <v>24.49</v>
          </cell>
          <cell r="K315">
            <v>1781301.9769281608</v>
          </cell>
          <cell r="L315">
            <v>0</v>
          </cell>
          <cell r="M315">
            <v>0</v>
          </cell>
          <cell r="N315">
            <v>24.49</v>
          </cell>
          <cell r="O315">
            <v>1781301.9769281608</v>
          </cell>
          <cell r="P315" t="str">
            <v/>
          </cell>
        </row>
        <row r="316">
          <cell r="D316" t="str">
            <v>18-02-020</v>
          </cell>
          <cell r="E316" t="str">
            <v>PLACA POLIDEPORTIVA EN CONCRETO F'C 21 MPA E: 0.10 M. INCLUYE JUNTAS ACORDE CON EL DISEÑO ESTRUCTURAL</v>
          </cell>
          <cell r="F316" t="str">
            <v>M2</v>
          </cell>
          <cell r="G316">
            <v>72213.837969309767</v>
          </cell>
          <cell r="H316">
            <v>0</v>
          </cell>
          <cell r="I316">
            <v>0</v>
          </cell>
          <cell r="J316">
            <v>0</v>
          </cell>
          <cell r="K316">
            <v>0</v>
          </cell>
          <cell r="L316">
            <v>0</v>
          </cell>
          <cell r="M316">
            <v>0</v>
          </cell>
          <cell r="N316">
            <v>0</v>
          </cell>
          <cell r="O316">
            <v>0</v>
          </cell>
          <cell r="P316" t="str">
            <v/>
          </cell>
        </row>
        <row r="317">
          <cell r="D317" t="str">
            <v>18-02-030</v>
          </cell>
          <cell r="E317" t="str">
            <v>PASOS PREFABRICADOS EN LOSETA NATURA GRAN FORMATO DE ADOQUINAR O EQUIVALENTE. INCLUYE BASE EN ARENA</v>
          </cell>
          <cell r="F317" t="str">
            <v>M</v>
          </cell>
          <cell r="G317">
            <v>38284.859917500988</v>
          </cell>
          <cell r="H317">
            <v>0</v>
          </cell>
          <cell r="I317">
            <v>0</v>
          </cell>
          <cell r="J317">
            <v>79.2</v>
          </cell>
          <cell r="K317">
            <v>3032160.9054660783</v>
          </cell>
          <cell r="L317">
            <v>0</v>
          </cell>
          <cell r="M317">
            <v>0</v>
          </cell>
          <cell r="N317">
            <v>79.2</v>
          </cell>
          <cell r="O317">
            <v>3032160.9054660783</v>
          </cell>
          <cell r="P317" t="str">
            <v/>
          </cell>
        </row>
        <row r="318">
          <cell r="D318" t="str">
            <v>18-02-040</v>
          </cell>
          <cell r="E318" t="str">
            <v>PISOS EN NATURA GRAN FORMATO 0.60x0.30 M. DE ADOQUINAR O EQUIVALENTE. INCLUYE MORTERO DE BASE.</v>
          </cell>
          <cell r="F318" t="str">
            <v>M2</v>
          </cell>
          <cell r="G318">
            <v>120367.61736385549</v>
          </cell>
          <cell r="H318">
            <v>0</v>
          </cell>
          <cell r="I318">
            <v>0</v>
          </cell>
          <cell r="J318">
            <v>189.21</v>
          </cell>
          <cell r="K318">
            <v>22774756.881415099</v>
          </cell>
          <cell r="L318">
            <v>0</v>
          </cell>
          <cell r="M318">
            <v>0</v>
          </cell>
          <cell r="N318">
            <v>189.21</v>
          </cell>
          <cell r="O318">
            <v>22774756.881415099</v>
          </cell>
          <cell r="P318" t="str">
            <v/>
          </cell>
        </row>
        <row r="319">
          <cell r="D319" t="str">
            <v>18-02-050</v>
          </cell>
          <cell r="E319" t="str">
            <v>PISOS PATIOS DE JUEGOS EN CANTO RODADO E: 0.15 M.</v>
          </cell>
          <cell r="F319" t="str">
            <v>M2</v>
          </cell>
          <cell r="G319">
            <v>16549.944230769233</v>
          </cell>
          <cell r="H319">
            <v>0</v>
          </cell>
          <cell r="I319">
            <v>0</v>
          </cell>
          <cell r="J319">
            <v>18.100000000000001</v>
          </cell>
          <cell r="K319">
            <v>299553.99057692313</v>
          </cell>
          <cell r="L319">
            <v>0</v>
          </cell>
          <cell r="M319">
            <v>0</v>
          </cell>
          <cell r="N319">
            <v>18.100000000000001</v>
          </cell>
          <cell r="O319">
            <v>299553.99057692313</v>
          </cell>
          <cell r="P319" t="str">
            <v/>
          </cell>
        </row>
        <row r="320">
          <cell r="D320" t="str">
            <v>18-02-210</v>
          </cell>
          <cell r="E320" t="str">
            <v>BORDILLO PREFABRICADO EN CONCRETO PARA ANDENES Y ZONAS VERDES - E: 0.15 M. x H: 0.35 M. INCLUYE SELLADO DE JUNTAS</v>
          </cell>
          <cell r="F320" t="str">
            <v>M</v>
          </cell>
          <cell r="G320">
            <v>69226.07473921022</v>
          </cell>
          <cell r="H320">
            <v>0</v>
          </cell>
          <cell r="I320">
            <v>0</v>
          </cell>
          <cell r="J320">
            <v>83.55</v>
          </cell>
          <cell r="K320">
            <v>5783838.5444610137</v>
          </cell>
          <cell r="L320">
            <v>0</v>
          </cell>
          <cell r="M320">
            <v>0</v>
          </cell>
          <cell r="N320">
            <v>83.55</v>
          </cell>
          <cell r="O320">
            <v>5783838.5444610137</v>
          </cell>
          <cell r="P320" t="str">
            <v/>
          </cell>
        </row>
        <row r="321">
          <cell r="D321" t="str">
            <v>18-02-410</v>
          </cell>
          <cell r="E321" t="str">
            <v>CAÑUELA EN CONCRETO ESMALTADO F'C 21 MPA A: 0.40 M. x E: 0.10 M. INCLUYE REEMPLAZO EN MATERIAL DE PRESTAMO E: 0.10 M.</v>
          </cell>
          <cell r="F321" t="str">
            <v>M</v>
          </cell>
          <cell r="G321">
            <v>35711.140455594868</v>
          </cell>
          <cell r="H321">
            <v>0</v>
          </cell>
          <cell r="I321">
            <v>0</v>
          </cell>
          <cell r="J321">
            <v>0</v>
          </cell>
          <cell r="K321">
            <v>0</v>
          </cell>
          <cell r="L321">
            <v>65.98</v>
          </cell>
          <cell r="M321">
            <v>2356221.0472601494</v>
          </cell>
          <cell r="N321">
            <v>65.98</v>
          </cell>
          <cell r="O321">
            <v>2356221.0472601494</v>
          </cell>
          <cell r="P321" t="str">
            <v/>
          </cell>
        </row>
        <row r="322">
          <cell r="D322" t="str">
            <v>18-04</v>
          </cell>
          <cell r="E322" t="str">
            <v>PAISAJISMO</v>
          </cell>
          <cell r="F322">
            <v>0</v>
          </cell>
          <cell r="G322">
            <v>0</v>
          </cell>
          <cell r="H322">
            <v>0</v>
          </cell>
          <cell r="I322">
            <v>0</v>
          </cell>
          <cell r="J322">
            <v>0</v>
          </cell>
          <cell r="K322">
            <v>0</v>
          </cell>
          <cell r="L322">
            <v>0</v>
          </cell>
          <cell r="M322">
            <v>0</v>
          </cell>
          <cell r="N322">
            <v>0</v>
          </cell>
          <cell r="O322">
            <v>0</v>
          </cell>
          <cell r="P322" t="str">
            <v/>
          </cell>
        </row>
        <row r="323">
          <cell r="D323" t="str">
            <v>18-04-010</v>
          </cell>
          <cell r="E323" t="str">
            <v>SUBCONTRATO ENGRAMADO - INCLUYE MANTENIMIENTO POR 3 MESES</v>
          </cell>
          <cell r="F323" t="str">
            <v>M2</v>
          </cell>
          <cell r="G323">
            <v>7766.1999999999989</v>
          </cell>
          <cell r="H323">
            <v>0</v>
          </cell>
          <cell r="I323">
            <v>0</v>
          </cell>
          <cell r="J323">
            <v>0</v>
          </cell>
          <cell r="K323">
            <v>0</v>
          </cell>
          <cell r="L323">
            <v>0</v>
          </cell>
          <cell r="M323">
            <v>0</v>
          </cell>
          <cell r="N323">
            <v>0</v>
          </cell>
          <cell r="O323">
            <v>0</v>
          </cell>
          <cell r="P323" t="str">
            <v/>
          </cell>
        </row>
        <row r="324">
          <cell r="D324">
            <v>0</v>
          </cell>
          <cell r="E324">
            <v>0</v>
          </cell>
          <cell r="F324">
            <v>0</v>
          </cell>
          <cell r="G324">
            <v>0</v>
          </cell>
          <cell r="H324">
            <v>0</v>
          </cell>
          <cell r="I324">
            <v>0</v>
          </cell>
          <cell r="J324">
            <v>0</v>
          </cell>
          <cell r="K324">
            <v>0</v>
          </cell>
          <cell r="L324">
            <v>0</v>
          </cell>
          <cell r="M324">
            <v>0</v>
          </cell>
          <cell r="N324">
            <v>0</v>
          </cell>
          <cell r="O324">
            <v>0</v>
          </cell>
          <cell r="P324">
            <v>0</v>
          </cell>
        </row>
        <row r="325">
          <cell r="D325" t="str">
            <v>90</v>
          </cell>
          <cell r="E325" t="str">
            <v>TOTAL COSTO DIRECTO</v>
          </cell>
          <cell r="F325">
            <v>0</v>
          </cell>
          <cell r="G325">
            <v>0</v>
          </cell>
          <cell r="H325">
            <v>0</v>
          </cell>
          <cell r="I325">
            <v>695033038.87902915</v>
          </cell>
          <cell r="J325">
            <v>0</v>
          </cell>
          <cell r="K325">
            <v>38750917.112500928</v>
          </cell>
          <cell r="L325">
            <v>0</v>
          </cell>
          <cell r="M325">
            <v>132346135.94256544</v>
          </cell>
          <cell r="N325">
            <v>0</v>
          </cell>
          <cell r="O325">
            <v>0</v>
          </cell>
          <cell r="P325">
            <v>866130091.93409562</v>
          </cell>
        </row>
        <row r="326">
          <cell r="D326" t="str">
            <v>91</v>
          </cell>
          <cell r="E326" t="str">
            <v>AIU</v>
          </cell>
          <cell r="F326" t="str">
            <v>%</v>
          </cell>
          <cell r="G326">
            <v>0.3528</v>
          </cell>
          <cell r="H326">
            <v>695033038.87902915</v>
          </cell>
          <cell r="I326">
            <v>245207656.11652148</v>
          </cell>
          <cell r="J326">
            <v>38750917.112500928</v>
          </cell>
          <cell r="K326">
            <v>13671323.557290327</v>
          </cell>
          <cell r="L326">
            <v>132346135.94256544</v>
          </cell>
          <cell r="M326">
            <v>46691716.760537088</v>
          </cell>
          <cell r="N326">
            <v>866130091.9340955</v>
          </cell>
          <cell r="O326">
            <v>305570696.43434888</v>
          </cell>
          <cell r="P326">
            <v>305570696.43434888</v>
          </cell>
        </row>
        <row r="327">
          <cell r="D327" t="str">
            <v>92</v>
          </cell>
          <cell r="E327" t="str">
            <v>TOTAL COSTO DIRECTO + AIU</v>
          </cell>
          <cell r="F327">
            <v>0</v>
          </cell>
          <cell r="G327">
            <v>0</v>
          </cell>
          <cell r="H327">
            <v>0</v>
          </cell>
          <cell r="I327">
            <v>940240694.99555063</v>
          </cell>
          <cell r="J327">
            <v>0</v>
          </cell>
          <cell r="K327">
            <v>52422240.669791251</v>
          </cell>
          <cell r="L327">
            <v>0</v>
          </cell>
          <cell r="M327">
            <v>179037852.70310253</v>
          </cell>
          <cell r="N327">
            <v>0</v>
          </cell>
          <cell r="O327">
            <v>0</v>
          </cell>
          <cell r="P327">
            <v>1171700788.3684444</v>
          </cell>
        </row>
        <row r="328">
          <cell r="L328">
            <v>0</v>
          </cell>
        </row>
        <row r="329">
          <cell r="D329" t="str">
            <v>96</v>
          </cell>
          <cell r="E329" t="str">
            <v>OBRAS A REALIZAR POR TERCEROS</v>
          </cell>
          <cell r="F329">
            <v>0</v>
          </cell>
          <cell r="G329">
            <v>0</v>
          </cell>
          <cell r="H329">
            <v>0</v>
          </cell>
          <cell r="I329">
            <v>0</v>
          </cell>
          <cell r="J329">
            <v>0</v>
          </cell>
          <cell r="K329">
            <v>0</v>
          </cell>
          <cell r="L329">
            <v>0</v>
          </cell>
          <cell r="M329">
            <v>2367962.6923076925</v>
          </cell>
          <cell r="N329">
            <v>0</v>
          </cell>
          <cell r="O329" t="str">
            <v/>
          </cell>
          <cell r="P329">
            <v>2367962.6923076925</v>
          </cell>
        </row>
        <row r="330">
          <cell r="D330" t="str">
            <v>96-01</v>
          </cell>
          <cell r="E330" t="str">
            <v>OBRAS DE MITIGACION - BIOCLIMATICO</v>
          </cell>
          <cell r="F330">
            <v>0</v>
          </cell>
          <cell r="G330">
            <v>0</v>
          </cell>
          <cell r="H330">
            <v>0</v>
          </cell>
          <cell r="I330">
            <v>0</v>
          </cell>
          <cell r="J330">
            <v>0</v>
          </cell>
          <cell r="K330">
            <v>0</v>
          </cell>
          <cell r="L330">
            <v>0</v>
          </cell>
          <cell r="M330">
            <v>2367962.6923076925</v>
          </cell>
          <cell r="N330">
            <v>0</v>
          </cell>
          <cell r="O330">
            <v>2367962.6923076925</v>
          </cell>
          <cell r="P330" t="str">
            <v/>
          </cell>
        </row>
        <row r="331">
          <cell r="D331" t="str">
            <v>96-01-010</v>
          </cell>
          <cell r="E331" t="str">
            <v>SUMINISTRO Y SIEMBRA DE ESPECIES VARIAS DE ARBUSTOS H: 1.50 M. CADA 0.50 M. INCLUYE TIERRA NEGRA Y MANTENIMIENTO DURANTE TRES MESES.</v>
          </cell>
          <cell r="F331" t="str">
            <v>UN</v>
          </cell>
          <cell r="G331">
            <v>27858.384615384617</v>
          </cell>
          <cell r="H331">
            <v>0</v>
          </cell>
          <cell r="I331">
            <v>0</v>
          </cell>
          <cell r="J331">
            <v>0</v>
          </cell>
          <cell r="K331">
            <v>0</v>
          </cell>
          <cell r="L331">
            <v>85</v>
          </cell>
          <cell r="M331">
            <v>2367962.6923076925</v>
          </cell>
          <cell r="N331">
            <v>85</v>
          </cell>
          <cell r="O331">
            <v>2367962.6923076925</v>
          </cell>
          <cell r="P331" t="str">
            <v/>
          </cell>
        </row>
        <row r="332">
          <cell r="D332" t="str">
            <v>97</v>
          </cell>
          <cell r="E332" t="str">
            <v>TOTAL COSTO DIRECTO</v>
          </cell>
          <cell r="F332">
            <v>0</v>
          </cell>
          <cell r="G332">
            <v>0</v>
          </cell>
          <cell r="H332">
            <v>0</v>
          </cell>
          <cell r="I332">
            <v>0</v>
          </cell>
          <cell r="J332">
            <v>0</v>
          </cell>
          <cell r="K332">
            <v>0</v>
          </cell>
          <cell r="L332">
            <v>0</v>
          </cell>
          <cell r="M332">
            <v>2367962.6923076925</v>
          </cell>
          <cell r="N332">
            <v>0</v>
          </cell>
          <cell r="O332" t="str">
            <v/>
          </cell>
          <cell r="P332">
            <v>2367962.6923076925</v>
          </cell>
        </row>
        <row r="333">
          <cell r="D333" t="str">
            <v>98</v>
          </cell>
          <cell r="E333" t="str">
            <v>AIU</v>
          </cell>
          <cell r="F333" t="str">
            <v>%</v>
          </cell>
          <cell r="G333">
            <v>0.3528</v>
          </cell>
          <cell r="H333">
            <v>0</v>
          </cell>
          <cell r="I333">
            <v>0</v>
          </cell>
          <cell r="J333">
            <v>0</v>
          </cell>
          <cell r="K333">
            <v>0</v>
          </cell>
          <cell r="L333">
            <v>2367962.6923076925</v>
          </cell>
          <cell r="M333">
            <v>835417.2378461539</v>
          </cell>
          <cell r="N333">
            <v>2367962.6923076925</v>
          </cell>
          <cell r="O333">
            <v>835417.2378461539</v>
          </cell>
          <cell r="P333">
            <v>835417.2378461539</v>
          </cell>
        </row>
        <row r="334">
          <cell r="D334" t="str">
            <v>99</v>
          </cell>
          <cell r="E334" t="str">
            <v>TOTAL COSTO DIRECTO + AIU</v>
          </cell>
          <cell r="F334">
            <v>0</v>
          </cell>
          <cell r="G334">
            <v>0</v>
          </cell>
          <cell r="H334">
            <v>0</v>
          </cell>
          <cell r="I334">
            <v>0</v>
          </cell>
          <cell r="J334">
            <v>0</v>
          </cell>
          <cell r="K334">
            <v>0</v>
          </cell>
          <cell r="L334">
            <v>0</v>
          </cell>
          <cell r="M334">
            <v>3203379.9301538463</v>
          </cell>
          <cell r="N334">
            <v>0</v>
          </cell>
          <cell r="O334">
            <v>0</v>
          </cell>
          <cell r="P334">
            <v>3203379.9301538463</v>
          </cell>
        </row>
        <row r="335">
          <cell r="H335">
            <v>0</v>
          </cell>
          <cell r="I335">
            <v>0</v>
          </cell>
          <cell r="J335">
            <v>0</v>
          </cell>
          <cell r="K335">
            <v>0</v>
          </cell>
          <cell r="L335">
            <v>0</v>
          </cell>
          <cell r="M335">
            <v>0</v>
          </cell>
          <cell r="N335">
            <v>0</v>
          </cell>
          <cell r="O335">
            <v>0</v>
          </cell>
        </row>
        <row r="338">
          <cell r="P338">
            <v>865469940</v>
          </cell>
        </row>
        <row r="339">
          <cell r="M339">
            <v>134714098.63487312</v>
          </cell>
          <cell r="P339">
            <v>129820491</v>
          </cell>
        </row>
        <row r="340">
          <cell r="P340">
            <v>995290431</v>
          </cell>
        </row>
      </sheetData>
      <sheetData sheetId="1"/>
      <sheetData sheetId="2"/>
      <sheetData sheetId="3">
        <row r="1">
          <cell r="D1" t="str">
            <v>CODIGO</v>
          </cell>
          <cell r="E1" t="str">
            <v>MATERIALES</v>
          </cell>
        </row>
        <row r="2">
          <cell r="D2">
            <v>11124</v>
          </cell>
          <cell r="E2" t="str">
            <v>concolor negro x 5 kg</v>
          </cell>
        </row>
        <row r="3">
          <cell r="D3" t="str">
            <v>11111</v>
          </cell>
          <cell r="E3" t="str">
            <v>cemento blanco</v>
          </cell>
        </row>
        <row r="4">
          <cell r="D4" t="str">
            <v>11112</v>
          </cell>
          <cell r="E4" t="str">
            <v>cemento gris 50 kg portland tipo i</v>
          </cell>
        </row>
        <row r="5">
          <cell r="D5" t="str">
            <v>11113</v>
          </cell>
          <cell r="E5" t="str">
            <v>cemento tipo 1 por 50kg</v>
          </cell>
        </row>
        <row r="6">
          <cell r="D6" t="str">
            <v>11114</v>
          </cell>
          <cell r="E6" t="str">
            <v>cemento tipo 1 por 50kg</v>
          </cell>
        </row>
        <row r="7">
          <cell r="D7" t="str">
            <v>11115</v>
          </cell>
          <cell r="E7" t="str">
            <v>mastico</v>
          </cell>
        </row>
        <row r="8">
          <cell r="D8" t="str">
            <v>11116</v>
          </cell>
          <cell r="E8" t="str">
            <v>cemento gris 50 kg portland tipo i</v>
          </cell>
        </row>
        <row r="9">
          <cell r="D9" t="str">
            <v>11117</v>
          </cell>
          <cell r="E9" t="str">
            <v>concreto tipo bombeo 17.5 mpa (2500 psi) asentamiento 5"+/- 1 tmn 1"</v>
          </cell>
        </row>
        <row r="10">
          <cell r="D10" t="str">
            <v>11118</v>
          </cell>
          <cell r="E10" t="str">
            <v>concreto tipo bombeo 21 mpa (3000 psi) asentamiento 5"+/- 1 tmn 1"</v>
          </cell>
        </row>
        <row r="11">
          <cell r="D11" t="str">
            <v>11119</v>
          </cell>
          <cell r="E11" t="str">
            <v>concreto tipo bombeo 24.5 mpa (3500 psi) asentamiento 5"+/- 1 tmn 1"</v>
          </cell>
        </row>
        <row r="12">
          <cell r="D12" t="str">
            <v>1111A</v>
          </cell>
          <cell r="E12" t="str">
            <v>concreto tipo bombeo 28 mpa (4000 psi) asentamiento 5"+/- 1 tmn 1"</v>
          </cell>
        </row>
        <row r="13">
          <cell r="D13" t="str">
            <v>1111B</v>
          </cell>
          <cell r="E13" t="str">
            <v>concreto tipo bombeo 31.5 mpa (4500 psi) asentamiento 5"+/- 1 tmn 1"</v>
          </cell>
        </row>
        <row r="14">
          <cell r="D14" t="str">
            <v>1111C</v>
          </cell>
          <cell r="E14" t="str">
            <v>concreto tipo bombeo 35 mpa (5000 psi) asentamiento 5"+/- 1 tmn 1"</v>
          </cell>
        </row>
        <row r="15">
          <cell r="D15" t="str">
            <v>1111D</v>
          </cell>
          <cell r="E15" t="str">
            <v>concreto tipo fluido 38.5 mpa (5500 psi) asentamiento 9"+/- 1 tmn 1"</v>
          </cell>
        </row>
        <row r="16">
          <cell r="D16" t="str">
            <v>1111E</v>
          </cell>
          <cell r="E16" t="str">
            <v>concreto tipo fluido 42mpa (6000 psi) asentamiento 9"+/- 1 tmn 1"</v>
          </cell>
        </row>
        <row r="17">
          <cell r="D17" t="str">
            <v>1111F</v>
          </cell>
          <cell r="E17" t="str">
            <v>concreto tipo tremie 21 mpa (3000 psi) asentamiento 8"+/- 1 tmn 1"</v>
          </cell>
        </row>
        <row r="18">
          <cell r="D18" t="str">
            <v>1111G</v>
          </cell>
          <cell r="E18" t="str">
            <v>concreto tipo tremie 24 mpa (3000 psi) asentamiento 8"+/- 1 tmn 1"</v>
          </cell>
        </row>
        <row r="19">
          <cell r="D19" t="str">
            <v>1111H</v>
          </cell>
          <cell r="E19" t="str">
            <v>concreto tipo tremie 28 mpa (3000 psi) asentamiento 8"+/- 1 tmn 1"</v>
          </cell>
        </row>
        <row r="20">
          <cell r="D20" t="str">
            <v>1111I</v>
          </cell>
          <cell r="E20" t="str">
            <v>concreto tipo tremie 31.5 mpa (3000 psi) asentamiento 8"+/- 1 tmn 1"</v>
          </cell>
        </row>
        <row r="21">
          <cell r="D21" t="str">
            <v>1111J</v>
          </cell>
          <cell r="E21" t="str">
            <v>concreto tipo tremie 35 mpa (3000 psi) asentamiento 8"+/- 1 tmn 1"</v>
          </cell>
        </row>
        <row r="22">
          <cell r="D22" t="str">
            <v>1111K</v>
          </cell>
          <cell r="E22" t="str">
            <v>concreto tipo tremie 38.5 mpa (3000 psi) asentamiento 8"+/- 1 tmn 1"</v>
          </cell>
        </row>
        <row r="23">
          <cell r="D23" t="str">
            <v>1111L</v>
          </cell>
          <cell r="E23" t="str">
            <v>concreto tipo tremie 42 mpa (3000 psi) asentamiento 8"+/- 1 tmn 1"</v>
          </cell>
        </row>
        <row r="24">
          <cell r="D24" t="str">
            <v>11121</v>
          </cell>
          <cell r="E24" t="str">
            <v>pegacor max blanco x 10 kg</v>
          </cell>
        </row>
        <row r="25">
          <cell r="D25" t="str">
            <v>11122</v>
          </cell>
          <cell r="E25" t="str">
            <v>pegacor gris x 10 kg</v>
          </cell>
        </row>
        <row r="26">
          <cell r="D26" t="str">
            <v>11123</v>
          </cell>
          <cell r="E26" t="str">
            <v>pegabloq blanco x 25kg</v>
          </cell>
        </row>
        <row r="27">
          <cell r="D27" t="str">
            <v>11125</v>
          </cell>
          <cell r="E27" t="str">
            <v>alfalisto gris 25 kg</v>
          </cell>
        </row>
        <row r="28">
          <cell r="D28" t="str">
            <v>11126</v>
          </cell>
          <cell r="E28" t="str">
            <v>alfacolor gres 5 kg</v>
          </cell>
        </row>
        <row r="29">
          <cell r="D29" t="str">
            <v>11161</v>
          </cell>
          <cell r="E29" t="str">
            <v>masilla acrilica para interiores</v>
          </cell>
        </row>
        <row r="30">
          <cell r="D30" t="str">
            <v>11162</v>
          </cell>
          <cell r="E30" t="str">
            <v>estuco plastico estucor x 30 kg</v>
          </cell>
        </row>
        <row r="31">
          <cell r="D31" t="str">
            <v>11181</v>
          </cell>
          <cell r="E31" t="str">
            <v>cal hidratada</v>
          </cell>
        </row>
        <row r="32">
          <cell r="D32" t="str">
            <v>11212</v>
          </cell>
          <cell r="E32" t="str">
            <v>arena fina para concreto icontec (1,430kg/m3)</v>
          </cell>
        </row>
        <row r="33">
          <cell r="D33" t="str">
            <v>11215</v>
          </cell>
          <cell r="E33" t="str">
            <v>arena gruesa para concreto (1,430kg/m3)</v>
          </cell>
        </row>
        <row r="34">
          <cell r="D34" t="str">
            <v>11216</v>
          </cell>
          <cell r="E34" t="str">
            <v>arena fina para concreto icontec (1,430kg/m3)</v>
          </cell>
        </row>
        <row r="35">
          <cell r="D35" t="str">
            <v>11217</v>
          </cell>
          <cell r="E35" t="str">
            <v>arena gruesa para concreto (1,430kg/m3)</v>
          </cell>
        </row>
        <row r="36">
          <cell r="D36" t="str">
            <v>11218</v>
          </cell>
          <cell r="E36" t="str">
            <v>material de prestamo para llenos estructurales</v>
          </cell>
        </row>
        <row r="37">
          <cell r="D37" t="str">
            <v>11219</v>
          </cell>
          <cell r="E37" t="str">
            <v>arena fina para revoque (1,310kg/m3)</v>
          </cell>
        </row>
        <row r="38">
          <cell r="D38" t="str">
            <v>1121A</v>
          </cell>
          <cell r="E38" t="str">
            <v>arena de peña (1,600kg/m3)</v>
          </cell>
        </row>
        <row r="39">
          <cell r="D39" t="str">
            <v>1121B</v>
          </cell>
          <cell r="E39" t="str">
            <v>material de prestamo para llenos</v>
          </cell>
        </row>
        <row r="40">
          <cell r="D40" t="str">
            <v>11233</v>
          </cell>
          <cell r="E40" t="str">
            <v>triturado 3/8" (1,540 kg/m3)</v>
          </cell>
        </row>
        <row r="41">
          <cell r="D41" t="str">
            <v>11234</v>
          </cell>
          <cell r="E41" t="str">
            <v>triturado para concreto tamaño maximo 3/4" a 1-1/2" (1,640kg/m3)</v>
          </cell>
        </row>
        <row r="42">
          <cell r="D42" t="str">
            <v>11235</v>
          </cell>
          <cell r="E42" t="str">
            <v>triturado para concreto tamaño maximo 1" (1,610kg/m3)</v>
          </cell>
        </row>
        <row r="43">
          <cell r="D43" t="str">
            <v>11237</v>
          </cell>
          <cell r="E43" t="str">
            <v>triturado para concreto tamaño maximo 3/8" (1,540kg/m3)</v>
          </cell>
        </row>
        <row r="44">
          <cell r="D44" t="str">
            <v>11238</v>
          </cell>
          <cell r="E44" t="str">
            <v>triturado para concreto tamaño maximo 3/4" (1,520kg/m3)</v>
          </cell>
        </row>
        <row r="45">
          <cell r="D45" t="str">
            <v>11239</v>
          </cell>
          <cell r="E45" t="str">
            <v>triturado tamaño maximo 3/4 (1,520kg/m3)</v>
          </cell>
        </row>
        <row r="46">
          <cell r="D46" t="str">
            <v>1123B</v>
          </cell>
          <cell r="E46" t="str">
            <v>triturado tamaño maximo 1" (1,610kg/m3)</v>
          </cell>
        </row>
        <row r="47">
          <cell r="D47" t="str">
            <v>1123D</v>
          </cell>
          <cell r="E47" t="str">
            <v>triturado tamaño maximo 3/4" a 1-1/2" (1,600kg/m3)</v>
          </cell>
        </row>
        <row r="48">
          <cell r="D48" t="str">
            <v>11251</v>
          </cell>
          <cell r="E48" t="str">
            <v>crudo de rio</v>
          </cell>
        </row>
        <row r="49">
          <cell r="D49" t="str">
            <v>11252</v>
          </cell>
          <cell r="E49" t="str">
            <v>canto rodado 2"</v>
          </cell>
        </row>
        <row r="50">
          <cell r="D50" t="str">
            <v>11261</v>
          </cell>
          <cell r="E50" t="str">
            <v>grano color blanco y rio claro x25kg</v>
          </cell>
        </row>
        <row r="51">
          <cell r="D51" t="str">
            <v>11262</v>
          </cell>
          <cell r="E51" t="str">
            <v>granito color traventino, negro y crema x25kg</v>
          </cell>
        </row>
        <row r="52">
          <cell r="D52" t="str">
            <v>11271</v>
          </cell>
          <cell r="E52" t="str">
            <v>arenon chino 25 kg (20 kg/m2)</v>
          </cell>
        </row>
        <row r="53">
          <cell r="D53" t="str">
            <v>11281</v>
          </cell>
          <cell r="E53" t="str">
            <v>piedra para entresuelo y filtro</v>
          </cell>
        </row>
        <row r="54">
          <cell r="D54" t="str">
            <v>11282</v>
          </cell>
          <cell r="E54" t="str">
            <v>piedra para gavion</v>
          </cell>
        </row>
        <row r="55">
          <cell r="D55" t="str">
            <v>11283</v>
          </cell>
          <cell r="E55" t="str">
            <v>piedra para ciclopeo</v>
          </cell>
        </row>
        <row r="56">
          <cell r="D56" t="str">
            <v>11291</v>
          </cell>
          <cell r="E56" t="str">
            <v xml:space="preserve">base granular </v>
          </cell>
        </row>
        <row r="57">
          <cell r="D57" t="str">
            <v>11292</v>
          </cell>
          <cell r="E57" t="str">
            <v>base granular (1,650kg/m2)</v>
          </cell>
        </row>
        <row r="58">
          <cell r="D58" t="str">
            <v>11296</v>
          </cell>
          <cell r="E58" t="str">
            <v>sub base granular</v>
          </cell>
        </row>
        <row r="59">
          <cell r="D59" t="str">
            <v>11297</v>
          </cell>
          <cell r="E59" t="str">
            <v>sub base granular cruda sin procesar (1,650kg/m3)</v>
          </cell>
        </row>
        <row r="60">
          <cell r="D60" t="str">
            <v>112A1</v>
          </cell>
          <cell r="E60" t="str">
            <v>caseton desechable en madera de 32cm</v>
          </cell>
        </row>
        <row r="61">
          <cell r="D61" t="str">
            <v>11311</v>
          </cell>
          <cell r="E61" t="str">
            <v>cal promical</v>
          </cell>
        </row>
        <row r="62">
          <cell r="D62" t="str">
            <v>12131</v>
          </cell>
          <cell r="E62" t="str">
            <v>concreto 42 mpa</v>
          </cell>
        </row>
        <row r="63">
          <cell r="D63" t="str">
            <v>12132</v>
          </cell>
          <cell r="E63" t="str">
            <v>concreto tipo normal 21 mpa, (3.000 psi) 1"</v>
          </cell>
        </row>
        <row r="64">
          <cell r="D64" t="str">
            <v>12133</v>
          </cell>
          <cell r="E64" t="str">
            <v>concreto tipo bombeo 21 mpa, (3.000 psi) 1"</v>
          </cell>
        </row>
        <row r="65">
          <cell r="D65" t="str">
            <v>12134</v>
          </cell>
          <cell r="E65" t="str">
            <v>concreto tipo normal 24 mpa, (3.500 psi) 1"</v>
          </cell>
        </row>
        <row r="66">
          <cell r="D66" t="str">
            <v>12135</v>
          </cell>
          <cell r="E66" t="str">
            <v>concreto tipo normal 27 mpa, (4.000 psi) 1"</v>
          </cell>
        </row>
        <row r="67">
          <cell r="D67" t="str">
            <v>12136</v>
          </cell>
          <cell r="E67" t="str">
            <v>concreto tipo bombeo 28 mpa, (4.000 psi) 1"</v>
          </cell>
        </row>
        <row r="68">
          <cell r="D68" t="str">
            <v>12137</v>
          </cell>
          <cell r="E68" t="str">
            <v>servicio de bombeo</v>
          </cell>
        </row>
        <row r="69">
          <cell r="D69" t="str">
            <v>12138</v>
          </cell>
          <cell r="E69" t="str">
            <v>concreto tipo bombeo 24 mpa, (3.500 psi) 1"</v>
          </cell>
        </row>
        <row r="70">
          <cell r="D70" t="str">
            <v>12139</v>
          </cell>
          <cell r="E70" t="str">
            <v>concreto tipo bombeo 35 mpa, (5.000 psi) 1"</v>
          </cell>
        </row>
        <row r="71">
          <cell r="D71" t="str">
            <v>12171</v>
          </cell>
          <cell r="E71" t="str">
            <v>lechada x25kg</v>
          </cell>
        </row>
        <row r="72">
          <cell r="D72" t="str">
            <v>12311</v>
          </cell>
          <cell r="E72" t="str">
            <v xml:space="preserve">pintura acriltex x 1 galon </v>
          </cell>
        </row>
        <row r="73">
          <cell r="D73" t="str">
            <v>12312</v>
          </cell>
          <cell r="E73" t="str">
            <v>pintura viniltex x 5 galones</v>
          </cell>
        </row>
        <row r="74">
          <cell r="D74" t="str">
            <v>12321</v>
          </cell>
          <cell r="E74" t="str">
            <v>esmalte para exteriores x 1 galon</v>
          </cell>
        </row>
        <row r="75">
          <cell r="D75" t="str">
            <v>12371</v>
          </cell>
          <cell r="E75" t="str">
            <v>anticorrosivo pintuco x 1 galon</v>
          </cell>
        </row>
        <row r="76">
          <cell r="D76" t="str">
            <v>12391</v>
          </cell>
          <cell r="E76" t="str">
            <v>pintura epoxica poliamida pintuco</v>
          </cell>
        </row>
        <row r="77">
          <cell r="D77" t="str">
            <v>123A1</v>
          </cell>
          <cell r="E77" t="str">
            <v>pintura para trafico</v>
          </cell>
        </row>
        <row r="78">
          <cell r="D78" t="str">
            <v>123B1</v>
          </cell>
          <cell r="E78" t="str">
            <v>pintura koraza x 5 galones</v>
          </cell>
        </row>
        <row r="79">
          <cell r="D79" t="str">
            <v>123B2</v>
          </cell>
          <cell r="E79" t="str">
            <v>pintura graniacril x 5 galones 20m2 /1 mano</v>
          </cell>
        </row>
        <row r="80">
          <cell r="D80" t="str">
            <v>123C1</v>
          </cell>
          <cell r="E80" t="str">
            <v>siliconite</v>
          </cell>
        </row>
        <row r="81">
          <cell r="D81" t="str">
            <v>123C2</v>
          </cell>
          <cell r="E81" t="str">
            <v xml:space="preserve">acronal </v>
          </cell>
        </row>
        <row r="82">
          <cell r="D82" t="str">
            <v>12411</v>
          </cell>
          <cell r="E82" t="str">
            <v>sismoflex de corona x 30 kg</v>
          </cell>
        </row>
        <row r="83">
          <cell r="D83" t="str">
            <v>12511</v>
          </cell>
          <cell r="E83" t="str">
            <v>eucon r 200x20k</v>
          </cell>
        </row>
        <row r="84">
          <cell r="D84" t="str">
            <v>12541</v>
          </cell>
          <cell r="E84" t="str">
            <v>adhesivo epoxico</v>
          </cell>
        </row>
        <row r="85">
          <cell r="D85" t="str">
            <v>12551</v>
          </cell>
          <cell r="E85" t="str">
            <v>anclajes impermeabilizacion</v>
          </cell>
        </row>
        <row r="86">
          <cell r="D86" t="str">
            <v>12811</v>
          </cell>
          <cell r="E86" t="str">
            <v>carpincol</v>
          </cell>
        </row>
        <row r="87">
          <cell r="D87" t="str">
            <v>14121</v>
          </cell>
          <cell r="E87" t="str">
            <v>angulo perimetral acero cal 20 1"x1"</v>
          </cell>
        </row>
        <row r="88">
          <cell r="D88" t="str">
            <v>14122</v>
          </cell>
          <cell r="E88" t="str">
            <v xml:space="preserve">angulo de acero de 2"x2" de 1/4" </v>
          </cell>
        </row>
        <row r="89">
          <cell r="D89" t="str">
            <v>14241</v>
          </cell>
          <cell r="E89" t="str">
            <v>pletina metalica 1/4"x2"</v>
          </cell>
        </row>
        <row r="90">
          <cell r="D90" t="str">
            <v>14242</v>
          </cell>
          <cell r="E90" t="str">
            <v>pletina metalica 1/4"x1"</v>
          </cell>
        </row>
        <row r="91">
          <cell r="D91" t="str">
            <v>14244A</v>
          </cell>
          <cell r="E91" t="str">
            <v>pletina metalica 3/8"x6"</v>
          </cell>
        </row>
        <row r="92">
          <cell r="D92" t="str">
            <v>14251</v>
          </cell>
          <cell r="E92" t="str">
            <v>perfil en u aluminio</v>
          </cell>
        </row>
        <row r="93">
          <cell r="D93" t="str">
            <v>14252</v>
          </cell>
          <cell r="E93" t="str">
            <v>perfil en "u" aluminio 1 cm</v>
          </cell>
        </row>
        <row r="94">
          <cell r="D94" t="str">
            <v>14253</v>
          </cell>
          <cell r="E94" t="str">
            <v>perfil en u aluminio remate superior muros</v>
          </cell>
        </row>
        <row r="95">
          <cell r="D95" t="str">
            <v>14254</v>
          </cell>
          <cell r="E95" t="str">
            <v>perfil en u aluminio para zocalos</v>
          </cell>
        </row>
        <row r="96">
          <cell r="D96" t="str">
            <v>14271</v>
          </cell>
          <cell r="E96" t="str">
            <v>forma media caña aluminio 15cmx15cmx3mm</v>
          </cell>
        </row>
        <row r="97">
          <cell r="D97" t="str">
            <v>14282</v>
          </cell>
          <cell r="E97" t="str">
            <v>perfil en aluminio 1/2" para dilatacion</v>
          </cell>
        </row>
        <row r="98">
          <cell r="D98" t="str">
            <v>14378</v>
          </cell>
          <cell r="E98" t="str">
            <v>chaflan triangular en madera 2cm de 3 m</v>
          </cell>
        </row>
        <row r="99">
          <cell r="D99" t="str">
            <v>14381</v>
          </cell>
          <cell r="E99" t="str">
            <v>tablilla sapan 8x2x290cm</v>
          </cell>
        </row>
        <row r="100">
          <cell r="D100" t="str">
            <v>14382</v>
          </cell>
          <cell r="E100" t="str">
            <v>chaflanes para losas / m2 losa</v>
          </cell>
        </row>
        <row r="101">
          <cell r="D101" t="str">
            <v>143C1</v>
          </cell>
          <cell r="E101" t="str">
            <v>piso holztek ac4 32 8mm madera laminada</v>
          </cell>
        </row>
        <row r="102">
          <cell r="D102" t="str">
            <v>143C2</v>
          </cell>
          <cell r="E102" t="str">
            <v>zocalo para piso laminado</v>
          </cell>
        </row>
        <row r="103">
          <cell r="D103" t="str">
            <v>143C3</v>
          </cell>
          <cell r="E103" t="str">
            <v>pirlan para piso en madera laminada</v>
          </cell>
        </row>
        <row r="104">
          <cell r="D104" t="str">
            <v>143C4</v>
          </cell>
          <cell r="E104" t="str">
            <v>zocalo hdf</v>
          </cell>
        </row>
        <row r="105">
          <cell r="D105" t="str">
            <v>143C5</v>
          </cell>
          <cell r="E105" t="str">
            <v>zocalo mdf</v>
          </cell>
        </row>
        <row r="106">
          <cell r="D106" t="str">
            <v>143C6</v>
          </cell>
          <cell r="E106" t="str">
            <v>cuarto bocel</v>
          </cell>
        </row>
        <row r="107">
          <cell r="D107" t="str">
            <v>143C7</v>
          </cell>
          <cell r="E107" t="str">
            <v>pirlaneria marca prestige</v>
          </cell>
        </row>
        <row r="108">
          <cell r="D108" t="str">
            <v>143D1</v>
          </cell>
          <cell r="E108" t="str">
            <v>pasta selladora para piso laminado</v>
          </cell>
        </row>
        <row r="109">
          <cell r="D109" t="str">
            <v>14411</v>
          </cell>
          <cell r="E109" t="str">
            <v>perfil vertical paral 89 aleta 40mm</v>
          </cell>
        </row>
        <row r="110">
          <cell r="D110" t="str">
            <v>14421</v>
          </cell>
          <cell r="E110" t="str">
            <v>angulo de hierro 1"x1/8"</v>
          </cell>
        </row>
        <row r="111">
          <cell r="D111" t="str">
            <v>14422</v>
          </cell>
          <cell r="E111" t="str">
            <v>angulo de hierro 2"x1/8"</v>
          </cell>
        </row>
        <row r="112">
          <cell r="D112" t="str">
            <v>14431</v>
          </cell>
          <cell r="E112" t="str">
            <v>tee de hierro 1"x1"x1/8"</v>
          </cell>
        </row>
        <row r="113">
          <cell r="D113" t="str">
            <v>14451</v>
          </cell>
          <cell r="E113" t="str">
            <v>perfil horizontal canal 90</v>
          </cell>
        </row>
        <row r="114">
          <cell r="D114" t="str">
            <v>14452</v>
          </cell>
          <cell r="E114" t="str">
            <v>perfil horizontal canal 90</v>
          </cell>
        </row>
        <row r="115">
          <cell r="D115" t="str">
            <v>14461</v>
          </cell>
          <cell r="E115" t="str">
            <v>perfil vertical paral 39</v>
          </cell>
        </row>
        <row r="116">
          <cell r="D116" t="str">
            <v>14462</v>
          </cell>
          <cell r="E116" t="str">
            <v>perfil omega</v>
          </cell>
        </row>
        <row r="117">
          <cell r="D117" t="str">
            <v>14463</v>
          </cell>
          <cell r="E117" t="str">
            <v>perfil vertical paral 89 aleta 40mm</v>
          </cell>
        </row>
        <row r="118">
          <cell r="D118" t="str">
            <v>14464</v>
          </cell>
          <cell r="E118" t="str">
            <v>perfil vertical paral 39</v>
          </cell>
        </row>
        <row r="119">
          <cell r="D119" t="str">
            <v>14471</v>
          </cell>
          <cell r="E119" t="str">
            <v>perfil de borde impremeabilizacion tanque</v>
          </cell>
        </row>
        <row r="120">
          <cell r="D120" t="str">
            <v>144A1</v>
          </cell>
          <cell r="E120" t="str">
            <v>pie amigos soporte lavamanos</v>
          </cell>
        </row>
        <row r="121">
          <cell r="D121" t="str">
            <v>144A2</v>
          </cell>
          <cell r="E121" t="str">
            <v>pie amigos soporte bicicletas - modulo de 7 soportes</v>
          </cell>
        </row>
        <row r="122">
          <cell r="D122" t="str">
            <v>144A3</v>
          </cell>
          <cell r="E122" t="str">
            <v>soportes para canal/flanche</v>
          </cell>
        </row>
        <row r="123">
          <cell r="D123" t="str">
            <v>14511</v>
          </cell>
          <cell r="E123" t="str">
            <v>varilla plastica gris 5x40mm para dilatacion</v>
          </cell>
        </row>
        <row r="124">
          <cell r="D124" t="str">
            <v>14512</v>
          </cell>
          <cell r="E124" t="str">
            <v>varilla de aluminio 3mm para dilatacion</v>
          </cell>
        </row>
        <row r="125">
          <cell r="D125" t="str">
            <v>14513</v>
          </cell>
          <cell r="E125" t="str">
            <v>varilla de aluminio en forma de media caña</v>
          </cell>
        </row>
        <row r="126">
          <cell r="D126" t="str">
            <v>14514</v>
          </cell>
          <cell r="E126" t="str">
            <v>varilla recta para zocalo</v>
          </cell>
        </row>
        <row r="127">
          <cell r="D127" t="str">
            <v>15121</v>
          </cell>
          <cell r="E127" t="str">
            <v>acero de refuerzo figurado de 1/4" x 6 m</v>
          </cell>
        </row>
        <row r="128">
          <cell r="D128" t="str">
            <v>15122</v>
          </cell>
          <cell r="E128" t="str">
            <v>acero de refuerzo figurado de 3/8" x 6m</v>
          </cell>
        </row>
        <row r="129">
          <cell r="D129" t="str">
            <v>15123</v>
          </cell>
          <cell r="E129" t="str">
            <v>acero de refuerzo figurado de 1/2" x 6m</v>
          </cell>
        </row>
        <row r="130">
          <cell r="D130" t="str">
            <v>15124</v>
          </cell>
          <cell r="E130" t="str">
            <v>acero de refuerzo figurado de 1/2" x 9m</v>
          </cell>
        </row>
        <row r="131">
          <cell r="D131" t="str">
            <v>15125</v>
          </cell>
          <cell r="E131" t="str">
            <v>acero de refuerzo figurado de 1/2" x 12m</v>
          </cell>
        </row>
        <row r="132">
          <cell r="D132" t="str">
            <v>15126</v>
          </cell>
          <cell r="E132" t="str">
            <v>acero de refuerzo figurado de 5/8" x 6m</v>
          </cell>
        </row>
        <row r="133">
          <cell r="D133" t="str">
            <v>15127</v>
          </cell>
          <cell r="E133" t="str">
            <v>acero de refuerzo figurado de 5/8" x 9m</v>
          </cell>
        </row>
        <row r="134">
          <cell r="D134" t="str">
            <v>15128</v>
          </cell>
          <cell r="E134" t="str">
            <v>acero de refuerzo figurado de 5/8" x 12m</v>
          </cell>
        </row>
        <row r="135">
          <cell r="D135" t="str">
            <v>15129</v>
          </cell>
          <cell r="E135" t="str">
            <v>acero de refuerzo figurado de 3/4" x 6m</v>
          </cell>
        </row>
        <row r="136">
          <cell r="D136" t="str">
            <v>1512A</v>
          </cell>
          <cell r="E136" t="str">
            <v>acero de refuerzo figurado de 3/4" x 9m</v>
          </cell>
        </row>
        <row r="137">
          <cell r="D137" t="str">
            <v>1512B</v>
          </cell>
          <cell r="E137" t="str">
            <v>acero de refuerzo figurado de 3/4" x 12m</v>
          </cell>
        </row>
        <row r="138">
          <cell r="D138" t="str">
            <v>1512C</v>
          </cell>
          <cell r="E138" t="str">
            <v>acero de refuerzo figurado de 7/8" x 6m</v>
          </cell>
        </row>
        <row r="139">
          <cell r="D139" t="str">
            <v>1512D</v>
          </cell>
          <cell r="E139" t="str">
            <v>acero de refuerzo figurado de 7/8" x 9m</v>
          </cell>
        </row>
        <row r="140">
          <cell r="D140" t="str">
            <v>1512E</v>
          </cell>
          <cell r="E140" t="str">
            <v>acero de refuerzo figurado de 7/8" x 12m</v>
          </cell>
        </row>
        <row r="141">
          <cell r="D141" t="str">
            <v>1512F</v>
          </cell>
          <cell r="E141" t="str">
            <v>acero de refuerzo figurado de 1" x 6m</v>
          </cell>
        </row>
        <row r="142">
          <cell r="D142" t="str">
            <v>1512G</v>
          </cell>
          <cell r="E142" t="str">
            <v xml:space="preserve">acero de refuerzo figurado de 1" x 9m </v>
          </cell>
        </row>
        <row r="143">
          <cell r="D143" t="str">
            <v>1512H</v>
          </cell>
          <cell r="E143" t="str">
            <v>acero de refuerzo figurado de 1" x 12m</v>
          </cell>
        </row>
        <row r="144">
          <cell r="D144" t="str">
            <v>1512I</v>
          </cell>
          <cell r="E144" t="str">
            <v>acero de refuerzo figurado de 1 1/4" x 6m</v>
          </cell>
        </row>
        <row r="145">
          <cell r="D145" t="str">
            <v>1512J</v>
          </cell>
          <cell r="E145" t="str">
            <v>acero de refuerzo figurado de 1 1/4" x 9m</v>
          </cell>
        </row>
        <row r="146">
          <cell r="D146" t="str">
            <v>1512K</v>
          </cell>
          <cell r="E146" t="str">
            <v>acero de refuerzo figurado de 1 1/4" x 12m</v>
          </cell>
        </row>
        <row r="147">
          <cell r="D147" t="str">
            <v>1512L</v>
          </cell>
          <cell r="E147" t="str">
            <v>acero de refuerzo figurado de 4mm x 6m</v>
          </cell>
        </row>
        <row r="148">
          <cell r="D148" t="str">
            <v>1512M</v>
          </cell>
          <cell r="E148" t="str">
            <v>acero de refuerzo figurado de 4.5mm x6m</v>
          </cell>
        </row>
        <row r="149">
          <cell r="D149" t="str">
            <v>1512N</v>
          </cell>
          <cell r="E149" t="str">
            <v>acero de refuerzo figurado de 5mm x 6m</v>
          </cell>
        </row>
        <row r="150">
          <cell r="D150" t="str">
            <v>1512O</v>
          </cell>
          <cell r="E150" t="str">
            <v>acero de refuerzo figurado</v>
          </cell>
        </row>
        <row r="151">
          <cell r="D151" t="str">
            <v>15231</v>
          </cell>
          <cell r="E151" t="str">
            <v>alambre recocido (alambre cal 18)</v>
          </cell>
        </row>
        <row r="152">
          <cell r="D152" t="str">
            <v>15241</v>
          </cell>
          <cell r="E152" t="str">
            <v>alambre galvanizado cal 12.5 (1kg=17.5 m)</v>
          </cell>
        </row>
        <row r="153">
          <cell r="D153" t="str">
            <v>15242</v>
          </cell>
          <cell r="E153" t="str">
            <v>alambre galvanizado cal 10 (1kg=14m)</v>
          </cell>
        </row>
        <row r="154">
          <cell r="D154" t="str">
            <v>15251</v>
          </cell>
          <cell r="E154" t="str">
            <v>alambron 4 mm</v>
          </cell>
        </row>
        <row r="155">
          <cell r="D155" t="str">
            <v>15421</v>
          </cell>
          <cell r="E155" t="str">
            <v>clavo corriente 1-1/2" a 3"</v>
          </cell>
        </row>
        <row r="156">
          <cell r="D156" t="str">
            <v>15511</v>
          </cell>
          <cell r="E156" t="str">
            <v>tornillo extraplano</v>
          </cell>
        </row>
        <row r="157">
          <cell r="D157" t="str">
            <v>15513</v>
          </cell>
          <cell r="E157" t="str">
            <v>tornillo avellanado anclaje tapon 1/4"x3-1/4"</v>
          </cell>
        </row>
        <row r="158">
          <cell r="D158" t="str">
            <v>15521</v>
          </cell>
          <cell r="E158" t="str">
            <v>tornillo con chazo</v>
          </cell>
        </row>
        <row r="159">
          <cell r="D159" t="str">
            <v>15551</v>
          </cell>
          <cell r="E159" t="str">
            <v>tuerca y arandelas Ø1/2"</v>
          </cell>
        </row>
        <row r="160">
          <cell r="D160" t="str">
            <v>15561</v>
          </cell>
          <cell r="E160" t="str">
            <v>chazo 1/4"</v>
          </cell>
        </row>
        <row r="161">
          <cell r="D161" t="str">
            <v>15581</v>
          </cell>
          <cell r="E161" t="str">
            <v>alambre de amarrar</v>
          </cell>
        </row>
        <row r="162">
          <cell r="D162" t="str">
            <v>15811</v>
          </cell>
          <cell r="E162" t="str">
            <v>varilla roscada Ø1/2"x12.5cm</v>
          </cell>
        </row>
        <row r="163">
          <cell r="D163" t="str">
            <v>15812</v>
          </cell>
          <cell r="E163" t="str">
            <v>varilla roscada Ø1/2"x7.5cm</v>
          </cell>
        </row>
        <row r="164">
          <cell r="D164" t="str">
            <v>16111</v>
          </cell>
          <cell r="E164" t="str">
            <v>espejo cristal 4mm incluye anclajes e instalacion</v>
          </cell>
        </row>
        <row r="165">
          <cell r="D165" t="str">
            <v>16112</v>
          </cell>
          <cell r="E165" t="str">
            <v>espejo cristal 5mm incluye anclajes e instalacion</v>
          </cell>
        </row>
        <row r="166">
          <cell r="D166" t="str">
            <v>16113</v>
          </cell>
          <cell r="E166" t="str">
            <v>espejo cristal 4mm biselado</v>
          </cell>
        </row>
        <row r="167">
          <cell r="D167" t="str">
            <v>16121</v>
          </cell>
          <cell r="E167" t="str">
            <v>vidrio laminado 4+4 mm laminado hielo</v>
          </cell>
        </row>
        <row r="168">
          <cell r="D168" t="str">
            <v>16122</v>
          </cell>
          <cell r="E168" t="str">
            <v>vidrio laminado 4+4 mm laminado color</v>
          </cell>
        </row>
        <row r="169">
          <cell r="D169" t="str">
            <v>16123</v>
          </cell>
          <cell r="E169" t="str">
            <v>vidrio laminado 4+4 mm con pelicula sand blasting</v>
          </cell>
        </row>
        <row r="170">
          <cell r="D170" t="str">
            <v>16311</v>
          </cell>
          <cell r="E170" t="str">
            <v xml:space="preserve">piedra royal beta aquamarina multiformato </v>
          </cell>
        </row>
        <row r="171">
          <cell r="D171" t="str">
            <v>16312</v>
          </cell>
          <cell r="E171" t="str">
            <v>enchape pizarra negra</v>
          </cell>
        </row>
        <row r="172">
          <cell r="D172" t="str">
            <v>16313</v>
          </cell>
          <cell r="E172" t="str">
            <v>piedra buena ventura 7x10</v>
          </cell>
        </row>
        <row r="173">
          <cell r="D173" t="str">
            <v>16321</v>
          </cell>
          <cell r="E173" t="str">
            <v>enchape piso pared blanco egeo 20,5x30,5 ref.286083001</v>
          </cell>
        </row>
        <row r="174">
          <cell r="D174" t="str">
            <v>16322</v>
          </cell>
          <cell r="E174" t="str">
            <v xml:space="preserve">piso duropiso blanco 33.8x33.8 ref.335982001 </v>
          </cell>
        </row>
        <row r="175">
          <cell r="D175" t="str">
            <v>16323</v>
          </cell>
          <cell r="E175" t="str">
            <v>ceramica egeo blanco 30x30 ref. 331232001</v>
          </cell>
        </row>
        <row r="176">
          <cell r="D176" t="str">
            <v>16324</v>
          </cell>
          <cell r="E176" t="str">
            <v xml:space="preserve">porcelanato pizarra rec lap negro ref.567102601 </v>
          </cell>
        </row>
        <row r="177">
          <cell r="D177" t="str">
            <v>16325</v>
          </cell>
          <cell r="E177" t="str">
            <v>enchape picino azul cielo ref.125705915</v>
          </cell>
        </row>
        <row r="178">
          <cell r="D178" t="str">
            <v>16326</v>
          </cell>
          <cell r="E178" t="str">
            <v>enchape picino azul oscuro ref. 125705918</v>
          </cell>
        </row>
        <row r="179">
          <cell r="D179" t="str">
            <v>16327</v>
          </cell>
          <cell r="E179" t="str">
            <v>enchape picino blanco ref.125704900</v>
          </cell>
        </row>
        <row r="180">
          <cell r="D180" t="str">
            <v>16328</v>
          </cell>
          <cell r="E180" t="str">
            <v>pared nuevo zen verde 20x60 ref.606479451</v>
          </cell>
        </row>
        <row r="181">
          <cell r="D181" t="str">
            <v>16329</v>
          </cell>
          <cell r="E181" t="str">
            <v>enchape artica blanco 30x45 ref. 455129001</v>
          </cell>
        </row>
        <row r="182">
          <cell r="D182" t="str">
            <v>1632A</v>
          </cell>
          <cell r="E182" t="str">
            <v xml:space="preserve">porcelanato linex rec lap blanco ref. 5662202001 </v>
          </cell>
        </row>
        <row r="183">
          <cell r="D183" t="str">
            <v>1632B</v>
          </cell>
          <cell r="E183" t="str">
            <v xml:space="preserve">porcelanato linex rec lap negro 27.2x55.4 ref. 566202601 </v>
          </cell>
        </row>
        <row r="184">
          <cell r="D184" t="str">
            <v>1632C</v>
          </cell>
          <cell r="E184" t="str">
            <v>ceramica macedonia beige 25x35 ref.3560009051</v>
          </cell>
        </row>
        <row r="185">
          <cell r="D185" t="str">
            <v>1632D</v>
          </cell>
          <cell r="E185" t="str">
            <v>ceramica macedonia beige 25x43 ref.436179031</v>
          </cell>
        </row>
        <row r="186">
          <cell r="D186" t="str">
            <v>1632E</v>
          </cell>
          <cell r="E186" t="str">
            <v>ceramica colours 17.5x6 blanco ref.px03bl183</v>
          </cell>
        </row>
        <row r="187">
          <cell r="D187" t="str">
            <v>1632F</v>
          </cell>
          <cell r="E187" t="str">
            <v>ceramica granito real blanco 45.5 x 45.5 de corona</v>
          </cell>
        </row>
        <row r="188">
          <cell r="D188" t="str">
            <v>1632G</v>
          </cell>
          <cell r="E188" t="str">
            <v>ceramica macedonia blanco 25x43 ref. 436179001</v>
          </cell>
        </row>
        <row r="189">
          <cell r="D189" t="str">
            <v>1632H</v>
          </cell>
          <cell r="E189" t="str">
            <v>ceramica miraflores blanco 25x35 ref. 356063001</v>
          </cell>
        </row>
        <row r="190">
          <cell r="D190" t="str">
            <v>1632I</v>
          </cell>
          <cell r="E190" t="str">
            <v>remate superior enchape aluminio</v>
          </cell>
        </row>
        <row r="191">
          <cell r="D191" t="str">
            <v>1632J</v>
          </cell>
          <cell r="E191" t="str">
            <v>remate enchape aluminio para filos</v>
          </cell>
        </row>
        <row r="192">
          <cell r="D192" t="str">
            <v>16330</v>
          </cell>
          <cell r="E192" t="str">
            <v>ceramica egeo blanco 33x33 ref. 331032001</v>
          </cell>
        </row>
        <row r="193">
          <cell r="D193" t="str">
            <v>16338</v>
          </cell>
          <cell r="E193" t="str">
            <v xml:space="preserve">enchape loft dark 45x90 </v>
          </cell>
        </row>
        <row r="194">
          <cell r="D194" t="str">
            <v>16339</v>
          </cell>
          <cell r="E194" t="str">
            <v>porcelanato lounge plain 30x60 plata ref.kp04pl084</v>
          </cell>
        </row>
        <row r="195">
          <cell r="D195" t="str">
            <v>1633A</v>
          </cell>
          <cell r="E195" t="str">
            <v>porcelanato lounge gris 60x60 ref.kp04gr087</v>
          </cell>
        </row>
        <row r="196">
          <cell r="D196" t="str">
            <v>1633B</v>
          </cell>
          <cell r="E196" t="str">
            <v>porcelanato luna plus 60x60 beige ref.kp04be132</v>
          </cell>
        </row>
        <row r="197">
          <cell r="D197" t="str">
            <v>1633C</v>
          </cell>
          <cell r="E197" t="str">
            <v>porcelanato nova gris 0.30x0.60</v>
          </cell>
        </row>
        <row r="198">
          <cell r="D198" t="str">
            <v>1633D</v>
          </cell>
          <cell r="E198" t="str">
            <v>porcelanato sand marengo 30x60 ref.kp04me085</v>
          </cell>
        </row>
        <row r="199">
          <cell r="D199" t="str">
            <v>1633E</v>
          </cell>
          <cell r="E199" t="str">
            <v>porcelanato gems ref. 12gpd-105 pulido 0.60 x 1.20 color gris</v>
          </cell>
        </row>
        <row r="200">
          <cell r="D200" t="str">
            <v>1633F</v>
          </cell>
          <cell r="E200" t="str">
            <v>porcelanato gems ref. 12gpd-105 pulido 0.60 x 1.20 color beige</v>
          </cell>
        </row>
        <row r="201">
          <cell r="D201" t="str">
            <v>1633G</v>
          </cell>
          <cell r="E201" t="str">
            <v>porcelanato proyeccion ref. sa04mr370</v>
          </cell>
        </row>
        <row r="202">
          <cell r="D202" t="str">
            <v>16340</v>
          </cell>
          <cell r="E202" t="str">
            <v>baldosa de grano 30x30 ref 132112</v>
          </cell>
        </row>
        <row r="203">
          <cell r="D203" t="str">
            <v>16341</v>
          </cell>
          <cell r="E203" t="str">
            <v>piso en caucho reciclado cooldown suite el32-green tea everlast</v>
          </cell>
        </row>
        <row r="204">
          <cell r="D204" t="str">
            <v>16342</v>
          </cell>
          <cell r="E204" t="str">
            <v>lechada y grano para zocalo media caña</v>
          </cell>
        </row>
        <row r="205">
          <cell r="D205" t="str">
            <v>16343</v>
          </cell>
          <cell r="E205" t="str">
            <v>lechada y grano para bocapuerta hasta 15 cm</v>
          </cell>
        </row>
        <row r="206">
          <cell r="D206" t="str">
            <v>16344</v>
          </cell>
          <cell r="E206" t="str">
            <v>lechada y grano para meson/lavaescobas</v>
          </cell>
        </row>
        <row r="207">
          <cell r="D207" t="str">
            <v>16345</v>
          </cell>
          <cell r="E207" t="str">
            <v>lechada y grano para bocapuerta hasta 70 cm</v>
          </cell>
        </row>
        <row r="208">
          <cell r="D208" t="str">
            <v>1634A</v>
          </cell>
          <cell r="E208" t="str">
            <v>baldosa de grano 30x30 tonalidades azules/verdes grano negro</v>
          </cell>
        </row>
        <row r="209">
          <cell r="D209" t="str">
            <v>1634B</v>
          </cell>
          <cell r="E209" t="str">
            <v>baldosa de grano 30x30 tonalidades blancos, grises, ocres</v>
          </cell>
        </row>
        <row r="210">
          <cell r="D210" t="str">
            <v>1634C</v>
          </cell>
          <cell r="E210" t="str">
            <v>baldosa hidraulica 20x20 tonalidades azules</v>
          </cell>
        </row>
        <row r="211">
          <cell r="D211" t="str">
            <v>16351</v>
          </cell>
          <cell r="E211" t="str">
            <v>tableta de gres</v>
          </cell>
        </row>
        <row r="212">
          <cell r="D212" t="str">
            <v>16352</v>
          </cell>
          <cell r="E212" t="str">
            <v>piso gres porcelanico antideslizante ref np04me085 30x60 marca decorela</v>
          </cell>
        </row>
        <row r="213">
          <cell r="D213" t="str">
            <v>16353</v>
          </cell>
          <cell r="E213" t="str">
            <v>tableta de gres etrusca color moka</v>
          </cell>
        </row>
        <row r="214">
          <cell r="D214" t="str">
            <v>16361</v>
          </cell>
          <cell r="E214" t="str">
            <v>cristanac advanced desigual azul 30x30 ref. 316971151</v>
          </cell>
        </row>
        <row r="215">
          <cell r="D215" t="str">
            <v>16362</v>
          </cell>
          <cell r="E215" t="str">
            <v>cristanac advanced cubico azul 30x30 ref. 316961151</v>
          </cell>
        </row>
        <row r="216">
          <cell r="D216" t="str">
            <v>16371</v>
          </cell>
          <cell r="E216" t="str">
            <v>concolor blanco x 5 kg</v>
          </cell>
        </row>
        <row r="217">
          <cell r="D217" t="str">
            <v>16372</v>
          </cell>
          <cell r="E217" t="str">
            <v>lechada piso en baldosa</v>
          </cell>
        </row>
        <row r="218">
          <cell r="D218" t="str">
            <v>16373</v>
          </cell>
          <cell r="E218" t="str">
            <v>lechada piso en baldosa color roca</v>
          </cell>
        </row>
        <row r="219">
          <cell r="D219" t="str">
            <v>16381</v>
          </cell>
          <cell r="E219" t="str">
            <v>piso madera laminada 1.20x0.20de 8mm prestige con instalacion</v>
          </cell>
        </row>
        <row r="220">
          <cell r="D220" t="str">
            <v>16382</v>
          </cell>
          <cell r="E220" t="str">
            <v>piso madera laminada 1.30x0.20de 8mm prestige con instalacion</v>
          </cell>
        </row>
        <row r="221">
          <cell r="D221" t="str">
            <v>16383</v>
          </cell>
          <cell r="E221" t="str">
            <v>piso madera de ingenieria 10% bambu natural 0.96x0.915 cm de 10mm prestige con instalacion</v>
          </cell>
        </row>
        <row r="222">
          <cell r="D222" t="str">
            <v>16384</v>
          </cell>
          <cell r="E222" t="str">
            <v>piso madera laminada atena 1.20x0.20de 8mm prestige con instalacion</v>
          </cell>
        </row>
        <row r="223">
          <cell r="D223" t="str">
            <v>16391</v>
          </cell>
          <cell r="E223" t="str">
            <v>piso impermeable texturizado/liso 0.80x0.125cm de 12mm prestige con instalacion</v>
          </cell>
        </row>
        <row r="224">
          <cell r="D224" t="str">
            <v>16421</v>
          </cell>
          <cell r="E224" t="str">
            <v>formatablex 9 mm (2.44 x 1.53)</v>
          </cell>
        </row>
        <row r="225">
          <cell r="D225" t="str">
            <v>16422</v>
          </cell>
          <cell r="E225" t="str">
            <v>tablero aglomerado 12 mmx1.53x2.44m</v>
          </cell>
        </row>
        <row r="226">
          <cell r="D226" t="str">
            <v>16511</v>
          </cell>
          <cell r="E226" t="str">
            <v>superlon blanco reforzado 2mm x 10m</v>
          </cell>
        </row>
        <row r="227">
          <cell r="D227" t="str">
            <v>16521</v>
          </cell>
          <cell r="E227" t="str">
            <v>polietileno negro c4 -0.10 kg/m2-</v>
          </cell>
        </row>
        <row r="228">
          <cell r="D228" t="str">
            <v>16522</v>
          </cell>
          <cell r="E228" t="str">
            <v>polietileno para invernadero</v>
          </cell>
        </row>
        <row r="229">
          <cell r="D229" t="str">
            <v>16531</v>
          </cell>
          <cell r="E229" t="str">
            <v>zenolite 1,24 x 2,46 x 6mm</v>
          </cell>
        </row>
        <row r="230">
          <cell r="D230" t="str">
            <v>16532</v>
          </cell>
          <cell r="E230" t="str">
            <v>zenolite 1,24 x 2,46 x 4mm</v>
          </cell>
        </row>
        <row r="231">
          <cell r="D231" t="str">
            <v>16611</v>
          </cell>
          <cell r="E231" t="str">
            <v>icopor e=4cm</v>
          </cell>
        </row>
        <row r="232">
          <cell r="D232" t="str">
            <v>16612</v>
          </cell>
          <cell r="E232" t="str">
            <v>icopor</v>
          </cell>
        </row>
        <row r="233">
          <cell r="D233" t="str">
            <v>16811</v>
          </cell>
          <cell r="E233" t="str">
            <v>placa de yeso 3/8" (166132)</v>
          </cell>
        </row>
        <row r="234">
          <cell r="D234" t="str">
            <v>16821</v>
          </cell>
          <cell r="E234" t="str">
            <v>placa de yeso rh 1/2"</v>
          </cell>
        </row>
        <row r="235">
          <cell r="D235" t="str">
            <v>16911</v>
          </cell>
          <cell r="E235" t="str">
            <v>placa superboard 2.44mx1.22mx14mm</v>
          </cell>
        </row>
        <row r="236">
          <cell r="D236" t="str">
            <v>16912</v>
          </cell>
          <cell r="E236" t="str">
            <v>placa superboard 2.44mx1.22mx8mm</v>
          </cell>
        </row>
        <row r="237">
          <cell r="D237" t="str">
            <v>16913</v>
          </cell>
          <cell r="E237" t="str">
            <v>placa superboard 2.44mx1.22mx6mm</v>
          </cell>
        </row>
        <row r="238">
          <cell r="D238" t="str">
            <v>16914</v>
          </cell>
          <cell r="E238" t="str">
            <v>placa superboard 2.44mx1.22mx10mm</v>
          </cell>
        </row>
        <row r="239">
          <cell r="D239" t="str">
            <v>16A11</v>
          </cell>
          <cell r="E239" t="str">
            <v xml:space="preserve">frescasa 2.5" </v>
          </cell>
        </row>
        <row r="240">
          <cell r="D240" t="str">
            <v>16A12</v>
          </cell>
          <cell r="E240" t="str">
            <v xml:space="preserve">frescasa 3.5" </v>
          </cell>
        </row>
        <row r="241">
          <cell r="D241" t="str">
            <v>16A13</v>
          </cell>
          <cell r="E241" t="str">
            <v>greenfoam 20 mm</v>
          </cell>
        </row>
        <row r="242">
          <cell r="D242" t="str">
            <v>16A14</v>
          </cell>
          <cell r="E242" t="str">
            <v>Black Theater 1"</v>
          </cell>
        </row>
        <row r="243">
          <cell r="D243" t="str">
            <v>16A22</v>
          </cell>
          <cell r="E243" t="str">
            <v>lana de vidrio 2-1/2" 7.62x0.61m</v>
          </cell>
        </row>
        <row r="244">
          <cell r="D244" t="str">
            <v>16A23</v>
          </cell>
          <cell r="E244" t="str">
            <v>lana de vidrio 3-1/2" 15.24x1.22m</v>
          </cell>
        </row>
        <row r="245">
          <cell r="D245" t="str">
            <v>16A31</v>
          </cell>
          <cell r="E245" t="str">
            <v>superlon blanco reforzado 2mm x 10m</v>
          </cell>
        </row>
        <row r="246">
          <cell r="D246" t="str">
            <v>16B11</v>
          </cell>
          <cell r="E246" t="str">
            <v>lamina coldrolled c16 1x2m</v>
          </cell>
        </row>
        <row r="247">
          <cell r="D247" t="str">
            <v>16B12</v>
          </cell>
          <cell r="E247" t="str">
            <v>lamina coldrolled c18 1.22x2.44m</v>
          </cell>
        </row>
        <row r="248">
          <cell r="D248" t="str">
            <v>16B21</v>
          </cell>
          <cell r="E248" t="str">
            <v>lamina galvanizada c16 1.22x2.44m</v>
          </cell>
        </row>
        <row r="249">
          <cell r="D249" t="str">
            <v>16B22</v>
          </cell>
          <cell r="E249" t="str">
            <v>lamina galvanizada c18 1.22x2.44m</v>
          </cell>
        </row>
        <row r="250">
          <cell r="D250" t="str">
            <v>16C11</v>
          </cell>
          <cell r="E250" t="str">
            <v>corpalosa cal 22 3"</v>
          </cell>
        </row>
        <row r="251">
          <cell r="D251" t="str">
            <v>16C12</v>
          </cell>
          <cell r="E251" t="str">
            <v>corpalosa cal 20 2"</v>
          </cell>
        </row>
        <row r="252">
          <cell r="D252" t="str">
            <v>16C13</v>
          </cell>
          <cell r="E252" t="str">
            <v>metaldeck 2" cal 22</v>
          </cell>
        </row>
        <row r="253">
          <cell r="D253" t="str">
            <v>16C21</v>
          </cell>
          <cell r="E253" t="str">
            <v>lamina en aluminio microperforada 1m x 2m de 1mm r2</v>
          </cell>
        </row>
        <row r="254">
          <cell r="D254" t="str">
            <v>16C22</v>
          </cell>
          <cell r="E254" t="str">
            <v>lamina en aluminio microperforada 1m x 2m de 1mm r6 Y r10</v>
          </cell>
        </row>
        <row r="255">
          <cell r="D255" t="str">
            <v>16C23</v>
          </cell>
          <cell r="E255" t="str">
            <v>lamina en aluminio microperforada 1m x 2m de 1,5mm r4</v>
          </cell>
        </row>
        <row r="256">
          <cell r="D256" t="str">
            <v>16C24</v>
          </cell>
          <cell r="E256" t="str">
            <v>lamina en aluminio microperforada 1m x 2m de 1,5mm r6 y r10</v>
          </cell>
        </row>
        <row r="257">
          <cell r="D257" t="str">
            <v>16D11</v>
          </cell>
          <cell r="E257" t="str">
            <v xml:space="preserve">lamina colaborante en acero c22x2" </v>
          </cell>
        </row>
        <row r="258">
          <cell r="D258" t="str">
            <v>16D12</v>
          </cell>
          <cell r="E258" t="str">
            <v xml:space="preserve">lamina colaborante en acero c18x3" </v>
          </cell>
        </row>
        <row r="259">
          <cell r="D259" t="str">
            <v>16D13</v>
          </cell>
          <cell r="E259" t="str">
            <v xml:space="preserve">lamina colaborante en acero c20x2" </v>
          </cell>
        </row>
        <row r="260">
          <cell r="D260" t="str">
            <v>17111</v>
          </cell>
          <cell r="E260" t="str">
            <v>malla electrosoldada d50 2.35x6mt 11.52kg</v>
          </cell>
        </row>
        <row r="261">
          <cell r="D261" t="str">
            <v>17112</v>
          </cell>
          <cell r="E261" t="str">
            <v xml:space="preserve">malla electrosoldada d63 2.35x6mt 14.11kg </v>
          </cell>
        </row>
        <row r="262">
          <cell r="D262" t="str">
            <v>17113</v>
          </cell>
          <cell r="E262" t="str">
            <v>malla electrosoldada d84 2.35x6mt 18.809kg</v>
          </cell>
        </row>
        <row r="263">
          <cell r="D263" t="str">
            <v>17114</v>
          </cell>
          <cell r="E263" t="str">
            <v>malla electrosoldada d106 2.35x6mt 23.80kg</v>
          </cell>
        </row>
        <row r="264">
          <cell r="D264" t="str">
            <v>17115</v>
          </cell>
          <cell r="E264" t="str">
            <v>malla electrosoldada d131 2.35x6mt 29.26kg</v>
          </cell>
        </row>
        <row r="265">
          <cell r="D265" t="str">
            <v>17116</v>
          </cell>
          <cell r="E265" t="str">
            <v>malla electrosoldada d158 2.35x6mt 35.3529kg</v>
          </cell>
        </row>
        <row r="266">
          <cell r="D266" t="str">
            <v>17117</v>
          </cell>
          <cell r="E266" t="str">
            <v>malla electrosoldada d188 2.35x6mt 42.179kg</v>
          </cell>
        </row>
        <row r="267">
          <cell r="D267" t="str">
            <v>17118</v>
          </cell>
          <cell r="E267" t="str">
            <v>malla electrosoldada d221 2.35x6mt 49.399kg</v>
          </cell>
        </row>
        <row r="268">
          <cell r="D268" t="str">
            <v>17119</v>
          </cell>
          <cell r="E268" t="str">
            <v>malla electrosoldada d257 2.35x6mt 57.40kg</v>
          </cell>
        </row>
        <row r="269">
          <cell r="D269" t="str">
            <v>1711A</v>
          </cell>
          <cell r="E269" t="str">
            <v>malla electrosoldada d335 2.35x6mt 75.049kg</v>
          </cell>
        </row>
        <row r="270">
          <cell r="D270" t="str">
            <v>1711B</v>
          </cell>
          <cell r="E270" t="str">
            <v>malla electrosoldada m-385 codiacero</v>
          </cell>
        </row>
        <row r="271">
          <cell r="D271" t="str">
            <v>17121</v>
          </cell>
          <cell r="E271" t="str">
            <v>malla para gaviones 1x1x2</v>
          </cell>
        </row>
        <row r="272">
          <cell r="D272" t="str">
            <v>17131</v>
          </cell>
          <cell r="E272" t="str">
            <v>malla eslabonada con hueco 3x3 calibre 12</v>
          </cell>
        </row>
        <row r="273">
          <cell r="D273" t="str">
            <v>17161</v>
          </cell>
          <cell r="E273" t="str">
            <v>malla gallinero hueco 1-14" rollo 1.80x30.00m</v>
          </cell>
        </row>
        <row r="274">
          <cell r="D274" t="str">
            <v>17311</v>
          </cell>
          <cell r="E274" t="str">
            <v>tapete milliken ref. broadloom en rollo de 3.66m de ancho</v>
          </cell>
        </row>
        <row r="275">
          <cell r="D275" t="str">
            <v>17511</v>
          </cell>
          <cell r="E275" t="str">
            <v>tela verde cerramiento h: 2.10 m</v>
          </cell>
        </row>
        <row r="276">
          <cell r="D276" t="str">
            <v>17521</v>
          </cell>
          <cell r="E276" t="str">
            <v>malla de nylon para cerramiento canchas</v>
          </cell>
        </row>
        <row r="277">
          <cell r="D277" t="str">
            <v>17522</v>
          </cell>
          <cell r="E277" t="str">
            <v>atrapamalla para seguridad en nylon 8.5x8.5cm con soportes</v>
          </cell>
        </row>
        <row r="278">
          <cell r="D278" t="str">
            <v>17523</v>
          </cell>
          <cell r="E278" t="str">
            <v>malla polisombra</v>
          </cell>
        </row>
        <row r="279">
          <cell r="D279" t="str">
            <v>17611</v>
          </cell>
          <cell r="E279" t="str">
            <v>cinta teflon carrete azul</v>
          </cell>
        </row>
        <row r="280">
          <cell r="D280" t="str">
            <v>17631</v>
          </cell>
          <cell r="E280" t="str">
            <v>cinta de fibra de vidrio x 90m</v>
          </cell>
        </row>
        <row r="281">
          <cell r="D281" t="str">
            <v>17711</v>
          </cell>
          <cell r="E281" t="str">
            <v>estopa blanca 500gr</v>
          </cell>
        </row>
        <row r="282">
          <cell r="D282" t="str">
            <v>18113</v>
          </cell>
          <cell r="E282" t="str">
            <v>bloque 20x20x40 int/2per r13</v>
          </cell>
        </row>
        <row r="283">
          <cell r="D283" t="str">
            <v>18114</v>
          </cell>
          <cell r="E283" t="str">
            <v>bloque 15x20x40 r13 2p intermedio</v>
          </cell>
        </row>
        <row r="284">
          <cell r="D284" t="str">
            <v>18115</v>
          </cell>
          <cell r="E284" t="str">
            <v>bloque catalan 10x15x30 color blanco (color 3)</v>
          </cell>
        </row>
        <row r="285">
          <cell r="D285" t="str">
            <v>18117</v>
          </cell>
          <cell r="E285" t="str">
            <v>bloque catalan 10x15x30 color negro (color 1)</v>
          </cell>
        </row>
        <row r="286">
          <cell r="D286" t="str">
            <v>18118</v>
          </cell>
          <cell r="E286" t="str">
            <v>bloque 12x19x39</v>
          </cell>
        </row>
        <row r="287">
          <cell r="D287" t="str">
            <v>18119</v>
          </cell>
          <cell r="E287" t="str">
            <v>bloque catalan 10x15x30 color gris (color 0)</v>
          </cell>
        </row>
        <row r="288">
          <cell r="D288" t="str">
            <v>1811B</v>
          </cell>
          <cell r="E288" t="str">
            <v>bloque 8x20x40 gris 8,5 kg ntc 4076</v>
          </cell>
        </row>
        <row r="289">
          <cell r="D289" t="str">
            <v>1811C</v>
          </cell>
          <cell r="E289" t="str">
            <v>bloque 10x20x40 gris 10.7 kg ntc 4076</v>
          </cell>
        </row>
        <row r="290">
          <cell r="D290" t="str">
            <v>1811D</v>
          </cell>
          <cell r="E290" t="str">
            <v>bloque 12x20x40 13 mpa gris 12.2 kg ntc 4026</v>
          </cell>
        </row>
        <row r="291">
          <cell r="D291" t="str">
            <v>1811E</v>
          </cell>
          <cell r="E291" t="str">
            <v>bloque 12x20x40 10 mpa gris 12.2 kg ntc 4026</v>
          </cell>
        </row>
        <row r="292">
          <cell r="D292" t="str">
            <v>1811F</v>
          </cell>
          <cell r="E292" t="str">
            <v>bloque concreto CM15 de decoblok</v>
          </cell>
        </row>
        <row r="293">
          <cell r="D293" t="str">
            <v>1811G</v>
          </cell>
          <cell r="E293" t="str">
            <v>bloque 15x20x40 10 mpa gris 15.0 kg ntc 4026</v>
          </cell>
        </row>
        <row r="294">
          <cell r="D294" t="str">
            <v>1811H</v>
          </cell>
          <cell r="E294" t="str">
            <v>bloque col 20x20x40 gris 14.7 kg ntc 4026</v>
          </cell>
        </row>
        <row r="295">
          <cell r="D295" t="str">
            <v>1811I</v>
          </cell>
          <cell r="E295" t="str">
            <v>bloque col 20x20x40 rojo, negro, marron, chocolate, oliva, anticado y ocre 14.7kg ntc 4026</v>
          </cell>
        </row>
        <row r="296">
          <cell r="D296" t="str">
            <v>1811J</v>
          </cell>
          <cell r="E296" t="str">
            <v>bloque 20x20x40 10 mpa gris 16 kg ntc 4026</v>
          </cell>
        </row>
        <row r="297">
          <cell r="D297" t="str">
            <v>1811L</v>
          </cell>
          <cell r="E297" t="str">
            <v>bloque 20x20x40 13 mpa gris 16 kg ntc 4026</v>
          </cell>
        </row>
        <row r="298">
          <cell r="D298" t="str">
            <v>1811M</v>
          </cell>
          <cell r="E298" t="str">
            <v>bloque 12x19x39</v>
          </cell>
        </row>
        <row r="299">
          <cell r="D299" t="str">
            <v>1811N</v>
          </cell>
          <cell r="E299" t="str">
            <v>bloque 12x12x50 13 mpa arena ntc 4026</v>
          </cell>
        </row>
        <row r="300">
          <cell r="D300" t="str">
            <v>1811Ñ</v>
          </cell>
          <cell r="E300" t="str">
            <v>tolete 12x10x40 blanco</v>
          </cell>
        </row>
        <row r="301">
          <cell r="D301" t="str">
            <v>1811O</v>
          </cell>
          <cell r="E301" t="str">
            <v>catalan 15x10x30 gris</v>
          </cell>
        </row>
        <row r="302">
          <cell r="D302" t="str">
            <v>1811P</v>
          </cell>
          <cell r="E302" t="str">
            <v>catalan 15x10x30 negro, rojo, arena, anticado, marron, ocre, verde</v>
          </cell>
        </row>
        <row r="303">
          <cell r="D303" t="str">
            <v>1811Q</v>
          </cell>
          <cell r="E303" t="str">
            <v>catalan 15x10x30 salmon, amarillo, jaspeado</v>
          </cell>
        </row>
        <row r="304">
          <cell r="D304" t="str">
            <v>1811R</v>
          </cell>
          <cell r="E304" t="str">
            <v>catalan 15x10x30 blanco</v>
          </cell>
        </row>
        <row r="305">
          <cell r="D305" t="str">
            <v>1811S</v>
          </cell>
          <cell r="E305" t="str">
            <v>tolete 15x10x40 gris</v>
          </cell>
        </row>
        <row r="306">
          <cell r="D306" t="str">
            <v>1811T</v>
          </cell>
          <cell r="E306" t="str">
            <v>tolete 15x10x40 negro, rojo, arena, anticado, marron, ocre, verde</v>
          </cell>
        </row>
        <row r="307">
          <cell r="D307" t="str">
            <v>1811U</v>
          </cell>
          <cell r="E307" t="str">
            <v>tolete 12x10x40 salmon, amarillo, jaspeado</v>
          </cell>
        </row>
        <row r="308">
          <cell r="D308" t="str">
            <v>1811V</v>
          </cell>
          <cell r="E308" t="str">
            <v>bloque 15x20x40 R10 gris</v>
          </cell>
        </row>
        <row r="309">
          <cell r="D309" t="str">
            <v>1811W</v>
          </cell>
          <cell r="E309" t="str">
            <v>bloque 15x20x40 R13 gris</v>
          </cell>
        </row>
        <row r="310">
          <cell r="D310" t="str">
            <v>1811X</v>
          </cell>
          <cell r="E310" t="str">
            <v>bloque 20x20x40 R13 gris</v>
          </cell>
        </row>
        <row r="311">
          <cell r="D311" t="str">
            <v>1811Y</v>
          </cell>
          <cell r="E311" t="str">
            <v>bloque 10x20x40 R10 gris</v>
          </cell>
        </row>
        <row r="312">
          <cell r="D312" t="str">
            <v>1811Z</v>
          </cell>
          <cell r="E312" t="str">
            <v>bloque catalan tabique recortado 10x15x30 ivory 5.3 kg</v>
          </cell>
        </row>
        <row r="313">
          <cell r="D313" t="str">
            <v>18121</v>
          </cell>
          <cell r="E313" t="str">
            <v>bloque calado persiana 10x20x20</v>
          </cell>
        </row>
        <row r="314">
          <cell r="D314" t="str">
            <v>1812N</v>
          </cell>
          <cell r="E314" t="str">
            <v>chapa bloque 12x12x50 13 mpa arena ntc 4026</v>
          </cell>
        </row>
        <row r="315">
          <cell r="D315" t="str">
            <v>18211</v>
          </cell>
          <cell r="E315" t="str">
            <v xml:space="preserve">tolete 12x12x40 gris 8.5 kg ntc 4076 </v>
          </cell>
        </row>
        <row r="316">
          <cell r="D316" t="str">
            <v>18212</v>
          </cell>
          <cell r="E316" t="str">
            <v>catalan 3x10x30 gris 2.0 kg ntc 4076</v>
          </cell>
        </row>
        <row r="317">
          <cell r="D317" t="str">
            <v>18213</v>
          </cell>
          <cell r="E317" t="str">
            <v>tolete 12x12x40 color rojo, negro, marron, chocolate, oliva, anticado y ocre 8.5 kg ntc 4076</v>
          </cell>
        </row>
        <row r="318">
          <cell r="D318" t="str">
            <v>18214</v>
          </cell>
          <cell r="E318" t="str">
            <v>catalan 3x10x30 rojo, negro, marron, chocolate, oliva, anticado, ocre 2.0 kg ntc 4076</v>
          </cell>
        </row>
        <row r="319">
          <cell r="D319" t="str">
            <v>18215</v>
          </cell>
          <cell r="E319" t="str">
            <v>tolete 12x12x40 amarillo, champaña, salmon, jaspe, beige 8.5 kg ntc 4076</v>
          </cell>
        </row>
        <row r="320">
          <cell r="D320" t="str">
            <v>18216</v>
          </cell>
          <cell r="E320" t="str">
            <v>catalan 3x10x30 amarillo, champaña, salmon, jaspe, beige 2.0 kg ntc 4076</v>
          </cell>
        </row>
        <row r="321">
          <cell r="D321" t="str">
            <v>18217</v>
          </cell>
          <cell r="E321" t="str">
            <v>tolete 12x12x40 blanco, azul, verde 8.5 ntc 4076</v>
          </cell>
        </row>
        <row r="322">
          <cell r="D322" t="str">
            <v>18218</v>
          </cell>
          <cell r="E322" t="str">
            <v>catalan 3x10x30 blanco, azul, verde 2.0 kg ntc 4076</v>
          </cell>
        </row>
        <row r="323">
          <cell r="D323" t="str">
            <v>18219</v>
          </cell>
          <cell r="E323" t="str">
            <v>italiano 12x12x60 gris 12.3 kg ntc 4076</v>
          </cell>
        </row>
        <row r="324">
          <cell r="D324" t="str">
            <v>1821A</v>
          </cell>
          <cell r="E324" t="str">
            <v>tolete xl 3x10x40 gris 3.0 kg ntc 4076</v>
          </cell>
        </row>
        <row r="325">
          <cell r="D325" t="str">
            <v>1821B</v>
          </cell>
          <cell r="E325" t="str">
            <v>italiano 12x12x60 rojo, negro, marron, chocolate, oliva, anticado, ocre 12.3 kg ntc 4076</v>
          </cell>
        </row>
        <row r="326">
          <cell r="D326" t="str">
            <v>1821C</v>
          </cell>
          <cell r="E326" t="str">
            <v>tolete xl 3x10x40 rojo, negrom marron, chocolate, oliva, anticado, ocre 3.0 kg ntc 4076</v>
          </cell>
        </row>
        <row r="327">
          <cell r="D327" t="str">
            <v>1821D</v>
          </cell>
          <cell r="E327" t="str">
            <v>italiano 12x12x60 amarillo, champaña, salmon, jaspe, beige 12.3 kg ntc 4076</v>
          </cell>
        </row>
        <row r="328">
          <cell r="D328" t="str">
            <v>1821E</v>
          </cell>
          <cell r="E328" t="str">
            <v>tolete xl 3x10x40 amarillo, champaña, salmon, jaspe, beige 3.0 kg ntc 4076</v>
          </cell>
        </row>
        <row r="329">
          <cell r="D329" t="str">
            <v>1821F</v>
          </cell>
          <cell r="E329" t="str">
            <v>italiano 12x12x60 blanco, azul, verde 12.3 kg ntc 4076</v>
          </cell>
        </row>
        <row r="330">
          <cell r="D330" t="str">
            <v>1821G</v>
          </cell>
          <cell r="E330" t="str">
            <v>tolete xl 3x10x40 blanco, azul, verde 3.0 kg ntc 4076</v>
          </cell>
        </row>
        <row r="331">
          <cell r="D331" t="str">
            <v>1821H</v>
          </cell>
          <cell r="E331" t="str">
            <v>catalan 15x10x30 gris 5.0 kg ntc 4076</v>
          </cell>
        </row>
        <row r="332">
          <cell r="D332" t="str">
            <v>1821I</v>
          </cell>
          <cell r="E332" t="str">
            <v>catalan 15x10x30 rojo, negro, marron, chocolate, oliva, anticado y ocre 5.0 kg ntc 4076</v>
          </cell>
        </row>
        <row r="333">
          <cell r="D333" t="str">
            <v>1821J</v>
          </cell>
          <cell r="E333" t="str">
            <v>catalan 15x10x30 amarillo, champaña, salmon, jaspe, beige 5.0 kg ntc 4076</v>
          </cell>
        </row>
        <row r="334">
          <cell r="D334" t="str">
            <v>1821K</v>
          </cell>
          <cell r="E334" t="str">
            <v>catalan 15x10x30 blanco, azul, verde 5.0 kg ntc 4076</v>
          </cell>
        </row>
        <row r="335">
          <cell r="D335" t="str">
            <v>1821L</v>
          </cell>
          <cell r="E335" t="str">
            <v>tolete xl 15x10x40 gris 6 kg ntc 4076</v>
          </cell>
        </row>
        <row r="336">
          <cell r="D336" t="str">
            <v>1821M</v>
          </cell>
          <cell r="E336" t="str">
            <v>tolete xl 15x10x40 rojo, negro, marron, chocolate, oliva, anticado y ocre 6.0 kg ntc 4076</v>
          </cell>
        </row>
        <row r="337">
          <cell r="D337" t="str">
            <v>1821N</v>
          </cell>
          <cell r="E337" t="str">
            <v>tolete xl 15x10x40 amarillo, champaña, salmon, jaspe, beige 6.0 kg ntc 4076</v>
          </cell>
        </row>
        <row r="338">
          <cell r="D338" t="str">
            <v>1821Ñ</v>
          </cell>
          <cell r="E338" t="str">
            <v>tolete xl 15x10x40 blanco, azul, verde 6.0 kg ntc 4076</v>
          </cell>
        </row>
        <row r="339">
          <cell r="D339" t="str">
            <v>1821O</v>
          </cell>
          <cell r="E339" t="str">
            <v>bloque split 15x20x40 gris 15kg ntc 4076</v>
          </cell>
        </row>
        <row r="340">
          <cell r="D340" t="str">
            <v>18222</v>
          </cell>
          <cell r="E340" t="str">
            <v>adoquin tactil guia o alerta 20x20x6 rojo, negro, marron, chocolate, oliva, anticado, ocre 5.4 kg ntc 2017</v>
          </cell>
        </row>
        <row r="341">
          <cell r="D341" t="str">
            <v>18223</v>
          </cell>
          <cell r="E341" t="str">
            <v>adoquin tactil guia o alerta 20x20x6 blanco, azul, verde 5.4 kg ntc 2017</v>
          </cell>
        </row>
        <row r="342">
          <cell r="D342" t="str">
            <v>18224</v>
          </cell>
          <cell r="E342" t="str">
            <v>adoquin tactil guia o alerta 20x20x6 amarillo, champaña, salmon, jaspe, beige 5.4 kg ntc 2017</v>
          </cell>
        </row>
        <row r="343">
          <cell r="D343" t="str">
            <v>18225</v>
          </cell>
          <cell r="E343" t="str">
            <v>adoquin tactil guia o alerta 20x20x8 gris 7.4 kg ntc 2017</v>
          </cell>
        </row>
        <row r="344">
          <cell r="D344" t="str">
            <v>18226</v>
          </cell>
          <cell r="E344" t="str">
            <v>adoquin tactil guia o alerta 20x20x8 rojo, negro, marron, chocolate, oliva, anticado, ocre 7.4 kg ntc 2017</v>
          </cell>
        </row>
        <row r="345">
          <cell r="D345" t="str">
            <v>18227</v>
          </cell>
          <cell r="E345" t="str">
            <v>adoquin 10x20x6 gris 2.7 kg ntc 2017</v>
          </cell>
        </row>
        <row r="346">
          <cell r="D346" t="str">
            <v>18228</v>
          </cell>
          <cell r="E346" t="str">
            <v>adoquin 10x20x6 rojo, negro, marron, chocolate, oliva, anticado y ocre 2.7 kg ntc 2017</v>
          </cell>
        </row>
        <row r="347">
          <cell r="D347" t="str">
            <v>18229</v>
          </cell>
          <cell r="E347" t="str">
            <v>adoquin 10x20x6 amarillo, champaña, salmon, jaspe, beige 2.7 kg ntc 2017</v>
          </cell>
        </row>
        <row r="348">
          <cell r="D348" t="str">
            <v>1822A</v>
          </cell>
          <cell r="E348" t="str">
            <v>adoquin 10x20x6 blanco, azul, verde 2.7 kg ntc 2017</v>
          </cell>
        </row>
        <row r="349">
          <cell r="D349" t="str">
            <v>1822B</v>
          </cell>
          <cell r="E349" t="str">
            <v>adoquin 10x20x8 gris 3.7 kg ntc 2017</v>
          </cell>
        </row>
        <row r="350">
          <cell r="D350" t="str">
            <v>1822C</v>
          </cell>
          <cell r="E350" t="str">
            <v>adoquin 10x20x8 rojo, negro, marron, chcolate, oliva, anticado, ocre 3.7 kg ntc 2017</v>
          </cell>
        </row>
        <row r="351">
          <cell r="D351" t="str">
            <v>1822D</v>
          </cell>
          <cell r="E351" t="str">
            <v>adoquin 10x20x8 amarillo, champaña, salmon, jaspe, beige 3.7 kg ntc 2017</v>
          </cell>
        </row>
        <row r="352">
          <cell r="D352" t="str">
            <v>1822E</v>
          </cell>
          <cell r="E352" t="str">
            <v>adoquin 10x20x8 blanco, azul, verde 3.7 kg ntc 2017</v>
          </cell>
        </row>
        <row r="353">
          <cell r="D353" t="str">
            <v>1822F</v>
          </cell>
          <cell r="E353" t="str">
            <v>adoquin cuadrado A-20</v>
          </cell>
        </row>
        <row r="354">
          <cell r="D354" t="str">
            <v>1822G</v>
          </cell>
          <cell r="E354" t="str">
            <v>adoquin cuadrado 20x20x6 rojo, negro, marron, chocolate, oliva, anticado, ocre 5.4 kg ntc 2017</v>
          </cell>
        </row>
        <row r="355">
          <cell r="D355" t="str">
            <v>1822H</v>
          </cell>
          <cell r="E355" t="str">
            <v>adoquin cuadrado 20x20x6 amarillo, champaña, salmon, jaspe, beige 5.4 kg ntc 2017</v>
          </cell>
        </row>
        <row r="356">
          <cell r="D356" t="str">
            <v>1822I</v>
          </cell>
          <cell r="E356" t="str">
            <v>adoquin cuadrado 20x20x6 blanco, azul, verde 5.4 kg 2017</v>
          </cell>
        </row>
        <row r="357">
          <cell r="D357" t="str">
            <v>1822J</v>
          </cell>
          <cell r="E357" t="str">
            <v>adoquin peatonal 20x10x6 gris</v>
          </cell>
        </row>
        <row r="358">
          <cell r="D358" t="str">
            <v>1822K</v>
          </cell>
          <cell r="E358" t="str">
            <v>loseta peatonal tactil 40x40x6</v>
          </cell>
        </row>
        <row r="359">
          <cell r="D359" t="str">
            <v>1822L</v>
          </cell>
          <cell r="E359" t="str">
            <v>loseta prefabricada 220x30x6</v>
          </cell>
        </row>
        <row r="360">
          <cell r="D360" t="str">
            <v>1822M</v>
          </cell>
          <cell r="E360" t="str">
            <v>loseta tactil alerta 6x40x40 salmon, amarillo</v>
          </cell>
        </row>
        <row r="361">
          <cell r="D361" t="str">
            <v>1822N</v>
          </cell>
          <cell r="E361" t="str">
            <v>loseta tactil alerta 6x40x40 blanco</v>
          </cell>
        </row>
        <row r="362">
          <cell r="D362" t="str">
            <v>1822Ñ</v>
          </cell>
          <cell r="E362" t="str">
            <v>adoquin 8x10x20 salmon, amarillo</v>
          </cell>
        </row>
        <row r="363">
          <cell r="D363" t="str">
            <v>1822O</v>
          </cell>
          <cell r="E363" t="str">
            <v>adoquin 8x10x20 blanco</v>
          </cell>
        </row>
        <row r="364">
          <cell r="D364" t="str">
            <v>1822P</v>
          </cell>
          <cell r="E364" t="str">
            <v>loseta peatonal tactil 40x40x6 gris</v>
          </cell>
        </row>
        <row r="365">
          <cell r="D365" t="str">
            <v>1822Q</v>
          </cell>
          <cell r="E365" t="str">
            <v>adoquin 8x20x20 negro, rojo, arena, anticado, jaspeado, marron, ocre, verde</v>
          </cell>
        </row>
        <row r="366">
          <cell r="D366" t="str">
            <v>1822R</v>
          </cell>
          <cell r="E366" t="str">
            <v>loseta prefabricada 1.50x0.20x0.06m gris oscuro</v>
          </cell>
        </row>
        <row r="367">
          <cell r="D367" t="str">
            <v>1822S</v>
          </cell>
          <cell r="E367" t="str">
            <v>adoquin 8x20x20 salmon, amarillo</v>
          </cell>
        </row>
        <row r="368">
          <cell r="D368" t="str">
            <v>1822T</v>
          </cell>
          <cell r="E368" t="str">
            <v>loseta prefabricada 1.50x0.40x0.06m gris claro</v>
          </cell>
        </row>
        <row r="369">
          <cell r="D369" t="str">
            <v>1822U</v>
          </cell>
          <cell r="E369" t="str">
            <v>adoquin 8x20x20 blanco</v>
          </cell>
        </row>
        <row r="370">
          <cell r="D370" t="str">
            <v>1822V</v>
          </cell>
          <cell r="E370" t="str">
            <v>loseta prefabricada 0.90x0.32x0.06m gris claro</v>
          </cell>
        </row>
        <row r="371">
          <cell r="D371" t="str">
            <v>1822W</v>
          </cell>
          <cell r="E371" t="str">
            <v>adoquin tactil guia 6x20x20 gris</v>
          </cell>
        </row>
        <row r="372">
          <cell r="D372" t="str">
            <v>1822X</v>
          </cell>
          <cell r="E372" t="str">
            <v>adoquin tactil guia 6x20x20 negro, rojo, arena, anticado, jaspeado, marron, ocre, verde</v>
          </cell>
        </row>
        <row r="373">
          <cell r="D373" t="str">
            <v>1822Y</v>
          </cell>
          <cell r="E373" t="str">
            <v>adoquin tactil guia 6x20x20 salmon, amarillo</v>
          </cell>
        </row>
        <row r="374">
          <cell r="D374" t="str">
            <v>1822Z</v>
          </cell>
          <cell r="E374" t="str">
            <v>adoquin tactil guia 6x20x20 blanco</v>
          </cell>
        </row>
        <row r="375">
          <cell r="D375" t="str">
            <v>1823A</v>
          </cell>
          <cell r="E375" t="str">
            <v>adoquin 40x40x8 vehicular liso gris</v>
          </cell>
        </row>
        <row r="376">
          <cell r="D376" t="str">
            <v>1823B</v>
          </cell>
          <cell r="E376" t="str">
            <v>tablequin mix 65x12 y 65x20 de adoquinar</v>
          </cell>
        </row>
        <row r="377">
          <cell r="D377" t="str">
            <v>1823C</v>
          </cell>
          <cell r="E377" t="str">
            <v>natura gran formato 60x30 de adoquinar</v>
          </cell>
        </row>
        <row r="378">
          <cell r="D378" t="str">
            <v>18311</v>
          </cell>
          <cell r="E378" t="str">
            <v>tolete 15x10x40 salmon, amarillo, jaspeado</v>
          </cell>
        </row>
        <row r="379">
          <cell r="D379" t="str">
            <v>18312</v>
          </cell>
          <cell r="E379" t="str">
            <v xml:space="preserve">bloque 20x20x40 R13 gris </v>
          </cell>
        </row>
        <row r="380">
          <cell r="D380" t="str">
            <v>18313</v>
          </cell>
          <cell r="E380" t="str">
            <v>tolete 12x10x40 negro, rojo, arena, anticado, marron, ocre, verde</v>
          </cell>
        </row>
        <row r="381">
          <cell r="D381" t="str">
            <v>18314</v>
          </cell>
          <cell r="E381" t="str">
            <v xml:space="preserve">tolete 12x10x40 gris </v>
          </cell>
        </row>
        <row r="382">
          <cell r="D382" t="str">
            <v>18315</v>
          </cell>
          <cell r="E382" t="str">
            <v>bloque 12x20x40 R10 gris</v>
          </cell>
        </row>
        <row r="383">
          <cell r="D383" t="str">
            <v>18316</v>
          </cell>
          <cell r="E383" t="str">
            <v>bloque 10x20x40 R8 gris</v>
          </cell>
        </row>
        <row r="384">
          <cell r="D384" t="str">
            <v>18321</v>
          </cell>
          <cell r="E384" t="str">
            <v>adoquin cuadrado 20x20x8 gris 7.4 ntc 2017</v>
          </cell>
        </row>
        <row r="385">
          <cell r="D385" t="str">
            <v>18323</v>
          </cell>
          <cell r="E385" t="str">
            <v>adoquin 40X40X8 plano gris</v>
          </cell>
        </row>
        <row r="386">
          <cell r="D386" t="str">
            <v>18324</v>
          </cell>
          <cell r="E386" t="str">
            <v>adoquin cuadrado 20x20x8 amarilo, champaña, salmon, jaspe, beige 7.4 kg ntc 2017</v>
          </cell>
        </row>
        <row r="387">
          <cell r="D387" t="str">
            <v>18325</v>
          </cell>
          <cell r="E387" t="str">
            <v>adoquin cuadrado 20x20x8 rojo, negro, marron, chocolate, oliva, anticado, ocre 7.4 kg ntc 2017</v>
          </cell>
        </row>
        <row r="388">
          <cell r="D388" t="str">
            <v>18326</v>
          </cell>
          <cell r="E388" t="str">
            <v>adoquin cuadrado 20x20x8 blanco, azul, verde 7.4 kg ntc 2017</v>
          </cell>
        </row>
        <row r="389">
          <cell r="D389" t="str">
            <v>18327</v>
          </cell>
          <cell r="E389" t="str">
            <v>adoquin tactil guia o alerta 20x20x6 gris 5.4 kg ntc 2017</v>
          </cell>
        </row>
        <row r="390">
          <cell r="D390" t="str">
            <v>18328</v>
          </cell>
          <cell r="E390" t="str">
            <v>adoquin tactil guia o alerta 20x20x8 amarillo, champaña, salmon, jaspe, beige 7.4 kg ntc 2017</v>
          </cell>
        </row>
        <row r="391">
          <cell r="D391" t="str">
            <v>18329</v>
          </cell>
          <cell r="E391" t="str">
            <v>adoquin tactil guia o alerta 20x20x8 blanco, azul, verde 7.4 kg ntc 2017</v>
          </cell>
        </row>
        <row r="392">
          <cell r="D392" t="str">
            <v>1832A</v>
          </cell>
          <cell r="E392" t="str">
            <v>adoquin tactil guia 8x20x20 negro, rojo, arena, anticado, jaspeado, marron, ocre, verde</v>
          </cell>
        </row>
        <row r="393">
          <cell r="D393" t="str">
            <v>1832B</v>
          </cell>
          <cell r="E393" t="str">
            <v>adoquin tactil guia 8x20x20 gris</v>
          </cell>
        </row>
        <row r="394">
          <cell r="D394" t="str">
            <v>1832C</v>
          </cell>
          <cell r="E394" t="str">
            <v>adoquin tactil guia 8x20x20 blanco</v>
          </cell>
        </row>
        <row r="395">
          <cell r="D395" t="str">
            <v>1832D</v>
          </cell>
          <cell r="E395" t="str">
            <v>adoquin tactil guia 8x20x20 salmon, amarillo</v>
          </cell>
        </row>
        <row r="396">
          <cell r="D396" t="str">
            <v>1832E</v>
          </cell>
          <cell r="E396" t="str">
            <v>adoquin tactil alerta 6x20x20 negro, rojo, arena, anticado, jaspeado, marron, ocre, verde</v>
          </cell>
        </row>
        <row r="397">
          <cell r="D397" t="str">
            <v>1832F</v>
          </cell>
          <cell r="E397" t="str">
            <v>adoquin tactil alerta 6x20x20 salmon, amarillo</v>
          </cell>
        </row>
        <row r="398">
          <cell r="D398" t="str">
            <v>1832G</v>
          </cell>
          <cell r="E398" t="str">
            <v>adoquin tactil alerta 6x20x20 blanco</v>
          </cell>
        </row>
        <row r="399">
          <cell r="D399" t="str">
            <v>1832H</v>
          </cell>
          <cell r="E399" t="str">
            <v>adoquin tactil alerta 6x20x20 gris</v>
          </cell>
        </row>
        <row r="400">
          <cell r="D400" t="str">
            <v>1832I</v>
          </cell>
          <cell r="E400" t="str">
            <v>adoquin 20x20x6 plano gris</v>
          </cell>
        </row>
        <row r="401">
          <cell r="D401" t="str">
            <v>1832J</v>
          </cell>
          <cell r="E401" t="str">
            <v>loseta 6x40x40 gris</v>
          </cell>
        </row>
        <row r="402">
          <cell r="D402" t="str">
            <v>1832K</v>
          </cell>
          <cell r="E402" t="str">
            <v>adoquin 20x20x8 plano gris</v>
          </cell>
        </row>
        <row r="403">
          <cell r="D403" t="str">
            <v>1832L</v>
          </cell>
          <cell r="E403" t="str">
            <v>loseta 6x40x40 negro, rojo, arena, anticado, jaspeado, marron, ocre, verde</v>
          </cell>
        </row>
        <row r="404">
          <cell r="D404" t="str">
            <v>1832M</v>
          </cell>
          <cell r="E404" t="str">
            <v>loseta 6x40x40 salmon, amarillo</v>
          </cell>
        </row>
        <row r="405">
          <cell r="D405" t="str">
            <v>1832N</v>
          </cell>
          <cell r="E405" t="str">
            <v>adoquin 6x10x20 negro, rojo, arena, anticado, jaspeado, marron, ocare, verde</v>
          </cell>
        </row>
        <row r="406">
          <cell r="D406" t="str">
            <v>1832Ñ</v>
          </cell>
          <cell r="E406" t="str">
            <v>loseta 6x40x40 blanco</v>
          </cell>
        </row>
        <row r="407">
          <cell r="D407" t="str">
            <v>1832O</v>
          </cell>
          <cell r="E407" t="str">
            <v>adoquin 6x10x20 salmon, amarillo</v>
          </cell>
        </row>
        <row r="408">
          <cell r="D408" t="str">
            <v>1832P</v>
          </cell>
          <cell r="E408" t="str">
            <v>loseta tactil guia 6x40x40 gris</v>
          </cell>
        </row>
        <row r="409">
          <cell r="D409" t="str">
            <v>1832Q</v>
          </cell>
          <cell r="E409" t="str">
            <v>adoquin 6x10x20 blanco</v>
          </cell>
        </row>
        <row r="410">
          <cell r="D410" t="str">
            <v>1832R</v>
          </cell>
          <cell r="E410" t="str">
            <v>loseta tactil guia 6x40x40 negro, rojo, arena, anticado, jaspeado, marron, ocre, verde</v>
          </cell>
        </row>
        <row r="411">
          <cell r="D411" t="str">
            <v>1832S</v>
          </cell>
          <cell r="E411" t="str">
            <v>adoquin 6x20x20 negro, rojo, arena, anticado, jaspeado, marron, ocre, verde</v>
          </cell>
        </row>
        <row r="412">
          <cell r="D412" t="str">
            <v>1832T</v>
          </cell>
          <cell r="E412" t="str">
            <v>loseta tactil guia 6x40x40 salmon, amarillo</v>
          </cell>
        </row>
        <row r="413">
          <cell r="D413" t="str">
            <v>1832U</v>
          </cell>
          <cell r="E413" t="str">
            <v>adoquin 6x20x20 salmon, amarillo</v>
          </cell>
        </row>
        <row r="414">
          <cell r="D414" t="str">
            <v>1832V</v>
          </cell>
          <cell r="E414" t="str">
            <v>loseta tactil guia 6x40x40 blanco</v>
          </cell>
        </row>
        <row r="415">
          <cell r="D415" t="str">
            <v>1832W</v>
          </cell>
          <cell r="E415" t="str">
            <v>adoquin 6x20x20 blanco</v>
          </cell>
        </row>
        <row r="416">
          <cell r="D416" t="str">
            <v>1832X</v>
          </cell>
          <cell r="E416" t="str">
            <v>loseta tactil alerta 6x40x40 gris</v>
          </cell>
        </row>
        <row r="417">
          <cell r="D417" t="str">
            <v>1832Y</v>
          </cell>
          <cell r="E417" t="str">
            <v>adoquin 8x10x20 negro, rojo, arena, anticado, jaspeado, marron, ocre, verde</v>
          </cell>
        </row>
        <row r="418">
          <cell r="D418" t="str">
            <v>1832Z</v>
          </cell>
          <cell r="E418" t="str">
            <v>loseta tactil alerta 6x40x40 negro, rojo, arena, anticado, jaspeado, marron, ocre, verde</v>
          </cell>
        </row>
        <row r="419">
          <cell r="D419" t="str">
            <v>1833A</v>
          </cell>
          <cell r="E419" t="str">
            <v>loseta tactil guia 6x20x20 salmon, amarillo</v>
          </cell>
        </row>
        <row r="420">
          <cell r="D420" t="str">
            <v>18421</v>
          </cell>
          <cell r="E420" t="str">
            <v>adoquin 8x10x20 gris</v>
          </cell>
        </row>
        <row r="421">
          <cell r="D421" t="str">
            <v>18422</v>
          </cell>
          <cell r="E421" t="str">
            <v>loseta prefabricada 0.84x0.58x0.06m gris claro</v>
          </cell>
        </row>
        <row r="422">
          <cell r="D422" t="str">
            <v>18423</v>
          </cell>
          <cell r="E422" t="str">
            <v>gramoquin gris 23x23x8cm</v>
          </cell>
        </row>
        <row r="423">
          <cell r="D423" t="str">
            <v>18424</v>
          </cell>
          <cell r="E423" t="str">
            <v>loseta prefabricada en concreto 3x10x60 blanco</v>
          </cell>
        </row>
        <row r="424">
          <cell r="D424" t="str">
            <v>18425</v>
          </cell>
          <cell r="E424" t="str">
            <v>adoquin rectangular vehicular 5x10x20 arcilla</v>
          </cell>
        </row>
        <row r="425">
          <cell r="D425" t="str">
            <v>18426</v>
          </cell>
          <cell r="E425" t="str">
            <v>tableta piso pescadero</v>
          </cell>
        </row>
        <row r="426">
          <cell r="D426" t="str">
            <v>18427</v>
          </cell>
          <cell r="E426" t="str">
            <v>gramoquin gris 43x29x10cm</v>
          </cell>
        </row>
        <row r="427">
          <cell r="D427" t="str">
            <v>18511</v>
          </cell>
          <cell r="E427" t="str">
            <v>ladrillo rayado horizontal 9x20x40 ne</v>
          </cell>
        </row>
        <row r="428">
          <cell r="D428" t="str">
            <v>18512</v>
          </cell>
          <cell r="E428" t="str">
            <v>ladrillo rayado horizontal 9x20x40 liviano ne</v>
          </cell>
        </row>
        <row r="429">
          <cell r="D429" t="str">
            <v>18513</v>
          </cell>
          <cell r="E429" t="str">
            <v>ladrillo rayado horizontal 12x20x40 ne</v>
          </cell>
        </row>
        <row r="430">
          <cell r="D430" t="str">
            <v>18514</v>
          </cell>
          <cell r="E430" t="str">
            <v>ladrillo rayado horizontal 12x20x40 liviano ne</v>
          </cell>
        </row>
        <row r="431">
          <cell r="D431" t="str">
            <v>18515</v>
          </cell>
          <cell r="E431" t="str">
            <v>ladrillo rayado horizontal 15x20x40 ne</v>
          </cell>
        </row>
        <row r="432">
          <cell r="D432" t="str">
            <v>18516</v>
          </cell>
          <cell r="E432" t="str">
            <v>ladrillo rayado horizontal 15x20x40 liviano ne</v>
          </cell>
        </row>
        <row r="433">
          <cell r="D433" t="str">
            <v>18517</v>
          </cell>
          <cell r="E433" t="str">
            <v xml:space="preserve">ladrillo 10x20x40 perforacion horizontal </v>
          </cell>
        </row>
        <row r="434">
          <cell r="D434" t="str">
            <v>18518</v>
          </cell>
          <cell r="E434" t="str">
            <v>ladrillo 10x20x40 macizo</v>
          </cell>
        </row>
        <row r="435">
          <cell r="D435" t="str">
            <v>18519</v>
          </cell>
          <cell r="E435" t="str">
            <v>ladrillo farol 10x20x30 perforacion horizontal</v>
          </cell>
        </row>
        <row r="436">
          <cell r="D436" t="str">
            <v>1851A</v>
          </cell>
          <cell r="E436" t="str">
            <v>ladrillo rayado horizontal 8x20x40 ne</v>
          </cell>
        </row>
        <row r="437">
          <cell r="D437" t="str">
            <v>1851B</v>
          </cell>
          <cell r="E437" t="str">
            <v>ladrillo rayado vertical 9x20x40 e</v>
          </cell>
        </row>
        <row r="438">
          <cell r="D438" t="str">
            <v>1851C</v>
          </cell>
          <cell r="E438" t="str">
            <v xml:space="preserve">ladrillo rayado vertical 12x20x40 e </v>
          </cell>
        </row>
        <row r="439">
          <cell r="D439" t="str">
            <v>1851D</v>
          </cell>
          <cell r="E439" t="str">
            <v>ladrillo rayado vertical 15x20x40 e</v>
          </cell>
        </row>
        <row r="440">
          <cell r="D440" t="str">
            <v>1851E</v>
          </cell>
          <cell r="E440" t="str">
            <v>ladrillo rayado vertical 9x20x40 ne</v>
          </cell>
        </row>
        <row r="441">
          <cell r="D441" t="str">
            <v>1851F</v>
          </cell>
          <cell r="E441" t="str">
            <v>ladrillo rayado vertical 12x20x40 ne</v>
          </cell>
        </row>
        <row r="442">
          <cell r="D442" t="str">
            <v>1851G</v>
          </cell>
          <cell r="E442" t="str">
            <v>ladrillo rayado vertical 15x20x40 ne</v>
          </cell>
        </row>
        <row r="443">
          <cell r="D443" t="str">
            <v>1851H</v>
          </cell>
          <cell r="E443" t="str">
            <v>ladrillo liso horizontal #4 9x20x40 ne</v>
          </cell>
        </row>
        <row r="444">
          <cell r="D444" t="str">
            <v>1851I</v>
          </cell>
          <cell r="E444" t="str">
            <v>ladrillo rayado horizontal #5 12x20x33 ne</v>
          </cell>
        </row>
        <row r="445">
          <cell r="D445" t="str">
            <v>1851J</v>
          </cell>
          <cell r="E445" t="str">
            <v>ladrillo liso horizontal #6 15x20x40 ne</v>
          </cell>
        </row>
        <row r="446">
          <cell r="D446" t="str">
            <v>1851K</v>
          </cell>
          <cell r="E446" t="str">
            <v>ladrillo liso horizontal 8cm 8x20x40 ne</v>
          </cell>
        </row>
        <row r="447">
          <cell r="D447" t="str">
            <v>1851L</v>
          </cell>
          <cell r="E447" t="str">
            <v>ladrillo liso horizontal castellano 12x13x30 ne</v>
          </cell>
        </row>
        <row r="448">
          <cell r="D448" t="str">
            <v>1851M</v>
          </cell>
          <cell r="E448" t="str">
            <v>ladrillo liso horizontal catalan natural 10x15x30 ne</v>
          </cell>
        </row>
        <row r="449">
          <cell r="D449" t="str">
            <v>1851N</v>
          </cell>
          <cell r="E449" t="str">
            <v>ladrillo liso horizontal catalan palido 10x15x30 ne</v>
          </cell>
        </row>
        <row r="450">
          <cell r="D450" t="str">
            <v>1851Ñ</v>
          </cell>
          <cell r="E450" t="str">
            <v>ladrillo liso horizontal catalan moreno 10x15x30 ne</v>
          </cell>
        </row>
        <row r="451">
          <cell r="D451" t="str">
            <v>1851O</v>
          </cell>
          <cell r="E451" t="str">
            <v>ladrillo liso horizontal catalan corcho10x15x30 ne</v>
          </cell>
        </row>
        <row r="452">
          <cell r="D452" t="str">
            <v>1851P</v>
          </cell>
          <cell r="E452" t="str">
            <v>ladrillo liso horizontal catalan grande 10x15x40</v>
          </cell>
        </row>
        <row r="453">
          <cell r="D453" t="str">
            <v>1851Q</v>
          </cell>
          <cell r="E453" t="str">
            <v>ladrillo liso horizontal bocadillo 6x12x25 ne</v>
          </cell>
        </row>
        <row r="454">
          <cell r="D454" t="str">
            <v>1851R</v>
          </cell>
          <cell r="E454" t="str">
            <v>ladrillo liso horizontal bocadillo corcho 6x12x25 ne</v>
          </cell>
        </row>
        <row r="455">
          <cell r="D455" t="str">
            <v>1851S</v>
          </cell>
          <cell r="E455" t="str">
            <v>ladrillo liso horizontal bocadillo multiperforado 6x12x25 ne</v>
          </cell>
        </row>
        <row r="456">
          <cell r="D456" t="str">
            <v>1851T</v>
          </cell>
          <cell r="E456" t="str">
            <v>ladrillo liso horizontal milano natural 6x12x40 ne</v>
          </cell>
        </row>
        <row r="457">
          <cell r="D457" t="str">
            <v>1851U</v>
          </cell>
          <cell r="E457" t="str">
            <v>ladrillo liso horizontal milano palido 6x12x40 ne</v>
          </cell>
        </row>
        <row r="458">
          <cell r="D458" t="str">
            <v>1851V</v>
          </cell>
          <cell r="E458" t="str">
            <v>ladrillo liso horizontal milano moreno 6x12x40 ne</v>
          </cell>
        </row>
        <row r="459">
          <cell r="D459" t="str">
            <v>1851W</v>
          </cell>
          <cell r="E459" t="str">
            <v>ladrillo natural liso vertical bocadillo stiff 6x12x24 e</v>
          </cell>
        </row>
        <row r="460">
          <cell r="D460" t="str">
            <v>1851X</v>
          </cell>
          <cell r="E460" t="str">
            <v>ladrillo liso vertical bocadillo palido stiff 6x12x24 e</v>
          </cell>
        </row>
        <row r="461">
          <cell r="D461" t="str">
            <v>1851Y</v>
          </cell>
          <cell r="E461" t="str">
            <v>ladrillo liso vertical bocadillo moreno stiff 6x12x24 e</v>
          </cell>
        </row>
        <row r="462">
          <cell r="D462" t="str">
            <v>1851Z</v>
          </cell>
          <cell r="E462" t="str">
            <v>ladrillo liso vertical terminal bocadillo corcho 6x12x24 e</v>
          </cell>
        </row>
        <row r="463">
          <cell r="D463" t="str">
            <v>18520</v>
          </cell>
          <cell r="E463" t="str">
            <v>ladrillo farol 12x23x33 perforacion horizontal</v>
          </cell>
        </row>
        <row r="464">
          <cell r="D464" t="str">
            <v>18521</v>
          </cell>
          <cell r="E464" t="str">
            <v>ladrillo liso vertical terminal catalan esctuctural 10x15x30 e</v>
          </cell>
        </row>
        <row r="465">
          <cell r="D465" t="str">
            <v>18522</v>
          </cell>
          <cell r="E465" t="str">
            <v>ladrillo liso vertical terminal catalan palido stiff 10x15x30 e</v>
          </cell>
        </row>
        <row r="466">
          <cell r="D466" t="str">
            <v>18523</v>
          </cell>
          <cell r="E466" t="str">
            <v>ladrillo liso vertical terminal caralan moreno stiff 10x15x40</v>
          </cell>
        </row>
        <row r="467">
          <cell r="D467" t="str">
            <v>18524</v>
          </cell>
          <cell r="E467" t="str">
            <v>ladrllo liso vertical terminal bocadillo 6x12x24 ne</v>
          </cell>
        </row>
        <row r="468">
          <cell r="D468" t="str">
            <v>18525</v>
          </cell>
          <cell r="E468" t="str">
            <v>ladrillo liso vertical terminal catalan 10x15x30 ne</v>
          </cell>
        </row>
        <row r="469">
          <cell r="D469" t="str">
            <v>18526</v>
          </cell>
          <cell r="E469" t="str">
            <v>bloque prensado btc 15x20x40</v>
          </cell>
        </row>
        <row r="470">
          <cell r="D470" t="str">
            <v>185A1</v>
          </cell>
          <cell r="E470" t="str">
            <v>calado cuadro 10x20x20 ne</v>
          </cell>
        </row>
        <row r="471">
          <cell r="D471" t="str">
            <v>185A2</v>
          </cell>
          <cell r="E471" t="str">
            <v>calado cuadro 12x20x20 ne</v>
          </cell>
        </row>
        <row r="472">
          <cell r="D472" t="str">
            <v>185A3</v>
          </cell>
          <cell r="E472" t="str">
            <v>calado cuadro 15x20x20 ne</v>
          </cell>
        </row>
        <row r="473">
          <cell r="D473" t="str">
            <v>185C1</v>
          </cell>
          <cell r="E473" t="str">
            <v>chapa catalan extruida 2x10x30 ne</v>
          </cell>
        </row>
        <row r="474">
          <cell r="D474" t="str">
            <v>185C2</v>
          </cell>
          <cell r="E474" t="str">
            <v>chapa catalan palida 2x10x30 ne</v>
          </cell>
        </row>
        <row r="475">
          <cell r="D475" t="str">
            <v>185C3</v>
          </cell>
          <cell r="E475" t="str">
            <v>chapa bocadillo romano natural 2x10x30 ne</v>
          </cell>
        </row>
        <row r="476">
          <cell r="D476" t="str">
            <v>185C4</v>
          </cell>
          <cell r="E476" t="str">
            <v>chapa bocadillo romano palido 2x6x30 ne</v>
          </cell>
        </row>
        <row r="477">
          <cell r="D477" t="str">
            <v>185C5</v>
          </cell>
          <cell r="E477" t="str">
            <v>chapa bocadillo romano moreno 2x6x30</v>
          </cell>
        </row>
        <row r="478">
          <cell r="D478" t="str">
            <v>185C6</v>
          </cell>
          <cell r="E478" t="str">
            <v>chapa bocadillo natural 2x6x25 ne</v>
          </cell>
        </row>
        <row r="479">
          <cell r="D479" t="str">
            <v>185C7</v>
          </cell>
          <cell r="E479" t="str">
            <v>chapa bocadillo palido 2x6x25 ne</v>
          </cell>
        </row>
        <row r="480">
          <cell r="D480" t="str">
            <v>185C8</v>
          </cell>
          <cell r="E480" t="str">
            <v>chapa bocadillo moreno 2x6x25 ne</v>
          </cell>
        </row>
        <row r="481">
          <cell r="D481" t="str">
            <v>18811</v>
          </cell>
          <cell r="E481" t="str">
            <v>bordillo barrera 45x15x80 110 kg ntc 4109</v>
          </cell>
        </row>
        <row r="482">
          <cell r="D482" t="str">
            <v>18812</v>
          </cell>
          <cell r="E482" t="str">
            <v>prefabricado tipo "deck" 14.5x1x4.5 m gris</v>
          </cell>
        </row>
        <row r="483">
          <cell r="D483" t="str">
            <v>18813</v>
          </cell>
          <cell r="E483" t="str">
            <v>bordillo barrera recto prefabricado ficha A10</v>
          </cell>
        </row>
        <row r="484">
          <cell r="D484" t="str">
            <v>18814</v>
          </cell>
          <cell r="E484" t="str">
            <v>bordillo rectangular recto prefabricado ficha A80</v>
          </cell>
        </row>
        <row r="485">
          <cell r="D485" t="str">
            <v>18815</v>
          </cell>
          <cell r="E485" t="str">
            <v>cañuela prefabricada a-125</v>
          </cell>
        </row>
        <row r="486">
          <cell r="D486" t="str">
            <v>18816</v>
          </cell>
          <cell r="E486" t="str">
            <v>bordillo 35x15x80 82 kg ntc 4109</v>
          </cell>
        </row>
        <row r="487">
          <cell r="D487" t="str">
            <v>18817</v>
          </cell>
          <cell r="E487" t="str">
            <v>topellantas 15 X 70 X 16 cm pintado</v>
          </cell>
        </row>
        <row r="488">
          <cell r="D488" t="str">
            <v>18818</v>
          </cell>
          <cell r="E488" t="str">
            <v>bordillo rectangular recto 15 X 35 X 80 x87k</v>
          </cell>
        </row>
        <row r="489">
          <cell r="D489" t="str">
            <v>18819</v>
          </cell>
          <cell r="E489" t="str">
            <v>prefabricado tipo "deck" 14.5x1x4.5 m blanco</v>
          </cell>
        </row>
        <row r="490">
          <cell r="D490" t="str">
            <v>1881A</v>
          </cell>
          <cell r="E490" t="str">
            <v>prefabricado tipo "deck" 14.5x1x4.5 m arena</v>
          </cell>
        </row>
        <row r="491">
          <cell r="D491" t="str">
            <v>1881B</v>
          </cell>
          <cell r="E491" t="str">
            <v>prefabricado tipo "deck" 14.5x1x4.5 m ocre, amarillo</v>
          </cell>
        </row>
        <row r="492">
          <cell r="D492" t="str">
            <v>1881C</v>
          </cell>
          <cell r="E492" t="str">
            <v>prefabricado tipo "deck" 14.5x1x4.5 m rojo, negro, marron, anticado</v>
          </cell>
        </row>
        <row r="493">
          <cell r="D493" t="str">
            <v>1881D</v>
          </cell>
          <cell r="E493" t="str">
            <v>bordillo rectangular recto prefabricado ficha u50 - 15x35x80</v>
          </cell>
        </row>
        <row r="494">
          <cell r="D494" t="str">
            <v>1881E</v>
          </cell>
          <cell r="E494" t="str">
            <v>bordillo para rebaje p2 ficha u160 - 15x(35 - 40)x60</v>
          </cell>
        </row>
        <row r="495">
          <cell r="D495" t="str">
            <v>1881F</v>
          </cell>
          <cell r="E495" t="str">
            <v>bordillo para rebaje p4 ficha u160 - 15x(25 - 30)x60</v>
          </cell>
        </row>
        <row r="496">
          <cell r="D496" t="str">
            <v>1881G</v>
          </cell>
          <cell r="E496" t="str">
            <v>marco para alcorque 1.6x1.6m</v>
          </cell>
        </row>
        <row r="497">
          <cell r="D497" t="str">
            <v>1881H</v>
          </cell>
          <cell r="E497" t="str">
            <v>marco para alcorque u330 - 1.60x1.60</v>
          </cell>
        </row>
        <row r="498">
          <cell r="D498" t="str">
            <v>1881I</v>
          </cell>
          <cell r="E498" t="str">
            <v>bordillo barrera recto prefabricado ficha u10 - 15x45x80</v>
          </cell>
        </row>
        <row r="499">
          <cell r="D499" t="str">
            <v>1881J</v>
          </cell>
          <cell r="E499" t="str">
            <v>bordillo para rebaje p1 ficha u160 - 15x(40 - 45)x60</v>
          </cell>
        </row>
        <row r="500">
          <cell r="D500" t="str">
            <v>1881K</v>
          </cell>
          <cell r="E500" t="str">
            <v>bordillo para rebaje p3 ficha u160 - 15x(30 - 35)x60</v>
          </cell>
        </row>
        <row r="501">
          <cell r="D501" t="str">
            <v>1881L</v>
          </cell>
          <cell r="E501" t="str">
            <v>rejilla en concreto ficha u190 - 40x40x10</v>
          </cell>
        </row>
        <row r="502">
          <cell r="D502" t="str">
            <v>1881M</v>
          </cell>
          <cell r="E502" t="str">
            <v>topellantas prefabricado en concreto 0.60m</v>
          </cell>
        </row>
        <row r="503">
          <cell r="D503" t="str">
            <v>1881N</v>
          </cell>
          <cell r="E503" t="str">
            <v>cilindro camara 1.20 (ext. 0.20m)</v>
          </cell>
        </row>
        <row r="504">
          <cell r="D504" t="str">
            <v>1881Ñ</v>
          </cell>
          <cell r="E504" t="str">
            <v>topellantas prefabricado en concreto 170x30x12cm</v>
          </cell>
        </row>
        <row r="505">
          <cell r="D505" t="str">
            <v>1881O</v>
          </cell>
          <cell r="E505" t="str">
            <v>banca prefabricada circular</v>
          </cell>
        </row>
        <row r="506">
          <cell r="D506" t="str">
            <v>1881P</v>
          </cell>
          <cell r="E506" t="str">
            <v>banca prefabricada cubo</v>
          </cell>
        </row>
        <row r="507">
          <cell r="D507" t="str">
            <v>1881Q</v>
          </cell>
          <cell r="E507" t="str">
            <v>jardinera prefabricada</v>
          </cell>
        </row>
        <row r="508">
          <cell r="D508" t="str">
            <v>1881R</v>
          </cell>
          <cell r="E508" t="str">
            <v>rejilla prefabricada trafico liviano 40x40x6</v>
          </cell>
        </row>
        <row r="509">
          <cell r="D509" t="str">
            <v>18X11</v>
          </cell>
          <cell r="E509" t="str">
            <v>lavaescobas prefabricado grano trani 42x42x25 cm</v>
          </cell>
        </row>
        <row r="510">
          <cell r="D510" t="str">
            <v>18Z11</v>
          </cell>
          <cell r="E510" t="str">
            <v>telera de 0.90 x 1.35 m en madera comun</v>
          </cell>
        </row>
        <row r="511">
          <cell r="D511" t="str">
            <v>18Z12</v>
          </cell>
          <cell r="E511" t="str">
            <v>telera de 0.45 x 1.35 m en madera comun</v>
          </cell>
        </row>
        <row r="512">
          <cell r="D512" t="str">
            <v>18Z13</v>
          </cell>
          <cell r="E512" t="str">
            <v>cuadro en madera comun 4"x4" de 3m</v>
          </cell>
        </row>
        <row r="513">
          <cell r="D513" t="str">
            <v>18Z14</v>
          </cell>
          <cell r="E513" t="str">
            <v xml:space="preserve">can en madera comun 8"x2" de 3m </v>
          </cell>
        </row>
        <row r="514">
          <cell r="D514" t="str">
            <v>18Z15</v>
          </cell>
          <cell r="E514" t="str">
            <v>tabla madera comun 1 x 8" 3m</v>
          </cell>
        </row>
        <row r="515">
          <cell r="D515" t="str">
            <v>18Z16</v>
          </cell>
          <cell r="E515" t="str">
            <v>larguero madera comun 2"x4" de 3m</v>
          </cell>
        </row>
        <row r="516">
          <cell r="D516" t="str">
            <v>18Z17</v>
          </cell>
          <cell r="E516" t="str">
            <v>can de madera zunchado</v>
          </cell>
        </row>
        <row r="517">
          <cell r="D517" t="str">
            <v>18Z21</v>
          </cell>
          <cell r="E517" t="str">
            <v>larguero sapan 2"x4" de 3m</v>
          </cell>
        </row>
        <row r="518">
          <cell r="D518" t="str">
            <v>18Z31</v>
          </cell>
          <cell r="E518" t="str">
            <v>larguero abarco 2"x4" de 3m</v>
          </cell>
        </row>
        <row r="519">
          <cell r="D519" t="str">
            <v>18Z32</v>
          </cell>
          <cell r="E519" t="str">
            <v>larguero madera inmunizada 4cm x 8cm de 3m</v>
          </cell>
        </row>
        <row r="520">
          <cell r="D520" t="str">
            <v>19111</v>
          </cell>
          <cell r="E520" t="str">
            <v>cerraduras en divisiones de baños</v>
          </cell>
        </row>
        <row r="521">
          <cell r="D521" t="str">
            <v>19112</v>
          </cell>
          <cell r="E521" t="str">
            <v>cerraduras yale atlanta cromo</v>
          </cell>
        </row>
        <row r="522">
          <cell r="D522" t="str">
            <v>19113</v>
          </cell>
          <cell r="E522" t="str">
            <v>cerraduras de sobreponer ref.vf6plus marca vera</v>
          </cell>
        </row>
        <row r="523">
          <cell r="D523" t="str">
            <v>19114</v>
          </cell>
          <cell r="E523" t="str">
            <v>cerradura de manija de entrada steelock ref.177223</v>
          </cell>
        </row>
        <row r="524">
          <cell r="D524" t="str">
            <v>19115</v>
          </cell>
          <cell r="E524" t="str">
            <v>cerradura de manija de alcoba steelock ref.177224</v>
          </cell>
        </row>
        <row r="525">
          <cell r="D525" t="str">
            <v>19116</v>
          </cell>
          <cell r="E525" t="str">
            <v>cerradura de manija de baño steelock ref.177222</v>
          </cell>
        </row>
        <row r="526">
          <cell r="D526" t="str">
            <v>19117</v>
          </cell>
          <cell r="E526" t="str">
            <v>tope dr puerta magnatico vera ref.102399</v>
          </cell>
        </row>
        <row r="527">
          <cell r="D527" t="str">
            <v>19118</v>
          </cell>
          <cell r="E527" t="str">
            <v>gato hidraulico para puerta</v>
          </cell>
        </row>
        <row r="528">
          <cell r="D528" t="str">
            <v>19131</v>
          </cell>
          <cell r="E528" t="str">
            <v>barra antipanico 75 cm ivega</v>
          </cell>
        </row>
        <row r="529">
          <cell r="D529" t="str">
            <v>19132</v>
          </cell>
          <cell r="E529" t="str">
            <v>barra antipanico 220 cm ivega</v>
          </cell>
        </row>
        <row r="530">
          <cell r="D530" t="str">
            <v>1A112</v>
          </cell>
          <cell r="E530" t="str">
            <v>horno electrico compacto ref.he2485</v>
          </cell>
        </row>
        <row r="531">
          <cell r="D531" t="str">
            <v>1A113</v>
          </cell>
          <cell r="E531" t="str">
            <v>horno microondas de empotrar ref.hm8021</v>
          </cell>
        </row>
        <row r="532">
          <cell r="D532" t="str">
            <v>1A131</v>
          </cell>
          <cell r="E532" t="str">
            <v xml:space="preserve">campana extractora en inoxidable asento ref.as-c-60 </v>
          </cell>
        </row>
        <row r="533">
          <cell r="D533" t="str">
            <v>1A132</v>
          </cell>
          <cell r="E533" t="str">
            <v>campana extractora tipo isla ref.cx4883</v>
          </cell>
        </row>
        <row r="534">
          <cell r="D534" t="str">
            <v>1A211</v>
          </cell>
          <cell r="E534" t="str">
            <v>horno haceb electrico ref. as 6036</v>
          </cell>
        </row>
        <row r="535">
          <cell r="D535" t="str">
            <v>1A223</v>
          </cell>
          <cell r="E535" t="str">
            <v>cubierta de gas de 4 puestos 65x52 ref.sq6763</v>
          </cell>
        </row>
        <row r="536">
          <cell r="D536" t="str">
            <v>1A224</v>
          </cell>
          <cell r="E536" t="str">
            <v>cubierta mixta de 4 puestos 65x52 ref.sq6766</v>
          </cell>
        </row>
        <row r="537">
          <cell r="D537" t="str">
            <v>1A911</v>
          </cell>
          <cell r="E537" t="str">
            <v>instalaciones provisionales</v>
          </cell>
        </row>
        <row r="538">
          <cell r="D538" t="str">
            <v>1H117</v>
          </cell>
          <cell r="E538" t="str">
            <v>caja para valvula de gas en plastico</v>
          </cell>
        </row>
        <row r="539">
          <cell r="D539" t="str">
            <v>1H11H</v>
          </cell>
          <cell r="E539" t="str">
            <v>tornillo estandar no. 6x1"</v>
          </cell>
        </row>
        <row r="540">
          <cell r="D540" t="str">
            <v>1H11L</v>
          </cell>
          <cell r="E540" t="str">
            <v>hidrante tipo pedestal 2 salidas 3"</v>
          </cell>
        </row>
        <row r="541">
          <cell r="D541" t="str">
            <v>1H11M</v>
          </cell>
          <cell r="E541" t="str">
            <v>hidrante tipo pedestal 3 salidas 6"</v>
          </cell>
        </row>
        <row r="542">
          <cell r="D542" t="str">
            <v>1H11N</v>
          </cell>
          <cell r="E542" t="str">
            <v>valvula de guarda 3"</v>
          </cell>
        </row>
        <row r="543">
          <cell r="D543" t="str">
            <v>1H11Ñ</v>
          </cell>
          <cell r="E543" t="str">
            <v>valvula de guarda 6"</v>
          </cell>
        </row>
        <row r="544">
          <cell r="D544" t="str">
            <v>1H11O</v>
          </cell>
          <cell r="E544" t="str">
            <v>tuberia en acero calibre 10 norma astm - a795 para red contra incendios d= 150 mm (6")</v>
          </cell>
        </row>
        <row r="545">
          <cell r="D545" t="str">
            <v>1H11P</v>
          </cell>
          <cell r="E545" t="str">
            <v>tuberia en acero calibre 10 norma astm - a795 para red contra incendios d= 75 mm (3")</v>
          </cell>
        </row>
        <row r="546">
          <cell r="D546" t="str">
            <v>1H11Q</v>
          </cell>
          <cell r="E546" t="str">
            <v>valvula globo en acero ansi 150 de 6"</v>
          </cell>
        </row>
        <row r="547">
          <cell r="D547" t="str">
            <v>1H11R</v>
          </cell>
          <cell r="E547" t="str">
            <v>valvula de corte 6"</v>
          </cell>
        </row>
        <row r="548">
          <cell r="D548" t="str">
            <v>1H11S</v>
          </cell>
          <cell r="E548" t="str">
            <v>union dresser hd 6" (159mm a 181mm) r1</v>
          </cell>
        </row>
        <row r="549">
          <cell r="D549" t="str">
            <v>1H11T</v>
          </cell>
          <cell r="E549" t="str">
            <v>valvula de paso libre 6"</v>
          </cell>
        </row>
        <row r="550">
          <cell r="D550" t="str">
            <v>1H11U</v>
          </cell>
          <cell r="E550" t="str">
            <v>valvula cheque 6"</v>
          </cell>
        </row>
        <row r="551">
          <cell r="D551" t="str">
            <v>1H11V</v>
          </cell>
          <cell r="E551" t="str">
            <v>valvula globo en acero ansi 150 de 8"</v>
          </cell>
        </row>
        <row r="552">
          <cell r="D552" t="str">
            <v>1H11W</v>
          </cell>
          <cell r="E552" t="str">
            <v>valvula de corte 8"</v>
          </cell>
        </row>
        <row r="553">
          <cell r="D553" t="str">
            <v>1H11X</v>
          </cell>
          <cell r="E553" t="str">
            <v>union dresser 8"</v>
          </cell>
        </row>
        <row r="554">
          <cell r="D554" t="str">
            <v>1H11Y</v>
          </cell>
          <cell r="E554" t="str">
            <v>valvula de paso libre 8"</v>
          </cell>
        </row>
        <row r="555">
          <cell r="D555" t="str">
            <v>1H11Z</v>
          </cell>
          <cell r="E555" t="str">
            <v>valvula cheque 8"</v>
          </cell>
        </row>
        <row r="556">
          <cell r="D556" t="str">
            <v>1H121</v>
          </cell>
          <cell r="E556" t="str">
            <v>tapa metalica para valvula 20x20cm Ø1/2"</v>
          </cell>
        </row>
        <row r="557">
          <cell r="D557" t="str">
            <v>1H122</v>
          </cell>
          <cell r="E557" t="str">
            <v>sumidero tipo b, incluye rejilla.</v>
          </cell>
        </row>
        <row r="558">
          <cell r="D558" t="str">
            <v>1H123</v>
          </cell>
          <cell r="E558" t="str">
            <v>tuberia pvc novafort ø 33" (840 mm) de 6.5 m</v>
          </cell>
        </row>
        <row r="559">
          <cell r="D559" t="str">
            <v>1H124</v>
          </cell>
          <cell r="E559" t="str">
            <v>tuberia pvc novafort ø 36" (950 mm) de 6.5 m</v>
          </cell>
        </row>
        <row r="560">
          <cell r="D560" t="str">
            <v>1H125</v>
          </cell>
          <cell r="E560" t="str">
            <v xml:space="preserve">valvula con ventoda de purga de camara sencilla </v>
          </cell>
        </row>
        <row r="561">
          <cell r="D561" t="str">
            <v>1H126</v>
          </cell>
          <cell r="E561" t="str">
            <v>valvula con ventosa de purga de doble camara</v>
          </cell>
        </row>
        <row r="562">
          <cell r="D562" t="str">
            <v>1H127</v>
          </cell>
          <cell r="E562" t="str">
            <v>valvula de compuerta sello elastico jh ø 200mm (8")</v>
          </cell>
        </row>
        <row r="563">
          <cell r="D563" t="str">
            <v>1H128</v>
          </cell>
          <cell r="E563" t="str">
            <v>valvula de compuerta sello elastico jh ø 150mm (6")</v>
          </cell>
        </row>
        <row r="564">
          <cell r="D564" t="str">
            <v>1H129</v>
          </cell>
          <cell r="E564" t="str">
            <v>valvula ventosa purga sencilla de 75mm (3")</v>
          </cell>
        </row>
        <row r="565">
          <cell r="D565" t="str">
            <v>1H12A</v>
          </cell>
          <cell r="E565" t="str">
            <v>valvula ventosa purga doble camara de 75mm (3")</v>
          </cell>
        </row>
        <row r="566">
          <cell r="D566" t="str">
            <v>1H12C</v>
          </cell>
          <cell r="E566" t="str">
            <v>neopreno calibre 1/16 x 1.20 ancho</v>
          </cell>
        </row>
        <row r="567">
          <cell r="D567" t="str">
            <v>1H12E</v>
          </cell>
          <cell r="E567" t="str">
            <v>tuberia en pvc genfor 33" x 6.5 m</v>
          </cell>
        </row>
        <row r="568">
          <cell r="D568" t="str">
            <v>1H12F</v>
          </cell>
          <cell r="E568" t="str">
            <v>tuberia en pvc genfor 36" x 6.5 m</v>
          </cell>
        </row>
        <row r="569">
          <cell r="D569" t="str">
            <v>1H12G</v>
          </cell>
          <cell r="E569" t="str">
            <v>medidor acueducto 6"</v>
          </cell>
        </row>
        <row r="570">
          <cell r="D570" t="str">
            <v>1H12H</v>
          </cell>
          <cell r="E570" t="str">
            <v>medidor acueducto 8"</v>
          </cell>
        </row>
        <row r="571">
          <cell r="D571" t="str">
            <v>1H12I</v>
          </cell>
          <cell r="E571" t="str">
            <v>tapa metalica para valvula 20x20cm calibre 1/2"</v>
          </cell>
        </row>
        <row r="572">
          <cell r="D572" t="str">
            <v>1H12J</v>
          </cell>
          <cell r="E572" t="str">
            <v>tapa metalica para valvula 20x20cm calibre 1/4"</v>
          </cell>
        </row>
        <row r="573">
          <cell r="D573" t="str">
            <v>1H12K</v>
          </cell>
          <cell r="E573" t="str">
            <v>tee hd 200x200mm (8"x8")</v>
          </cell>
        </row>
        <row r="574">
          <cell r="D574" t="str">
            <v>1H12L</v>
          </cell>
          <cell r="E574" t="str">
            <v>tee hd 200x150mm (8"x6")</v>
          </cell>
        </row>
        <row r="575">
          <cell r="D575" t="str">
            <v>1H12M</v>
          </cell>
          <cell r="E575" t="str">
            <v>tee hd 150x150mm (6"x6")</v>
          </cell>
        </row>
        <row r="576">
          <cell r="D576" t="str">
            <v>1H12N</v>
          </cell>
          <cell r="E576" t="str">
            <v>tee hd 150x75mm (6"x3")</v>
          </cell>
        </row>
        <row r="577">
          <cell r="D577" t="str">
            <v>1H12Ñ</v>
          </cell>
          <cell r="E577" t="str">
            <v>union dresser 8"</v>
          </cell>
        </row>
        <row r="578">
          <cell r="D578" t="str">
            <v>1H12O</v>
          </cell>
          <cell r="E578" t="str">
            <v>tuberia pvc presion rde 21 de 2"</v>
          </cell>
        </row>
        <row r="579">
          <cell r="D579" t="str">
            <v>1H12P</v>
          </cell>
          <cell r="E579" t="str">
            <v>tuberia pvc presion rde 21 de 1"</v>
          </cell>
        </row>
        <row r="580">
          <cell r="D580" t="str">
            <v>1H12Q</v>
          </cell>
          <cell r="E580" t="str">
            <v>tuberia pvc presion rde 21 de 1 1/2"</v>
          </cell>
        </row>
        <row r="581">
          <cell r="D581" t="str">
            <v>1H12R</v>
          </cell>
          <cell r="E581" t="str">
            <v>tuberia pvc presion rde 13.5 de 1/2"</v>
          </cell>
        </row>
        <row r="582">
          <cell r="D582" t="str">
            <v>1H12S</v>
          </cell>
          <cell r="E582" t="str">
            <v>tapa para contador 30x35 norma epm</v>
          </cell>
        </row>
        <row r="583">
          <cell r="D583" t="str">
            <v>1H12T</v>
          </cell>
          <cell r="E583" t="str">
            <v>codo pvc presion rde 21 de 1 1/2"</v>
          </cell>
        </row>
        <row r="584">
          <cell r="D584" t="str">
            <v>1H12U</v>
          </cell>
          <cell r="E584" t="str">
            <v>codo pvc presion rde 21 de 1"</v>
          </cell>
        </row>
        <row r="585">
          <cell r="D585" t="str">
            <v>1H12V</v>
          </cell>
          <cell r="E585" t="str">
            <v>codo pvc presion rde 21 de 1/2"</v>
          </cell>
        </row>
        <row r="586">
          <cell r="D586" t="str">
            <v>1H12W</v>
          </cell>
          <cell r="E586" t="str">
            <v>union pvc de 2"</v>
          </cell>
        </row>
        <row r="587">
          <cell r="D587" t="str">
            <v>1H12X</v>
          </cell>
          <cell r="E587" t="str">
            <v>union pvc de 1 1/2"</v>
          </cell>
        </row>
        <row r="588">
          <cell r="D588" t="str">
            <v>1H12Y</v>
          </cell>
          <cell r="E588" t="str">
            <v>union pvc de 1"</v>
          </cell>
        </row>
        <row r="589">
          <cell r="D589" t="str">
            <v>1H12Z</v>
          </cell>
          <cell r="E589" t="str">
            <v>union pvc de 1/2"</v>
          </cell>
        </row>
        <row r="590">
          <cell r="D590" t="str">
            <v>1H131</v>
          </cell>
          <cell r="E590" t="str">
            <v>tee pvc de 2"</v>
          </cell>
        </row>
        <row r="591">
          <cell r="D591" t="str">
            <v>1H132</v>
          </cell>
          <cell r="E591" t="str">
            <v>tee pvc de 1 1/2"</v>
          </cell>
        </row>
        <row r="592">
          <cell r="D592" t="str">
            <v>1H133</v>
          </cell>
          <cell r="E592" t="str">
            <v>tee pvc de 1"</v>
          </cell>
        </row>
        <row r="593">
          <cell r="D593" t="str">
            <v>1H134</v>
          </cell>
          <cell r="E593" t="str">
            <v>tee pvc de 1/2"</v>
          </cell>
        </row>
        <row r="594">
          <cell r="D594" t="str">
            <v>1H135</v>
          </cell>
          <cell r="E594" t="str">
            <v>reduccion pvc 2"x1 1/2"</v>
          </cell>
        </row>
        <row r="595">
          <cell r="D595" t="str">
            <v>1H137</v>
          </cell>
          <cell r="E595" t="str">
            <v>reduccion pvc 1" x 1/2"</v>
          </cell>
        </row>
        <row r="596">
          <cell r="D596" t="str">
            <v>1H138</v>
          </cell>
          <cell r="E596" t="str">
            <v>pvc sanitaria de 2" de 6 m</v>
          </cell>
        </row>
        <row r="597">
          <cell r="D597" t="str">
            <v>1H139</v>
          </cell>
          <cell r="E597" t="str">
            <v>pvc sanitaria de 4" de 6 m</v>
          </cell>
        </row>
        <row r="598">
          <cell r="D598" t="str">
            <v>1H13A</v>
          </cell>
          <cell r="E598" t="str">
            <v>pvc sanitaria de 6" de 6 m</v>
          </cell>
        </row>
        <row r="599">
          <cell r="D599" t="str">
            <v>1H13B</v>
          </cell>
          <cell r="E599" t="str">
            <v>pvc ventilacion de Ø4" x 6m</v>
          </cell>
        </row>
        <row r="600">
          <cell r="D600" t="str">
            <v>1H13C</v>
          </cell>
          <cell r="E600" t="str">
            <v>pvc sanitaria de Ø8" x 6m</v>
          </cell>
        </row>
        <row r="601">
          <cell r="D601" t="str">
            <v>1H13D</v>
          </cell>
          <cell r="E601" t="str">
            <v>pvc ventilacion de Ø2" x 6m</v>
          </cell>
        </row>
        <row r="602">
          <cell r="D602" t="str">
            <v>1H13E</v>
          </cell>
          <cell r="E602" t="str">
            <v>medio codo Ø2"</v>
          </cell>
        </row>
        <row r="603">
          <cell r="D603" t="str">
            <v>1H13F</v>
          </cell>
          <cell r="E603" t="str">
            <v>medio codo Ø4"</v>
          </cell>
        </row>
        <row r="604">
          <cell r="D604" t="str">
            <v>1H13G</v>
          </cell>
          <cell r="E604" t="str">
            <v>yee de 2"</v>
          </cell>
        </row>
        <row r="605">
          <cell r="D605" t="str">
            <v>1H13H</v>
          </cell>
          <cell r="E605" t="str">
            <v>yee de 4"</v>
          </cell>
        </row>
        <row r="606">
          <cell r="D606" t="str">
            <v>1H13I</v>
          </cell>
          <cell r="E606" t="str">
            <v>yee de 6"</v>
          </cell>
        </row>
        <row r="607">
          <cell r="D607" t="str">
            <v>1H13J</v>
          </cell>
          <cell r="E607" t="str">
            <v>sifon de 2"</v>
          </cell>
        </row>
        <row r="608">
          <cell r="D608" t="str">
            <v>1H13K</v>
          </cell>
          <cell r="E608" t="str">
            <v>tuberia polietileno para gas 90mmx10m</v>
          </cell>
        </row>
        <row r="609">
          <cell r="D609" t="str">
            <v>1H13L</v>
          </cell>
          <cell r="E609" t="str">
            <v>tuberia polietilenos para gas 63mmx10m</v>
          </cell>
        </row>
        <row r="610">
          <cell r="D610" t="str">
            <v>1H13M</v>
          </cell>
          <cell r="E610" t="str">
            <v>tuberia polietileno para gas 32mmx10m</v>
          </cell>
        </row>
        <row r="611">
          <cell r="D611" t="str">
            <v>1H13N</v>
          </cell>
          <cell r="E611" t="str">
            <v>polivalvula en polietileno de 90mm</v>
          </cell>
        </row>
        <row r="612">
          <cell r="D612" t="str">
            <v>1H13Ñ</v>
          </cell>
          <cell r="E612" t="str">
            <v>polivalvula en polietileno de 63mm</v>
          </cell>
        </row>
        <row r="613">
          <cell r="D613" t="str">
            <v>1H13O</v>
          </cell>
          <cell r="E613" t="str">
            <v>polivalvula en polietileno de 32mm</v>
          </cell>
        </row>
        <row r="614">
          <cell r="D614" t="str">
            <v>1H13P</v>
          </cell>
          <cell r="E614" t="str">
            <v>cajas contador de acueducto ae 1/2" y ea 3/4"</v>
          </cell>
        </row>
        <row r="615">
          <cell r="D615" t="str">
            <v>1H13Q</v>
          </cell>
          <cell r="E615" t="str">
            <v>calados tipo persiana 10x19x20</v>
          </cell>
        </row>
        <row r="616">
          <cell r="D616" t="str">
            <v>1H13R</v>
          </cell>
          <cell r="E616" t="str">
            <v>calados tipo persiana 15x19x20</v>
          </cell>
        </row>
        <row r="617">
          <cell r="D617" t="str">
            <v>1H13S</v>
          </cell>
          <cell r="E617" t="str">
            <v>cilindro camara 1.20 (ext. 0.50m)</v>
          </cell>
        </row>
        <row r="618">
          <cell r="D618" t="str">
            <v>1H13T</v>
          </cell>
          <cell r="E618" t="str">
            <v>cilindro camara 1.20 (ext. 1.00m)</v>
          </cell>
        </row>
        <row r="619">
          <cell r="D619" t="str">
            <v>1H13U</v>
          </cell>
          <cell r="E619" t="str">
            <v>cilindro camara 1.50 (ext. 0.20m)</v>
          </cell>
        </row>
        <row r="620">
          <cell r="D620" t="str">
            <v>1H13V</v>
          </cell>
          <cell r="E620" t="str">
            <v>cilindro camara 1.50 (ext. 0.50m)</v>
          </cell>
        </row>
        <row r="621">
          <cell r="D621" t="str">
            <v>1H13W</v>
          </cell>
          <cell r="E621" t="str">
            <v>cilindro camara 1.50 (ext. 1.00m)</v>
          </cell>
        </row>
        <row r="622">
          <cell r="D622" t="str">
            <v>1H13X</v>
          </cell>
          <cell r="E622" t="str">
            <v>cono concentrico para camara de 1.20m</v>
          </cell>
        </row>
        <row r="623">
          <cell r="D623" t="str">
            <v>1H13Y</v>
          </cell>
          <cell r="E623" t="str">
            <v>cono concentrico para camara de 1.50m</v>
          </cell>
        </row>
        <row r="624">
          <cell r="D624" t="str">
            <v>1H13Z</v>
          </cell>
          <cell r="E624" t="str">
            <v>cuellos para camara</v>
          </cell>
        </row>
        <row r="625">
          <cell r="D625" t="str">
            <v>1H141</v>
          </cell>
          <cell r="E625" t="str">
            <v>tapa camara</v>
          </cell>
        </row>
        <row r="626">
          <cell r="D626" t="str">
            <v>1H142</v>
          </cell>
          <cell r="E626" t="str">
            <v>union empaque caucho 1.50</v>
          </cell>
        </row>
        <row r="627">
          <cell r="D627" t="str">
            <v>1H143</v>
          </cell>
          <cell r="E627" t="str">
            <v>union empaque caucho 1.20</v>
          </cell>
        </row>
        <row r="628">
          <cell r="D628" t="str">
            <v>1H144</v>
          </cell>
          <cell r="E628" t="str">
            <v>tapon polipropileno 90mm</v>
          </cell>
        </row>
        <row r="629">
          <cell r="D629" t="str">
            <v>1H145</v>
          </cell>
          <cell r="E629" t="str">
            <v>valvula p/libre cu de Ø2" red-white</v>
          </cell>
        </row>
        <row r="630">
          <cell r="D630" t="str">
            <v>1H146</v>
          </cell>
          <cell r="E630" t="str">
            <v>valvula p/libre cu de Ø11/2" red-white</v>
          </cell>
        </row>
        <row r="631">
          <cell r="D631" t="str">
            <v>1H147</v>
          </cell>
          <cell r="E631" t="str">
            <v>valvula p/libre cu de Ø1" red-white</v>
          </cell>
        </row>
        <row r="632">
          <cell r="D632" t="str">
            <v>1H148</v>
          </cell>
          <cell r="E632" t="str">
            <v>valvula p/libre cu de Ø1/2" red-white</v>
          </cell>
        </row>
        <row r="633">
          <cell r="D633" t="str">
            <v>1H149</v>
          </cell>
          <cell r="E633" t="str">
            <v>valvula de cheque cortina cu de 2" rw</v>
          </cell>
        </row>
        <row r="634">
          <cell r="D634" t="str">
            <v>1H14A</v>
          </cell>
          <cell r="E634" t="str">
            <v>valvula de cheque cortina cu de 11/2" rw</v>
          </cell>
        </row>
        <row r="635">
          <cell r="D635" t="str">
            <v>1H14B</v>
          </cell>
          <cell r="E635" t="str">
            <v>valvula de cheque cortina cu 1" rw</v>
          </cell>
        </row>
        <row r="636">
          <cell r="D636" t="str">
            <v>1H14C</v>
          </cell>
          <cell r="E636" t="str">
            <v>valvula de cheque cortina cu de 1/2" rw</v>
          </cell>
        </row>
        <row r="637">
          <cell r="D637" t="str">
            <v>1H14D</v>
          </cell>
          <cell r="E637" t="str">
            <v>medidor voloc. Chorro multiple tipo ee.pp.mm de 11/2"</v>
          </cell>
        </row>
        <row r="638">
          <cell r="D638" t="str">
            <v>1H14E</v>
          </cell>
          <cell r="E638" t="str">
            <v>valvula de cheque de 1/2"</v>
          </cell>
        </row>
        <row r="639">
          <cell r="D639" t="str">
            <v>1H14F</v>
          </cell>
          <cell r="E639" t="str">
            <v>union dresser de 1/2"</v>
          </cell>
        </row>
        <row r="640">
          <cell r="D640" t="str">
            <v>1H14G</v>
          </cell>
          <cell r="E640" t="str">
            <v>filltro de acueducto 1/2"</v>
          </cell>
        </row>
        <row r="641">
          <cell r="D641" t="str">
            <v>1H14H</v>
          </cell>
          <cell r="E641" t="str">
            <v xml:space="preserve">medidor de velocidad chorro multiple de 1" </v>
          </cell>
        </row>
        <row r="642">
          <cell r="D642" t="str">
            <v>1H14I</v>
          </cell>
          <cell r="E642" t="str">
            <v>codo pvc presion rde 21 de 2"</v>
          </cell>
        </row>
        <row r="643">
          <cell r="D643" t="str">
            <v>1H14J</v>
          </cell>
          <cell r="E643" t="str">
            <v>reduccion pvc 1 1/2" x 1"</v>
          </cell>
        </row>
        <row r="644">
          <cell r="D644" t="str">
            <v>1L111</v>
          </cell>
          <cell r="E644" t="str">
            <v>marco en madera 1.20x2.10m</v>
          </cell>
        </row>
        <row r="645">
          <cell r="D645" t="str">
            <v>1L279</v>
          </cell>
          <cell r="E645" t="str">
            <v>ala en madera con visor en vidrio 0.60x2.10m</v>
          </cell>
        </row>
        <row r="646">
          <cell r="D646" t="str">
            <v>1L6A1</v>
          </cell>
          <cell r="E646" t="str">
            <v>persiana en aluminio</v>
          </cell>
        </row>
        <row r="647">
          <cell r="D647" t="str">
            <v>1M</v>
          </cell>
          <cell r="E647" t="str">
            <v>meson en acero inoxidable tipo socoda</v>
          </cell>
        </row>
        <row r="648">
          <cell r="D648" t="str">
            <v>1MA11</v>
          </cell>
          <cell r="E648" t="str">
            <v>silla para aula brazo antipanico ref. d15 de compumuebles</v>
          </cell>
        </row>
        <row r="649">
          <cell r="D649" t="str">
            <v>1MA12</v>
          </cell>
          <cell r="E649" t="str">
            <v>silla ref. nova de inorca. mesa abatible, tapizado imitacion piel, accesorios portalibros y numeracion.</v>
          </cell>
        </row>
        <row r="650">
          <cell r="D650" t="str">
            <v>1MA13</v>
          </cell>
          <cell r="E650" t="str">
            <v>silla ref. avant max rocker de inorca. mesa abatible, tapizado imitacion piel, accesorios portavasos, portalibros y numeracion</v>
          </cell>
        </row>
        <row r="651">
          <cell r="D651" t="str">
            <v>1N111</v>
          </cell>
          <cell r="E651" t="str">
            <v>sanitario cyclone 4 tipo corona color blanco</v>
          </cell>
        </row>
        <row r="652">
          <cell r="D652" t="str">
            <v>1N112</v>
          </cell>
          <cell r="E652" t="str">
            <v>sanitario portento tipo corona color blanco</v>
          </cell>
        </row>
        <row r="653">
          <cell r="D653" t="str">
            <v>1N113</v>
          </cell>
          <cell r="E653" t="str">
            <v>taza adriatico corona blanco con griferia antivandalica</v>
          </cell>
        </row>
        <row r="654">
          <cell r="D654" t="str">
            <v>1N114</v>
          </cell>
          <cell r="E654" t="str">
            <v>taza baltico tipo corona color blanco</v>
          </cell>
        </row>
        <row r="655">
          <cell r="D655" t="str">
            <v>1N115</v>
          </cell>
          <cell r="E655" t="str">
            <v>sanitario color blanco ref.KS098BL534 Klipen</v>
          </cell>
        </row>
        <row r="656">
          <cell r="D656" t="str">
            <v>1N116</v>
          </cell>
          <cell r="E656" t="str">
            <v>sanitario avanti plus ref.302991271</v>
          </cell>
        </row>
        <row r="657">
          <cell r="D657" t="str">
            <v>1N117</v>
          </cell>
          <cell r="E657" t="str">
            <v>sanitario san giorgio Al. En Caja ref. 121361001</v>
          </cell>
        </row>
        <row r="658">
          <cell r="D658" t="str">
            <v>1N118</v>
          </cell>
          <cell r="E658" t="str">
            <v xml:space="preserve">taza adriatico alongado entrada posterior en caja ref 01319001 </v>
          </cell>
        </row>
        <row r="659">
          <cell r="D659" t="str">
            <v>1N119</v>
          </cell>
          <cell r="E659" t="str">
            <v>sanitario adriatico blanco</v>
          </cell>
        </row>
        <row r="660">
          <cell r="D660" t="str">
            <v>1N11A</v>
          </cell>
          <cell r="E660" t="str">
            <v>sanitario aquajet ref.0260401001 de corona</v>
          </cell>
        </row>
        <row r="661">
          <cell r="D661" t="str">
            <v>1N11B</v>
          </cell>
          <cell r="E661" t="str">
            <v>sanitario 1 pieza destiny elongado blanco ref.dl09bl034</v>
          </cell>
        </row>
        <row r="662">
          <cell r="D662" t="str">
            <v>1N11C</v>
          </cell>
          <cell r="E662" t="str">
            <v>sanitario trevi blanco ref.026321031</v>
          </cell>
        </row>
        <row r="663">
          <cell r="D663" t="str">
            <v>1N11D</v>
          </cell>
          <cell r="E663" t="str">
            <v>sanitario infantil kiddy blanco ref.501101001 con griferia y asiento</v>
          </cell>
        </row>
        <row r="664">
          <cell r="D664" t="str">
            <v>1N11E</v>
          </cell>
          <cell r="E664" t="str">
            <v>sanitario acuario blanco ref.302431001 con griferia y asiento</v>
          </cell>
        </row>
        <row r="665">
          <cell r="D665" t="str">
            <v>1N121</v>
          </cell>
          <cell r="E665" t="str">
            <v>lavamanos de colgar free de corona color blanco</v>
          </cell>
        </row>
        <row r="666">
          <cell r="D666" t="str">
            <v>1N122</v>
          </cell>
          <cell r="E666" t="str">
            <v>lavamanos ref san lorenzo de corona color blanco</v>
          </cell>
        </row>
        <row r="667">
          <cell r="D667" t="str">
            <v>1N123</v>
          </cell>
          <cell r="E667" t="str">
            <v>lavamanos de colgar ref milano de corona color blanco</v>
          </cell>
        </row>
        <row r="668">
          <cell r="D668" t="str">
            <v>1N124</v>
          </cell>
          <cell r="E668" t="str">
            <v>lavamanos esferico 32cm socoda con sifon y desague</v>
          </cell>
        </row>
        <row r="669">
          <cell r="D669" t="str">
            <v>1N125</v>
          </cell>
          <cell r="E669" t="str">
            <v>lavamanos base plana 42cm socoda con sifon y desague</v>
          </cell>
        </row>
        <row r="670">
          <cell r="D670" t="str">
            <v>1N126</v>
          </cell>
          <cell r="E670" t="str">
            <v>lavamanos avanti con ped. Ref. 422901601</v>
          </cell>
        </row>
        <row r="671">
          <cell r="D671" t="str">
            <v>1N127</v>
          </cell>
          <cell r="E671" t="str">
            <v>lavamanos manantial duo Ref. 074111031</v>
          </cell>
        </row>
        <row r="672">
          <cell r="D672" t="str">
            <v>1N128</v>
          </cell>
          <cell r="E672" t="str">
            <v>lavamanos san lorenzo pettit ref.019021001</v>
          </cell>
        </row>
        <row r="673">
          <cell r="D673" t="str">
            <v>1N129</v>
          </cell>
          <cell r="E673" t="str">
            <v>lavamanos institucional de colgar free incluye abastos, sifon, desague sencillo y kit de instalacion a muro ref.00389a001</v>
          </cell>
        </row>
        <row r="674">
          <cell r="D674" t="str">
            <v>1N12A</v>
          </cell>
          <cell r="E674" t="str">
            <v>lavamanos institucional de incrustar san loresnzo, incluyee abastos, sifon y desague sencillo</v>
          </cell>
        </row>
        <row r="675">
          <cell r="D675" t="str">
            <v>1N12B</v>
          </cell>
          <cell r="E675" t="str">
            <v>lavamanos de pedestal ref milano de corona color blanco</v>
          </cell>
        </row>
        <row r="676">
          <cell r="D676" t="str">
            <v>1N12C</v>
          </cell>
          <cell r="E676" t="str">
            <v>lavamanos vessel thalia blanco ref.ks08bl881</v>
          </cell>
        </row>
        <row r="677">
          <cell r="D677" t="str">
            <v>1N12D</v>
          </cell>
          <cell r="E677" t="str">
            <v>lavamanos vessel opalo blancothalia blanco ref.ks08bl649</v>
          </cell>
        </row>
        <row r="678">
          <cell r="D678" t="str">
            <v>1N12E</v>
          </cell>
          <cell r="E678" t="str">
            <v xml:space="preserve">lavamanos razionale con desagüe ref.014601001 </v>
          </cell>
        </row>
        <row r="679">
          <cell r="D679" t="str">
            <v>1N12F</v>
          </cell>
          <cell r="E679" t="str">
            <v>lavamanos enso con pedestal ref.503111001</v>
          </cell>
        </row>
        <row r="680">
          <cell r="D680" t="str">
            <v>1N12G</v>
          </cell>
          <cell r="E680" t="str">
            <v>lavamanos de colgar ref milano de corona color blanco</v>
          </cell>
        </row>
        <row r="681">
          <cell r="D681" t="str">
            <v>1N131</v>
          </cell>
          <cell r="E681" t="str">
            <v>orinal santa fe ref. 004011001</v>
          </cell>
        </row>
        <row r="682">
          <cell r="D682" t="str">
            <v>1N132</v>
          </cell>
          <cell r="E682" t="str">
            <v>orinal grande de mancesa</v>
          </cell>
        </row>
        <row r="683">
          <cell r="D683" t="str">
            <v>1N133</v>
          </cell>
          <cell r="E683" t="str">
            <v>orinal ref. gotta de corona + griferia fluxometro antivandalica push</v>
          </cell>
        </row>
        <row r="684">
          <cell r="D684" t="str">
            <v>1N134</v>
          </cell>
          <cell r="E684" t="str">
            <v>orinal para fluxometro santa fe con griferia anticandalica de push corona</v>
          </cell>
        </row>
        <row r="685">
          <cell r="D685" t="str">
            <v>1N135</v>
          </cell>
          <cell r="E685" t="str">
            <v>orinal corona ref. gotta blanco solo porcelana</v>
          </cell>
        </row>
        <row r="686">
          <cell r="D686" t="str">
            <v>1N136</v>
          </cell>
          <cell r="E686" t="str">
            <v>orinal para fluxometro ref. gota blanco con griferia de push antivndalica ref. c34 (combo institucional 34)</v>
          </cell>
        </row>
        <row r="687">
          <cell r="D687" t="str">
            <v>1N137</v>
          </cell>
          <cell r="E687" t="str">
            <v>orinal ref.gobi color blanco de helvex</v>
          </cell>
        </row>
        <row r="688">
          <cell r="D688" t="str">
            <v>1N138</v>
          </cell>
          <cell r="E688" t="str">
            <v>orinal sin agua con cartucho en caja</v>
          </cell>
        </row>
        <row r="689">
          <cell r="D689" t="str">
            <v>1N140</v>
          </cell>
          <cell r="E689" t="str">
            <v>orinal ref mediano de corona con griferia sencilla</v>
          </cell>
        </row>
        <row r="690">
          <cell r="D690" t="str">
            <v>1N141</v>
          </cell>
          <cell r="E690" t="str">
            <v>taza con acometida posterior tevi ref.028551001</v>
          </cell>
        </row>
        <row r="691">
          <cell r="D691" t="str">
            <v>1N142</v>
          </cell>
          <cell r="E691" t="str">
            <v>taza sanitario para fluxometro adriatico ref.013191001</v>
          </cell>
        </row>
        <row r="692">
          <cell r="D692" t="str">
            <v>1N143</v>
          </cell>
          <cell r="E692" t="str">
            <v>taza de sanitario fluxometro trevi + asiento sanitario institucional abierto blanco + griferia antivandalica de push grival ref. c1 (comobo institucuinal 1)</v>
          </cell>
        </row>
        <row r="693">
          <cell r="D693" t="str">
            <v>1N144</v>
          </cell>
          <cell r="E693" t="str">
            <v>sanitario nao 17 tzf-17 de helvex</v>
          </cell>
        </row>
        <row r="694">
          <cell r="D694" t="str">
            <v>1N161</v>
          </cell>
          <cell r="E694" t="str">
            <v>asiento sanitario institucional abierto ref. 0819020001</v>
          </cell>
        </row>
        <row r="695">
          <cell r="D695" t="str">
            <v>1N171</v>
          </cell>
          <cell r="E695" t="str">
            <v>griflex lavamanos</v>
          </cell>
        </row>
        <row r="696">
          <cell r="D696" t="str">
            <v>1N172</v>
          </cell>
          <cell r="E696" t="str">
            <v>desague y sifon para orinal</v>
          </cell>
        </row>
        <row r="697">
          <cell r="D697" t="str">
            <v>1N173</v>
          </cell>
          <cell r="E697" t="str">
            <v>grapas para orinal</v>
          </cell>
        </row>
        <row r="698">
          <cell r="D698" t="str">
            <v>1N175</v>
          </cell>
          <cell r="E698" t="str">
            <v>valvula de regulacion (abasto) 1/2" ref. 967400001</v>
          </cell>
        </row>
        <row r="699">
          <cell r="D699" t="str">
            <v>1N176</v>
          </cell>
          <cell r="E699" t="str">
            <v>semipedestal institucional ref free 203901001 de corona</v>
          </cell>
        </row>
        <row r="700">
          <cell r="D700" t="str">
            <v>1N177</v>
          </cell>
          <cell r="E700" t="str">
            <v>brazos mamposteria para lavamanos ref free 718030001 de corona</v>
          </cell>
        </row>
        <row r="701">
          <cell r="D701" t="str">
            <v>1N178</v>
          </cell>
          <cell r="E701" t="str">
            <v>abasto lavamanos ref.967350001</v>
          </cell>
        </row>
        <row r="702">
          <cell r="D702" t="str">
            <v>1N179</v>
          </cell>
          <cell r="E702" t="str">
            <v>abasto sanitario ref.967150001</v>
          </cell>
        </row>
        <row r="703">
          <cell r="D703" t="str">
            <v>1N181</v>
          </cell>
          <cell r="E703" t="str">
            <v>lavatraperos aqua mt ref. 1046060 de 40x35</v>
          </cell>
        </row>
        <row r="704">
          <cell r="D704" t="str">
            <v>1N191</v>
          </cell>
          <cell r="E704" t="str">
            <v>pozuelo mezclador socoda ref.230172</v>
          </cell>
        </row>
        <row r="705">
          <cell r="D705" t="str">
            <v>1N1A1</v>
          </cell>
          <cell r="E705" t="str">
            <v>lavadero Fibra de vidrio eco mt ref 1047282 de 46x51</v>
          </cell>
        </row>
        <row r="706">
          <cell r="D706" t="str">
            <v>1N1A2</v>
          </cell>
          <cell r="E706" t="str">
            <v>lavadero prefabricado granito pulido blanco</v>
          </cell>
        </row>
        <row r="707">
          <cell r="D707" t="str">
            <v>1N1A3</v>
          </cell>
          <cell r="E707" t="str">
            <v>murete de soporte prefabricado granito pulido blanco</v>
          </cell>
        </row>
        <row r="708">
          <cell r="D708" t="str">
            <v>1N1A4</v>
          </cell>
          <cell r="E708" t="str">
            <v>lavaescobas prefabricado granito pulido blanco</v>
          </cell>
        </row>
        <row r="709">
          <cell r="D709" t="str">
            <v>1N211</v>
          </cell>
          <cell r="E709" t="str">
            <v>toallero argolla cromo l85 ref.8560cr</v>
          </cell>
        </row>
        <row r="710">
          <cell r="D710" t="str">
            <v>1N212</v>
          </cell>
          <cell r="E710" t="str">
            <v>perchero cromo l85 ref.8554cr</v>
          </cell>
        </row>
        <row r="711">
          <cell r="D711" t="str">
            <v>1N213</v>
          </cell>
          <cell r="E711" t="str">
            <v>toallero barra cromo l85 ref.8518cr</v>
          </cell>
        </row>
        <row r="712">
          <cell r="D712" t="str">
            <v>1N214</v>
          </cell>
          <cell r="E712" t="str">
            <v>toallero argolla serie 3600</v>
          </cell>
        </row>
        <row r="713">
          <cell r="D713" t="str">
            <v>1N215</v>
          </cell>
          <cell r="E713" t="str">
            <v>perchero cromo serie 3600</v>
          </cell>
        </row>
        <row r="714">
          <cell r="D714" t="str">
            <v>1N216</v>
          </cell>
          <cell r="E714" t="str">
            <v>toallero barra serie 3600</v>
          </cell>
        </row>
        <row r="715">
          <cell r="D715" t="str">
            <v>1N217</v>
          </cell>
          <cell r="E715" t="str">
            <v>jabonera cromo serie 3600</v>
          </cell>
        </row>
        <row r="716">
          <cell r="D716" t="str">
            <v>1N218</v>
          </cell>
          <cell r="E716" t="str">
            <v>portarrollos sin tapa cromo serie 3600</v>
          </cell>
        </row>
        <row r="717">
          <cell r="D717" t="str">
            <v>1N219</v>
          </cell>
          <cell r="E717" t="str">
            <v>gancho sencillo premier acabado satinado ref. premier 15106</v>
          </cell>
        </row>
        <row r="718">
          <cell r="D718" t="str">
            <v>1N220</v>
          </cell>
          <cell r="E718" t="str">
            <v>porta rollo novo</v>
          </cell>
        </row>
        <row r="719">
          <cell r="D719" t="str">
            <v>1N221</v>
          </cell>
          <cell r="E719" t="str">
            <v>toallero barra novo</v>
          </cell>
        </row>
        <row r="720">
          <cell r="D720" t="str">
            <v>1N222</v>
          </cell>
          <cell r="E720" t="str">
            <v>toallero argolla novo</v>
          </cell>
        </row>
        <row r="721">
          <cell r="D721" t="str">
            <v>1N223</v>
          </cell>
          <cell r="E721" t="str">
            <v>jabonera barra novo</v>
          </cell>
        </row>
        <row r="722">
          <cell r="D722" t="str">
            <v>1N224</v>
          </cell>
          <cell r="E722" t="str">
            <v>jabonera ducha novo</v>
          </cell>
        </row>
        <row r="723">
          <cell r="D723" t="str">
            <v>1N231</v>
          </cell>
          <cell r="E723" t="str">
            <v>jabonera cromo l85 ref.8559cr</v>
          </cell>
        </row>
        <row r="724">
          <cell r="D724" t="str">
            <v>1N232</v>
          </cell>
          <cell r="E724" t="str">
            <v>toallero barra, meralico cromado, ref. 59-aa-89220</v>
          </cell>
        </row>
        <row r="725">
          <cell r="D725" t="str">
            <v>1N233</v>
          </cell>
          <cell r="E725" t="str">
            <v>combo accesorios alcala plastico cromado</v>
          </cell>
        </row>
        <row r="726">
          <cell r="D726" t="str">
            <v>1N234</v>
          </cell>
          <cell r="E726" t="str">
            <v>portarollo papel higienico ref. alcala de corona o equivalente</v>
          </cell>
        </row>
        <row r="727">
          <cell r="D727" t="str">
            <v>1N235</v>
          </cell>
          <cell r="E727" t="str">
            <v>jabonera de barra ref. alcala de corona o equivalente</v>
          </cell>
        </row>
        <row r="728">
          <cell r="D728" t="str">
            <v>1N236</v>
          </cell>
          <cell r="E728" t="str">
            <v>toallero barra ref. alcala de corona o equivalente</v>
          </cell>
        </row>
        <row r="729">
          <cell r="D729" t="str">
            <v>1N241</v>
          </cell>
          <cell r="E729" t="str">
            <v>basurera de paped en cubiculo ref.203305 socoda</v>
          </cell>
        </row>
        <row r="730">
          <cell r="D730" t="str">
            <v>1N261</v>
          </cell>
          <cell r="E730" t="str">
            <v>dispensadores de toallas de mano color blanco ref. 8302 de familia.</v>
          </cell>
        </row>
        <row r="731">
          <cell r="D731" t="str">
            <v>1N262</v>
          </cell>
          <cell r="E731" t="str">
            <v>dispensadores de toallas institucional de grival</v>
          </cell>
        </row>
        <row r="732">
          <cell r="D732" t="str">
            <v>1N263</v>
          </cell>
          <cell r="E732" t="str">
            <v>dispensadores de toallas de papel ref.706150001 de corona</v>
          </cell>
        </row>
        <row r="733">
          <cell r="D733" t="str">
            <v>1N264</v>
          </cell>
          <cell r="E733" t="str">
            <v>dispensadores de toallas de papel ref.214988 de socoda</v>
          </cell>
        </row>
        <row r="734">
          <cell r="D734" t="str">
            <v>1N271</v>
          </cell>
          <cell r="E734" t="str">
            <v>dispensadores de papel higienico jumbo color blanco ref. 8341 de familia.</v>
          </cell>
        </row>
        <row r="735">
          <cell r="D735" t="str">
            <v>1N273</v>
          </cell>
          <cell r="E735" t="str">
            <v>dispensadores de papel higienico ref. 8-aa-845 de accesorios y acabados</v>
          </cell>
        </row>
        <row r="736">
          <cell r="D736" t="str">
            <v>1N274</v>
          </cell>
          <cell r="E736" t="str">
            <v>dispensador de papel higienico ref. 214987 socoda</v>
          </cell>
        </row>
        <row r="737">
          <cell r="D737" t="str">
            <v>1N275</v>
          </cell>
          <cell r="E737" t="str">
            <v>porta rollo cromo l85 ref.8555cr</v>
          </cell>
        </row>
        <row r="738">
          <cell r="D738" t="str">
            <v>1N281</v>
          </cell>
          <cell r="E738" t="str">
            <v>dispensador de jabon en spray color blanco ref. 8107 de 800 ml de familia para lavamanos y duchas</v>
          </cell>
        </row>
        <row r="739">
          <cell r="D739" t="str">
            <v>1N282</v>
          </cell>
          <cell r="E739" t="str">
            <v>dispensador de jabon institucional de grival</v>
          </cell>
        </row>
        <row r="740">
          <cell r="D740" t="str">
            <v>1N283</v>
          </cell>
          <cell r="E740" t="str">
            <v>dispensador de jabon push ref. 706060001 de grival</v>
          </cell>
        </row>
        <row r="741">
          <cell r="D741" t="str">
            <v>1N284</v>
          </cell>
          <cell r="E741" t="str">
            <v>dispensador de jabon de manos ref. 214986</v>
          </cell>
        </row>
        <row r="742">
          <cell r="D742" t="str">
            <v>1N285</v>
          </cell>
          <cell r="E742" t="str">
            <v>dispensador de jabon ref. 8-aa-600</v>
          </cell>
        </row>
        <row r="743">
          <cell r="D743" t="str">
            <v>1N286</v>
          </cell>
          <cell r="E743" t="str">
            <v>dosificador de jabon liquido electronico de baterias con sensor ref. mb-1100</v>
          </cell>
        </row>
        <row r="744">
          <cell r="D744" t="str">
            <v>1N291</v>
          </cell>
          <cell r="E744" t="str">
            <v>papelera cilindrica 30 cm de socoda</v>
          </cell>
        </row>
        <row r="745">
          <cell r="D745" t="str">
            <v>1N292</v>
          </cell>
          <cell r="E745" t="str">
            <v>barra recta en acero inoxidable de 305 mm ref. b-305-s</v>
          </cell>
        </row>
        <row r="746">
          <cell r="D746" t="str">
            <v>1N293</v>
          </cell>
          <cell r="E746" t="str">
            <v>barra hockey satinada derecha de 810 mm x 350 mm en acero inoxidable ref. b-062-s</v>
          </cell>
        </row>
        <row r="747">
          <cell r="D747" t="str">
            <v>1N294</v>
          </cell>
          <cell r="E747" t="str">
            <v>barra de seguridad en acero inoxidable para baños discapacitados ref. 8-aa-506</v>
          </cell>
        </row>
        <row r="748">
          <cell r="D748" t="str">
            <v>1N295</v>
          </cell>
          <cell r="E748" t="str">
            <v>barra de seguridad en acero inoxidable para baños discapacitados ref. 8-aa-536</v>
          </cell>
        </row>
        <row r="749">
          <cell r="D749" t="str">
            <v>1N2A1</v>
          </cell>
          <cell r="E749" t="str">
            <v>barra fija discapacitados 30" de grival</v>
          </cell>
        </row>
        <row r="750">
          <cell r="D750" t="str">
            <v>1N2A2</v>
          </cell>
          <cell r="E750" t="str">
            <v>barra fija discapacitados 18" de grival</v>
          </cell>
        </row>
        <row r="751">
          <cell r="D751" t="str">
            <v>1N2A3</v>
          </cell>
          <cell r="E751" t="str">
            <v>barra retractil discapacitados tipo 13</v>
          </cell>
        </row>
        <row r="752">
          <cell r="D752" t="str">
            <v>1N2A4</v>
          </cell>
          <cell r="E752" t="str">
            <v>barra fija discapacitados type 15</v>
          </cell>
        </row>
        <row r="753">
          <cell r="D753" t="str">
            <v>1N2A5</v>
          </cell>
          <cell r="E753" t="str">
            <v>barra de seguridad para discapacitados en acero inoxidable acabado coro de 30" ref 706050001</v>
          </cell>
        </row>
        <row r="754">
          <cell r="D754" t="str">
            <v>1N2A6</v>
          </cell>
          <cell r="E754" t="str">
            <v>barra de seguridad para discapacitados a piso en acero inoxidable ref.219059 socoda</v>
          </cell>
        </row>
        <row r="755">
          <cell r="D755" t="str">
            <v>1N2A7</v>
          </cell>
          <cell r="E755" t="str">
            <v>pasamanos recto en acero inoxidable 81.3cm</v>
          </cell>
        </row>
        <row r="756">
          <cell r="D756" t="str">
            <v>1N2A8</v>
          </cell>
          <cell r="E756" t="str">
            <v>pasamanos recto en acero inoxidable 91.4cm</v>
          </cell>
        </row>
        <row r="757">
          <cell r="D757" t="str">
            <v>1N2B1</v>
          </cell>
          <cell r="E757" t="str">
            <v>secador de manos ref. 214989 socoda</v>
          </cell>
        </row>
        <row r="758">
          <cell r="D758" t="str">
            <v>1N2B2</v>
          </cell>
          <cell r="E758" t="str">
            <v>secador de manos con sensor electronico, en acero inoxidable ref. mb-1012-ai</v>
          </cell>
        </row>
        <row r="759">
          <cell r="D759" t="str">
            <v>1N2C1</v>
          </cell>
          <cell r="E759" t="str">
            <v>combo accesorios alegro en ceramica</v>
          </cell>
        </row>
        <row r="760">
          <cell r="D760" t="str">
            <v>1N2D1</v>
          </cell>
          <cell r="E760" t="str">
            <v>caja plastica para llave lavadora 13x15x8cm ref.17111</v>
          </cell>
        </row>
        <row r="761">
          <cell r="D761" t="str">
            <v>1N2D2</v>
          </cell>
          <cell r="E761" t="str">
            <v>caja plastica para valvula de gas ref. 518 firplak</v>
          </cell>
        </row>
        <row r="762">
          <cell r="D762" t="str">
            <v>1N311</v>
          </cell>
          <cell r="E762" t="str">
            <v>griferia antivandalica de push ref.751250001</v>
          </cell>
        </row>
        <row r="763">
          <cell r="D763" t="str">
            <v>1N321</v>
          </cell>
          <cell r="E763" t="str">
            <v>griferia de lavamanos electronica antivandalica de grival</v>
          </cell>
        </row>
        <row r="764">
          <cell r="D764" t="str">
            <v>1N322</v>
          </cell>
          <cell r="E764" t="str">
            <v>griferia lavamanos electronica con sensor infrarojo acabado cromo ref. 7060000001</v>
          </cell>
        </row>
        <row r="765">
          <cell r="D765" t="str">
            <v>1N323</v>
          </cell>
          <cell r="E765" t="str">
            <v>grifo de meson de push antivandalico de mesa referencia: 947120001 de corona</v>
          </cell>
        </row>
        <row r="766">
          <cell r="D766" t="str">
            <v>1N324</v>
          </cell>
          <cell r="E766" t="str">
            <v>griferia lavamanos momali ref. mb 7006</v>
          </cell>
        </row>
        <row r="767">
          <cell r="D767" t="str">
            <v>1N325</v>
          </cell>
          <cell r="E767" t="str">
            <v>griferia lavamanos antivandalica ref.dO00142006 docol</v>
          </cell>
        </row>
        <row r="768">
          <cell r="D768" t="str">
            <v>1N326</v>
          </cell>
          <cell r="E768" t="str">
            <v>griferia lavamanos de sensor cuello de ganso smart, incluye abastos ref.sm1000001</v>
          </cell>
        </row>
        <row r="769">
          <cell r="D769" t="str">
            <v>1N327</v>
          </cell>
          <cell r="E769" t="str">
            <v xml:space="preserve">griferia galaxia 4" </v>
          </cell>
        </row>
        <row r="770">
          <cell r="D770" t="str">
            <v>1N328</v>
          </cell>
          <cell r="E770" t="str">
            <v>mezclador lavamanos de muro con manija ma20013 momali ref.mm7111acr</v>
          </cell>
        </row>
        <row r="771">
          <cell r="D771" t="str">
            <v>1N329</v>
          </cell>
          <cell r="E771" t="str">
            <v>desague de clip con o sin reboso largo 30cm ref.mm55sl</v>
          </cell>
        </row>
        <row r="772">
          <cell r="D772" t="str">
            <v>1N32A</v>
          </cell>
          <cell r="E772" t="str">
            <v>griferia para lavamanos vera monocontrol</v>
          </cell>
        </row>
        <row r="773">
          <cell r="D773" t="str">
            <v>1N32B</v>
          </cell>
          <cell r="E773" t="str">
            <v>grifo de pared de push antivandalico referencia: 701320001 de corona</v>
          </cell>
        </row>
        <row r="774">
          <cell r="D774" t="str">
            <v>1N32C</v>
          </cell>
          <cell r="E774" t="str">
            <v>griferia lavamanos balta 4" palanca</v>
          </cell>
        </row>
        <row r="775">
          <cell r="D775" t="str">
            <v>1N330</v>
          </cell>
          <cell r="E775" t="str">
            <v>llave electronica tron de baterias para lavamanos ref. tron tv-399</v>
          </cell>
        </row>
        <row r="776">
          <cell r="D776" t="str">
            <v>1N331</v>
          </cell>
          <cell r="E776" t="str">
            <v>griferia lavamanos cuello bajo, mono control ref. 30-aa-s6700</v>
          </cell>
        </row>
        <row r="777">
          <cell r="D777" t="str">
            <v>1N332</v>
          </cell>
          <cell r="E777" t="str">
            <v>mezclador ducha novo corona</v>
          </cell>
        </row>
        <row r="778">
          <cell r="D778" t="str">
            <v>1N333</v>
          </cell>
          <cell r="E778" t="str">
            <v>lavaplatos malva corona</v>
          </cell>
        </row>
        <row r="779">
          <cell r="D779" t="str">
            <v>1N33A</v>
          </cell>
          <cell r="E779" t="str">
            <v>griferia lavamanos cambria ref. CB5000001</v>
          </cell>
        </row>
        <row r="780">
          <cell r="D780" t="str">
            <v>1N341</v>
          </cell>
          <cell r="E780" t="str">
            <v>griferia para ducha antivandalica de push ref. ca5000001 de grival</v>
          </cell>
        </row>
        <row r="781">
          <cell r="D781" t="str">
            <v>1N343</v>
          </cell>
          <cell r="E781" t="str">
            <v>griferia ducha momali ref. ma 2013</v>
          </cell>
        </row>
        <row r="782">
          <cell r="D782" t="str">
            <v>1N344</v>
          </cell>
          <cell r="E782" t="str">
            <v>griferia regadera ducha momali ref. sun 104a</v>
          </cell>
        </row>
        <row r="783">
          <cell r="D783" t="str">
            <v>1N345</v>
          </cell>
          <cell r="E783" t="str">
            <v>griferia para ducha tipo fenix</v>
          </cell>
        </row>
        <row r="784">
          <cell r="D784" t="str">
            <v>1N346</v>
          </cell>
          <cell r="E784" t="str">
            <v>ducha anti vandalica con regadera tubular acabado en cromo ref. 754000001</v>
          </cell>
        </row>
        <row r="785">
          <cell r="D785" t="str">
            <v>1N347</v>
          </cell>
          <cell r="E785" t="str">
            <v>griferia para duchas roble sencilla ref.or4100001</v>
          </cell>
        </row>
        <row r="786">
          <cell r="D786" t="str">
            <v>1N348</v>
          </cell>
          <cell r="E786" t="str">
            <v xml:space="preserve">mezclador galaxia dh sin regadera ssb 8" </v>
          </cell>
        </row>
        <row r="787">
          <cell r="D787" t="str">
            <v>1N349</v>
          </cell>
          <cell r="E787" t="str">
            <v>regadera veneciana ref.944200001</v>
          </cell>
        </row>
        <row r="788">
          <cell r="D788" t="str">
            <v>1N34A</v>
          </cell>
          <cell r="E788" t="str">
            <v>mezclador de ducha con escudo pequeño momali ref.mm7111mcr</v>
          </cell>
        </row>
        <row r="789">
          <cell r="D789" t="str">
            <v>1N34B</v>
          </cell>
          <cell r="E789" t="str">
            <v>regadera cuadrada 15 cm en cromo momali ref.sun104acr</v>
          </cell>
        </row>
        <row r="790">
          <cell r="D790" t="str">
            <v>1N34C</v>
          </cell>
          <cell r="E790" t="str">
            <v>brazo de techo de 10cm como momali ref.ma1013brcr</v>
          </cell>
        </row>
        <row r="791">
          <cell r="D791" t="str">
            <v>1N34D</v>
          </cell>
          <cell r="E791" t="str">
            <v>griferia para ducha vera con mezclador</v>
          </cell>
        </row>
        <row r="792">
          <cell r="D792" t="str">
            <v>1N34E</v>
          </cell>
          <cell r="E792" t="str">
            <v>griferia para ducha balta palanca</v>
          </cell>
        </row>
        <row r="793">
          <cell r="D793" t="str">
            <v>1N351</v>
          </cell>
          <cell r="E793" t="str">
            <v>llave cocina pesada cromada</v>
          </cell>
        </row>
        <row r="794">
          <cell r="D794" t="str">
            <v>1N352</v>
          </cell>
          <cell r="E794" t="str">
            <v>griferia de meson para lavamanos tipo dual tig de tecnigrifos</v>
          </cell>
        </row>
        <row r="795">
          <cell r="D795" t="str">
            <v>1N353</v>
          </cell>
          <cell r="E795" t="str">
            <v>griferia lavaplatos momali ref. mb 7004</v>
          </cell>
        </row>
        <row r="796">
          <cell r="D796" t="str">
            <v>1N354</v>
          </cell>
          <cell r="E796" t="str">
            <v>griferia para lavaplatos ref. flamingo de grival</v>
          </cell>
        </row>
        <row r="797">
          <cell r="D797" t="str">
            <v>1N355</v>
          </cell>
          <cell r="E797" t="str">
            <v>griferia para lavaplatos burdeos incluye abastos ref.585080001</v>
          </cell>
        </row>
        <row r="798">
          <cell r="D798" t="str">
            <v>1N356</v>
          </cell>
          <cell r="E798" t="str">
            <v>mono control cocina alto momali ref. m54148-036c</v>
          </cell>
        </row>
        <row r="799">
          <cell r="D799" t="str">
            <v>1N357</v>
          </cell>
          <cell r="E799" t="str">
            <v>llave lavadora cruceta 1/2"x3/4" cromo ref.797360001</v>
          </cell>
        </row>
        <row r="800">
          <cell r="D800" t="str">
            <v>1N358</v>
          </cell>
          <cell r="E800" t="str">
            <v>griferia de lavaplatos malva</v>
          </cell>
        </row>
        <row r="801">
          <cell r="D801" t="str">
            <v>1N359</v>
          </cell>
          <cell r="E801" t="str">
            <v>griferia lvp progresivo capri ref.ca 5000001 cromo</v>
          </cell>
        </row>
        <row r="802">
          <cell r="D802" t="str">
            <v>1N35A</v>
          </cell>
          <cell r="E802" t="str">
            <v>griferia lavaplatos balta palanca</v>
          </cell>
        </row>
        <row r="803">
          <cell r="D803" t="str">
            <v>1N361</v>
          </cell>
          <cell r="E803" t="str">
            <v>fluxometro orinal sensor ref. 706310001</v>
          </cell>
        </row>
        <row r="804">
          <cell r="D804" t="str">
            <v>1N371</v>
          </cell>
          <cell r="E804" t="str">
            <v>fluxometro sanitario flujo ajustable (palanca)</v>
          </cell>
        </row>
        <row r="805">
          <cell r="D805" t="str">
            <v>1N372</v>
          </cell>
          <cell r="E805" t="str">
            <v>fluxometro sanitario sensor ref. 706320001</v>
          </cell>
        </row>
        <row r="806">
          <cell r="D806" t="str">
            <v>1N373</v>
          </cell>
          <cell r="E806" t="str">
            <v>griferia push antivandalica para sanitario adriatico / baltico</v>
          </cell>
        </row>
        <row r="807">
          <cell r="D807" t="str">
            <v>1N374</v>
          </cell>
          <cell r="E807" t="str">
            <v>fluxometro orinal electronico con descarga de sensor y al tacto re. 706020001</v>
          </cell>
        </row>
        <row r="808">
          <cell r="D808" t="str">
            <v>1N375</v>
          </cell>
          <cell r="E808" t="str">
            <v>fluxometro para wc de pedal aparente. Entrada superior para spud de 32mm o 30mm de 4.8 lts por descarga ref 310-wc-4.8</v>
          </cell>
        </row>
        <row r="809">
          <cell r="D809" t="str">
            <v>1N381</v>
          </cell>
          <cell r="E809" t="str">
            <v>duchas lavaojos ref. 12-aa-7271 haws de accesorios y acabados. incluye todos los accesorios necesarios para su instalacion y correcto funcionamiento</v>
          </cell>
        </row>
        <row r="810">
          <cell r="D810" t="str">
            <v>1N382</v>
          </cell>
          <cell r="E810" t="str">
            <v>griferia cuello de cisne de sensor ref. 5-aa-tel5ggc-60 de toto</v>
          </cell>
        </row>
        <row r="811">
          <cell r="D811" t="str">
            <v>1N383</v>
          </cell>
          <cell r="E811" t="str">
            <v>griferia push antivandalica racor 3/4 ref. 947140001</v>
          </cell>
        </row>
        <row r="812">
          <cell r="D812" t="str">
            <v>1N384</v>
          </cell>
          <cell r="E812" t="str">
            <v xml:space="preserve">griferia orinal de pared tipo push ref.947130001 </v>
          </cell>
        </row>
        <row r="813">
          <cell r="D813" t="str">
            <v>1N385</v>
          </cell>
          <cell r="E813" t="str">
            <v>fluxometro para orinal de pedal aparente y entrada superior para spud de 19 mm ref. 410-19</v>
          </cell>
        </row>
        <row r="814">
          <cell r="D814" t="str">
            <v>1N391</v>
          </cell>
          <cell r="E814" t="str">
            <v>llave de cocina ext. Satin ref.380400001</v>
          </cell>
        </row>
        <row r="815">
          <cell r="D815" t="str">
            <v>1N3A1</v>
          </cell>
          <cell r="E815" t="str">
            <v>llave pesada de jardin cromada ref. 977200001</v>
          </cell>
        </row>
        <row r="816">
          <cell r="D816" t="str">
            <v>1N3A2</v>
          </cell>
          <cell r="E816" t="str">
            <v>llave pesada de jardin cromada economica</v>
          </cell>
        </row>
        <row r="817">
          <cell r="D817" t="str">
            <v>1N3B0</v>
          </cell>
          <cell r="E817" t="str">
            <v>coladera para baño tres cobas, con rejilla cuadrada (con sello hidraulico) evacua agua 40 litros por minuto ref. 1342-35-ch</v>
          </cell>
        </row>
        <row r="818">
          <cell r="D818" t="str">
            <v>1N3B1</v>
          </cell>
          <cell r="E818" t="str">
            <v>sifon botella</v>
          </cell>
        </row>
        <row r="819">
          <cell r="D819" t="str">
            <v>1N3B2</v>
          </cell>
          <cell r="E819" t="str">
            <v>rejilla granada en aluminio 3"</v>
          </cell>
        </row>
        <row r="820">
          <cell r="D820" t="str">
            <v>1N3B3</v>
          </cell>
          <cell r="E820" t="str">
            <v>rejilla granada en aluminio 4"</v>
          </cell>
        </row>
        <row r="821">
          <cell r="D821" t="str">
            <v>1N3B4</v>
          </cell>
          <cell r="E821" t="str">
            <v>rejilla redonda en acero para lavaescobas</v>
          </cell>
        </row>
        <row r="822">
          <cell r="D822" t="str">
            <v>1N3B5</v>
          </cell>
          <cell r="E822" t="str">
            <v>rejilla cuadrada en acero 7 x 7 cm</v>
          </cell>
        </row>
        <row r="823">
          <cell r="D823" t="str">
            <v>1N3B6</v>
          </cell>
          <cell r="E823" t="str">
            <v>rejilla de aluminio de 3"</v>
          </cell>
        </row>
        <row r="824">
          <cell r="D824" t="str">
            <v>1N3B7</v>
          </cell>
          <cell r="E824" t="str">
            <v>rejilla tipo a 30x30 acero a 36 1"x3/16" portante</v>
          </cell>
        </row>
        <row r="825">
          <cell r="D825" t="str">
            <v>1N3B8</v>
          </cell>
          <cell r="E825" t="str">
            <v>rejilla estructural troquelada tipo s</v>
          </cell>
        </row>
        <row r="826">
          <cell r="D826" t="str">
            <v>1N3B9</v>
          </cell>
          <cell r="E826" t="str">
            <v>rejilla ventilacion gas 15x15</v>
          </cell>
        </row>
        <row r="827">
          <cell r="D827" t="str">
            <v>1N3C1</v>
          </cell>
          <cell r="E827" t="str">
            <v>rejilla CAR 30x50 hierro fundido tr liviano colrejillas</v>
          </cell>
        </row>
        <row r="828">
          <cell r="D828" t="str">
            <v>1N3C2</v>
          </cell>
          <cell r="E828" t="str">
            <v>rejilla ventilacion 20x20 plastica</v>
          </cell>
        </row>
        <row r="829">
          <cell r="D829" t="str">
            <v>1N3C3</v>
          </cell>
          <cell r="E829" t="str">
            <v>rejilla CAR 40x100 cm</v>
          </cell>
        </row>
        <row r="830">
          <cell r="D830" t="str">
            <v>1N3C4</v>
          </cell>
          <cell r="E830" t="str">
            <v>rejilla piso contemporanea 10x10cm 1 1/2" x 3"</v>
          </cell>
        </row>
        <row r="831">
          <cell r="D831" t="str">
            <v>1N3C5</v>
          </cell>
          <cell r="E831" t="str">
            <v>rejilla redonda Anticucarachas - antiolor 1 1/2 - 4P Crom</v>
          </cell>
        </row>
        <row r="832">
          <cell r="D832" t="str">
            <v>1O11T</v>
          </cell>
          <cell r="E832" t="str">
            <v>emulsion asfaltica crl-0 ( 0.3 gl/m2)</v>
          </cell>
        </row>
        <row r="833">
          <cell r="D833" t="str">
            <v>1O121</v>
          </cell>
          <cell r="E833" t="str">
            <v>base asfaltica al 3% de asfalto, con asfalto 80-100, norma amva (1.800kg/m3)</v>
          </cell>
        </row>
        <row r="834">
          <cell r="D834" t="str">
            <v>1O122</v>
          </cell>
          <cell r="E834" t="str">
            <v>base asfaltica al 3% de asfalto, con asfalto 80-100, norma amva (1.800kg/m3)</v>
          </cell>
        </row>
        <row r="835">
          <cell r="D835" t="str">
            <v>1O125</v>
          </cell>
          <cell r="E835" t="str">
            <v>base asfaltica al 4% de asfalto, con asfalto 80-100, norma amva (1.800kg/m3)</v>
          </cell>
        </row>
        <row r="836">
          <cell r="D836" t="str">
            <v>1O126</v>
          </cell>
          <cell r="E836" t="str">
            <v>mezcla asfaltica tipo rodadura con asfalto 80-100, norma amva (1800kg/m3)</v>
          </cell>
        </row>
        <row r="837">
          <cell r="D837" t="str">
            <v>1O127</v>
          </cell>
          <cell r="E837" t="str">
            <v>mezcla asfaltica tipo rodadura con asfalto 80-100, norma amva (1800kg/m3)</v>
          </cell>
        </row>
        <row r="838">
          <cell r="D838" t="str">
            <v>1O128</v>
          </cell>
          <cell r="E838" t="str">
            <v>mezcla asfaltica tipo mdc-0, con asfalto 60-70, norma invias 2002 (1.800kg/m3)</v>
          </cell>
        </row>
        <row r="839">
          <cell r="D839" t="str">
            <v>1O129</v>
          </cell>
          <cell r="E839" t="str">
            <v>mezcla asfaltica tipo mdc-0, con asfalto 60-70, norma invias 2002 (1.800kg/m3)</v>
          </cell>
        </row>
        <row r="840">
          <cell r="D840" t="str">
            <v>1O12A</v>
          </cell>
          <cell r="E840" t="str">
            <v>mezcla asfaltica tipo mdc-1, con asfalto 60-70, normas invias 2007 (1.800kg/m3)</v>
          </cell>
        </row>
        <row r="841">
          <cell r="D841" t="str">
            <v>1O12B</v>
          </cell>
          <cell r="E841" t="str">
            <v>mezcla asfaltica tipo mdc-1, con asfalto 60-70, normas invias 2007 (1.800kg/m3)</v>
          </cell>
        </row>
        <row r="842">
          <cell r="D842" t="str">
            <v>1O12C</v>
          </cell>
          <cell r="E842" t="str">
            <v>mezcla asfaltica tipo mdc-2, con asfalto 60-70, norma invias 2007 (1.800kg/m3)</v>
          </cell>
        </row>
        <row r="843">
          <cell r="D843" t="str">
            <v>1O12D</v>
          </cell>
          <cell r="E843" t="str">
            <v>mezcla asfaltica tipo mdc-2, con asfalto 60-70, norma invias 2007 (1.800kg/m3)</v>
          </cell>
        </row>
        <row r="844">
          <cell r="D844" t="str">
            <v>1O12E</v>
          </cell>
          <cell r="E844" t="str">
            <v>mezcla asfaltica tipo mdc-3, con asfalto 60-70, norma invias 2007 (1.800kg/m3)</v>
          </cell>
        </row>
        <row r="845">
          <cell r="D845" t="str">
            <v>1O12F</v>
          </cell>
          <cell r="E845" t="str">
            <v>mezcla asfaltica tipo mdc-3, con asfalto 60-70, norma invias 2007 (1.800kg/m3)</v>
          </cell>
        </row>
        <row r="846">
          <cell r="D846" t="str">
            <v>1O12G</v>
          </cell>
          <cell r="E846" t="str">
            <v>mezcla asfaltica microaglomerado, con asfalto modificado tipo 3, norma invias 2007 (1.800kg/m3)</v>
          </cell>
        </row>
        <row r="847">
          <cell r="D847" t="str">
            <v>1O12Ñ</v>
          </cell>
          <cell r="E847" t="str">
            <v>mezcla drenante md-1, con asfalto modificado tipo 3, norma invias 2007 (1.800kg/m3)</v>
          </cell>
        </row>
        <row r="848">
          <cell r="D848" t="str">
            <v>1O12O</v>
          </cell>
          <cell r="E848" t="str">
            <v>mezcla drenante md-1, con asfalto modificado tipo 3, norma invias 2007 (1.800kg/m3)</v>
          </cell>
        </row>
        <row r="849">
          <cell r="D849" t="str">
            <v>1O12P</v>
          </cell>
          <cell r="E849" t="str">
            <v>mezcla msc-1, norma invias 2007 (1.800kg/m3)</v>
          </cell>
        </row>
        <row r="850">
          <cell r="D850" t="str">
            <v>1O12Q</v>
          </cell>
          <cell r="E850" t="str">
            <v>mezcla msc-1, norma invias 2007 (1.800kg/m3)</v>
          </cell>
        </row>
        <row r="851">
          <cell r="D851" t="str">
            <v>1O12R</v>
          </cell>
          <cell r="E851" t="str">
            <v>mezcla asfaltica mdc1</v>
          </cell>
        </row>
        <row r="852">
          <cell r="D852" t="str">
            <v>1O12S</v>
          </cell>
          <cell r="E852" t="str">
            <v>liga asfaltica</v>
          </cell>
        </row>
        <row r="853">
          <cell r="D853" t="str">
            <v>1O12T</v>
          </cell>
          <cell r="E853" t="str">
            <v>asfalto de liga crr-1 (0.4 k/m2)</v>
          </cell>
        </row>
        <row r="854">
          <cell r="D854" t="str">
            <v>1O12U</v>
          </cell>
          <cell r="E854" t="str">
            <v>mezcla asfaltica msc-2, norma invias 2007 (1.800kg/m3)</v>
          </cell>
        </row>
        <row r="855">
          <cell r="D855" t="str">
            <v>1O221</v>
          </cell>
          <cell r="E855" t="str">
            <v>tierra negra abonada</v>
          </cell>
        </row>
        <row r="856">
          <cell r="D856" t="str">
            <v>1O231</v>
          </cell>
          <cell r="E856" t="str">
            <v>abonos, fertilizantes, reguladores de humedad, micorrizas</v>
          </cell>
        </row>
        <row r="857">
          <cell r="D857" t="str">
            <v>1O241</v>
          </cell>
          <cell r="E857" t="str">
            <v>grosella - 2 a 3 m.</v>
          </cell>
        </row>
        <row r="858">
          <cell r="D858" t="str">
            <v>1O242</v>
          </cell>
          <cell r="E858" t="str">
            <v>azulina</v>
          </cell>
        </row>
        <row r="859">
          <cell r="D859" t="str">
            <v>1O243</v>
          </cell>
          <cell r="E859" t="str">
            <v>festuca</v>
          </cell>
        </row>
        <row r="860">
          <cell r="D860" t="str">
            <v>1O244</v>
          </cell>
          <cell r="E860" t="str">
            <v>coral</v>
          </cell>
        </row>
        <row r="861">
          <cell r="D861" t="str">
            <v>1O245</v>
          </cell>
          <cell r="E861" t="str">
            <v>carmin - 2 a 3 m.</v>
          </cell>
        </row>
        <row r="862">
          <cell r="D862" t="str">
            <v>1O246</v>
          </cell>
          <cell r="E862" t="str">
            <v>piñon de oreja - 2 a 3 m.</v>
          </cell>
        </row>
        <row r="863">
          <cell r="D863" t="str">
            <v>1O311</v>
          </cell>
          <cell r="E863" t="str">
            <v>gualanday - 2 a 3 m.</v>
          </cell>
        </row>
        <row r="864">
          <cell r="D864" t="str">
            <v>1O321</v>
          </cell>
          <cell r="E864" t="str">
            <v>carbonero zorro - 2 a 3 m.</v>
          </cell>
        </row>
        <row r="865">
          <cell r="D865" t="str">
            <v>1O331</v>
          </cell>
          <cell r="E865" t="str">
            <v>casco de vaca - 2 a 3 m.</v>
          </cell>
        </row>
        <row r="866">
          <cell r="D866" t="str">
            <v>1O341</v>
          </cell>
          <cell r="E866" t="str">
            <v>pero de agua - 2 a 3 m.</v>
          </cell>
        </row>
        <row r="867">
          <cell r="D867" t="str">
            <v>1O351</v>
          </cell>
          <cell r="E867" t="str">
            <v>flamboyan - 2 a 3 m.</v>
          </cell>
        </row>
        <row r="868">
          <cell r="D868" t="str">
            <v>1O361</v>
          </cell>
          <cell r="E868" t="str">
            <v>azuceno - 2 a 3 m.</v>
          </cell>
        </row>
        <row r="869">
          <cell r="D869" t="str">
            <v>1O371</v>
          </cell>
          <cell r="E869" t="str">
            <v>cerezo del gobernador - 2 a 3 m.</v>
          </cell>
        </row>
        <row r="870">
          <cell r="D870" t="str">
            <v>1O381</v>
          </cell>
          <cell r="E870" t="str">
            <v>frangipan - 2 a 3 m.</v>
          </cell>
        </row>
        <row r="871">
          <cell r="D871" t="str">
            <v>1O391</v>
          </cell>
          <cell r="E871" t="str">
            <v>habano - 2 a 3 m.</v>
          </cell>
        </row>
        <row r="872">
          <cell r="D872" t="str">
            <v>1O3A1</v>
          </cell>
          <cell r="E872" t="str">
            <v xml:space="preserve">cadmio - 2 a 3 m. </v>
          </cell>
        </row>
        <row r="873">
          <cell r="D873" t="str">
            <v>1O3C1</v>
          </cell>
          <cell r="E873" t="str">
            <v>palo bonito - 2 a 3 m.</v>
          </cell>
        </row>
        <row r="874">
          <cell r="D874" t="str">
            <v>1O3E1</v>
          </cell>
          <cell r="E874" t="str">
            <v>pomo - 2 a 3 m.</v>
          </cell>
        </row>
        <row r="875">
          <cell r="D875" t="str">
            <v>1O3F1</v>
          </cell>
          <cell r="E875" t="str">
            <v>cedro - 2 a 3 m.</v>
          </cell>
        </row>
        <row r="876">
          <cell r="D876" t="str">
            <v>1O3G1</v>
          </cell>
          <cell r="E876" t="str">
            <v>ceiba - 2 a 3 m.</v>
          </cell>
        </row>
        <row r="877">
          <cell r="D877" t="str">
            <v>1O3I1</v>
          </cell>
          <cell r="E877" t="str">
            <v>tambor - 2 a 3 m.</v>
          </cell>
        </row>
        <row r="878">
          <cell r="D878" t="str">
            <v>1O3J1</v>
          </cell>
          <cell r="E878" t="str">
            <v>saman - 2 a 3 m.</v>
          </cell>
        </row>
        <row r="879">
          <cell r="D879" t="str">
            <v>1O3K1</v>
          </cell>
          <cell r="E879" t="str">
            <v>tamarindo - 2 a 3 m.</v>
          </cell>
        </row>
        <row r="880">
          <cell r="D880" t="str">
            <v>1O3L1</v>
          </cell>
          <cell r="E880" t="str">
            <v>guayacan amarillo - 2 a 3 m.</v>
          </cell>
        </row>
        <row r="881">
          <cell r="D881" t="str">
            <v>1O3M1</v>
          </cell>
          <cell r="E881" t="str">
            <v>guayacan rosado - 2 a 3 m.</v>
          </cell>
        </row>
        <row r="882">
          <cell r="D882" t="str">
            <v>1O3N1</v>
          </cell>
          <cell r="E882" t="str">
            <v>vara santa - 2 a 3 m.</v>
          </cell>
        </row>
        <row r="883">
          <cell r="D883" t="str">
            <v>1O3O1</v>
          </cell>
          <cell r="E883" t="str">
            <v>caracoli - 2 a 3 m.</v>
          </cell>
        </row>
        <row r="884">
          <cell r="D884" t="str">
            <v>1O3P1</v>
          </cell>
          <cell r="E884" t="str">
            <v>tronador - 2 a 3 m.</v>
          </cell>
        </row>
        <row r="885">
          <cell r="D885" t="str">
            <v>1O3Q1</v>
          </cell>
          <cell r="E885" t="str">
            <v>madroño - 2 a 3 m.</v>
          </cell>
        </row>
        <row r="886">
          <cell r="D886" t="str">
            <v>1O3R1</v>
          </cell>
          <cell r="E886" t="str">
            <v>mamey - 2 a 3 m.</v>
          </cell>
        </row>
        <row r="887">
          <cell r="D887" t="str">
            <v>1O3S1</v>
          </cell>
          <cell r="E887" t="str">
            <v>framire - 2 a 3 m.</v>
          </cell>
        </row>
        <row r="888">
          <cell r="D888" t="str">
            <v>1O3T1</v>
          </cell>
          <cell r="E888" t="str">
            <v>caimito - 2 a 3 m.</v>
          </cell>
        </row>
        <row r="889">
          <cell r="D889" t="str">
            <v>1O3U1</v>
          </cell>
          <cell r="E889" t="str">
            <v>mamon - 2 a 3 m.</v>
          </cell>
        </row>
        <row r="890">
          <cell r="D890" t="str">
            <v>1O3V1</v>
          </cell>
          <cell r="E890" t="str">
            <v>flor de reina - 2 a 3 m.</v>
          </cell>
        </row>
        <row r="891">
          <cell r="D891" t="str">
            <v>1O3W1</v>
          </cell>
          <cell r="E891" t="str">
            <v>acacia amarilla - 2 a 3 m.</v>
          </cell>
        </row>
        <row r="892">
          <cell r="D892" t="str">
            <v>1O3X1</v>
          </cell>
          <cell r="E892" t="str">
            <v>achiote - 2 a 3 m.</v>
          </cell>
        </row>
        <row r="893">
          <cell r="D893" t="str">
            <v>1O3Y1</v>
          </cell>
          <cell r="E893" t="str">
            <v>lluvia de oro - 2 a 3 m.</v>
          </cell>
        </row>
        <row r="894">
          <cell r="D894" t="str">
            <v>1O3Z1</v>
          </cell>
          <cell r="E894" t="str">
            <v>cheflera - 2 a 3 m.</v>
          </cell>
        </row>
        <row r="895">
          <cell r="D895" t="str">
            <v>1O411</v>
          </cell>
          <cell r="E895" t="str">
            <v>bolardo en hierro fundido tipo edu para colocar sobre concreto 60x14cm</v>
          </cell>
        </row>
        <row r="896">
          <cell r="D896" t="str">
            <v>1O412</v>
          </cell>
          <cell r="E896" t="str">
            <v xml:space="preserve">bolardo en hierro fundido edu 90 (incluye 30cm para enterrar)x14 cm </v>
          </cell>
        </row>
        <row r="897">
          <cell r="D897" t="str">
            <v>1O413</v>
          </cell>
          <cell r="E897" t="str">
            <v>bolardo en hierro fundido idu</v>
          </cell>
        </row>
        <row r="898">
          <cell r="D898" t="str">
            <v>1O421</v>
          </cell>
          <cell r="E898" t="str">
            <v>totem triangular 0.7x2.3 m</v>
          </cell>
        </row>
        <row r="899">
          <cell r="D899" t="str">
            <v>1O422</v>
          </cell>
          <cell r="E899" t="str">
            <v>totem cuadrado 0.5x2.3 m</v>
          </cell>
        </row>
        <row r="900">
          <cell r="D900" t="str">
            <v>1O431</v>
          </cell>
          <cell r="E900" t="str">
            <v>basurera medellin socoda</v>
          </cell>
        </row>
        <row r="901">
          <cell r="D901" t="str">
            <v>1O432</v>
          </cell>
          <cell r="E901" t="str">
            <v>banca m-31</v>
          </cell>
        </row>
        <row r="902">
          <cell r="D902" t="str">
            <v>1O433</v>
          </cell>
          <cell r="E902" t="str">
            <v>basurera m-120</v>
          </cell>
        </row>
        <row r="903">
          <cell r="D903" t="str">
            <v>1PV11</v>
          </cell>
          <cell r="E903" t="str">
            <v>tuberia pvcp ø 6" rde 21 (150 mm) por 6m</v>
          </cell>
        </row>
        <row r="904">
          <cell r="D904" t="str">
            <v>1PV12</v>
          </cell>
          <cell r="E904" t="str">
            <v>tuberia pvcp ø 8" rde 21 (200 mm) por 6m</v>
          </cell>
        </row>
        <row r="905">
          <cell r="D905" t="str">
            <v>1PV13</v>
          </cell>
          <cell r="E905" t="str">
            <v>reduccion pvcp 200x150mm (8"x6")</v>
          </cell>
        </row>
        <row r="906">
          <cell r="D906" t="str">
            <v>1PV14</v>
          </cell>
          <cell r="E906" t="str">
            <v>codo pvcp 11.25° 200mm (8")</v>
          </cell>
        </row>
        <row r="907">
          <cell r="D907" t="str">
            <v>1PV15</v>
          </cell>
          <cell r="E907" t="str">
            <v>codo pvcp 11.25° 150mm (6")</v>
          </cell>
        </row>
        <row r="908">
          <cell r="D908" t="str">
            <v>1PV16</v>
          </cell>
          <cell r="E908" t="str">
            <v>codo pvcp 22.5° 150mm (6")</v>
          </cell>
        </row>
        <row r="909">
          <cell r="D909" t="str">
            <v>1PV17</v>
          </cell>
          <cell r="E909" t="str">
            <v>codo pvcp 45° 150mm (6")</v>
          </cell>
        </row>
        <row r="910">
          <cell r="D910" t="str">
            <v>1PV18</v>
          </cell>
          <cell r="E910" t="str">
            <v>codo pvcp 90° 150mm (6")</v>
          </cell>
        </row>
        <row r="911">
          <cell r="D911" t="str">
            <v>1PV19</v>
          </cell>
          <cell r="E911" t="str">
            <v>tee pvcp rde 21 200x150mm (8"x6")</v>
          </cell>
        </row>
        <row r="912">
          <cell r="D912" t="str">
            <v>1PV1A</v>
          </cell>
          <cell r="E912" t="str">
            <v>tee pvcp rde 21 150x75mm (6"x3")</v>
          </cell>
        </row>
        <row r="913">
          <cell r="D913" t="str">
            <v>1PV21</v>
          </cell>
          <cell r="E913" t="str">
            <v>tuberia pvc sanitaria 6"</v>
          </cell>
        </row>
        <row r="914">
          <cell r="D914" t="str">
            <v>1PV22</v>
          </cell>
          <cell r="E914" t="str">
            <v>tuberia pvc sn 6"</v>
          </cell>
        </row>
        <row r="915">
          <cell r="D915" t="str">
            <v>1PVB1</v>
          </cell>
          <cell r="E915" t="str">
            <v>tuberia pvc novafort ø 8" (200 mm) x 6m</v>
          </cell>
        </row>
        <row r="916">
          <cell r="D916" t="str">
            <v>1PVB2</v>
          </cell>
          <cell r="E916" t="str">
            <v>tuberia pvc novafort ø 10" (250 mm) x 6m</v>
          </cell>
        </row>
        <row r="917">
          <cell r="D917" t="str">
            <v>1PVB3</v>
          </cell>
          <cell r="E917" t="str">
            <v>tuberia pvc novafort ø 12" (315 mm)</v>
          </cell>
        </row>
        <row r="918">
          <cell r="D918" t="str">
            <v>1PVB4</v>
          </cell>
          <cell r="E918" t="str">
            <v>tuberia pvc novafort ø 14" (355 mm) x 6m</v>
          </cell>
        </row>
        <row r="919">
          <cell r="D919" t="str">
            <v>1PVB5</v>
          </cell>
          <cell r="E919" t="str">
            <v>tuberia pvc novafort ø 16" (400 mm) x 6m</v>
          </cell>
        </row>
        <row r="920">
          <cell r="D920" t="str">
            <v>1PVB6</v>
          </cell>
          <cell r="E920" t="str">
            <v>tuberia pvc novafort ø 18" (450 mm) x 6m</v>
          </cell>
        </row>
        <row r="921">
          <cell r="D921" t="str">
            <v>1PVB7</v>
          </cell>
          <cell r="E921" t="str">
            <v>tuberia pvc novafort ø 20" (500 mm) x 6m</v>
          </cell>
        </row>
        <row r="922">
          <cell r="D922" t="str">
            <v>1PVB8</v>
          </cell>
          <cell r="E922" t="str">
            <v>tuberia pvc novafort ø 24" (625 mm) x 6,7m</v>
          </cell>
        </row>
        <row r="923">
          <cell r="D923" t="str">
            <v>1PVB9</v>
          </cell>
          <cell r="E923" t="str">
            <v>tuberia pvc novafort ø 30" (786 mm) x 6,7m</v>
          </cell>
        </row>
        <row r="924">
          <cell r="D924" t="str">
            <v>1PVBA</v>
          </cell>
          <cell r="E924" t="str">
            <v>hidrosello de 8"</v>
          </cell>
        </row>
        <row r="925">
          <cell r="D925" t="str">
            <v>1PVBB</v>
          </cell>
          <cell r="E925" t="str">
            <v>hidrosello de 10"</v>
          </cell>
        </row>
        <row r="926">
          <cell r="D926" t="str">
            <v>1PVBC</v>
          </cell>
          <cell r="E926" t="str">
            <v>hidrosello de 12"</v>
          </cell>
        </row>
        <row r="927">
          <cell r="D927" t="str">
            <v>1PVBD</v>
          </cell>
          <cell r="E927" t="str">
            <v>hidrosello de 14"</v>
          </cell>
        </row>
        <row r="928">
          <cell r="D928" t="str">
            <v>1PVBE</v>
          </cell>
          <cell r="E928" t="str">
            <v>hidrosello de 16"</v>
          </cell>
        </row>
        <row r="929">
          <cell r="D929" t="str">
            <v>1PVBF</v>
          </cell>
          <cell r="E929" t="str">
            <v>hidrosello de 18"</v>
          </cell>
        </row>
        <row r="930">
          <cell r="D930" t="str">
            <v>1PVBG</v>
          </cell>
          <cell r="E930" t="str">
            <v>hidrosello de 20"</v>
          </cell>
        </row>
        <row r="931">
          <cell r="D931" t="str">
            <v>1PVBH</v>
          </cell>
          <cell r="E931" t="str">
            <v>hidrosello de 24"</v>
          </cell>
        </row>
        <row r="932">
          <cell r="D932" t="str">
            <v>1PVBI</v>
          </cell>
          <cell r="E932" t="str">
            <v>hidrosello de 30"</v>
          </cell>
        </row>
        <row r="933">
          <cell r="D933" t="str">
            <v>1PVBJ</v>
          </cell>
          <cell r="E933" t="str">
            <v>hidrosello de 33"</v>
          </cell>
        </row>
        <row r="934">
          <cell r="D934" t="str">
            <v>1PVBK</v>
          </cell>
          <cell r="E934" t="str">
            <v>hidrosello de 36"</v>
          </cell>
        </row>
        <row r="935">
          <cell r="D935" t="str">
            <v>1PVE1</v>
          </cell>
          <cell r="E935" t="str">
            <v>geotextil pavco nt1600</v>
          </cell>
        </row>
        <row r="936">
          <cell r="D936" t="str">
            <v>1PVE2</v>
          </cell>
          <cell r="E936" t="str">
            <v>tuberia perforada para filtros de 4"</v>
          </cell>
        </row>
        <row r="937">
          <cell r="D937" t="str">
            <v>1PVZ1</v>
          </cell>
          <cell r="E937" t="str">
            <v>soldadura pvc 1/8</v>
          </cell>
        </row>
        <row r="938">
          <cell r="D938" t="str">
            <v>1PVZ2</v>
          </cell>
          <cell r="E938" t="str">
            <v>limpiador pvc 1/4</v>
          </cell>
        </row>
        <row r="939">
          <cell r="D939" t="str">
            <v>1PVZ3</v>
          </cell>
          <cell r="E939" t="str">
            <v>lubricante pvc 4kg</v>
          </cell>
        </row>
        <row r="940">
          <cell r="D940" t="str">
            <v>1PVZ4</v>
          </cell>
          <cell r="E940" t="str">
            <v>zocalo media caña pvc 9 cm</v>
          </cell>
        </row>
        <row r="941">
          <cell r="D941" t="str">
            <v>1SK11</v>
          </cell>
          <cell r="E941" t="str">
            <v>sika -2 x 2.5 k</v>
          </cell>
        </row>
        <row r="942">
          <cell r="D942" t="str">
            <v>1SK21</v>
          </cell>
          <cell r="E942" t="str">
            <v>sika-1 imperm. integ morter x 20.0 k</v>
          </cell>
        </row>
        <row r="943">
          <cell r="D943" t="str">
            <v>1SK22</v>
          </cell>
          <cell r="E943" t="str">
            <v>sika-3 x 5k</v>
          </cell>
        </row>
        <row r="944">
          <cell r="D944" t="str">
            <v>1SK23</v>
          </cell>
          <cell r="E944" t="str">
            <v>sikalatex 20 k</v>
          </cell>
        </row>
        <row r="945">
          <cell r="D945" t="str">
            <v>1SK24</v>
          </cell>
          <cell r="E945" t="str">
            <v>sika viscobond x 19k</v>
          </cell>
        </row>
        <row r="946">
          <cell r="D946" t="str">
            <v>1SK25</v>
          </cell>
          <cell r="E946" t="str">
            <v>sikanol m x200 k</v>
          </cell>
        </row>
        <row r="947">
          <cell r="D947" t="str">
            <v>1SK31</v>
          </cell>
          <cell r="E947" t="str">
            <v>sikatard e 230 k</v>
          </cell>
        </row>
        <row r="948">
          <cell r="D948" t="str">
            <v>1SK32</v>
          </cell>
          <cell r="E948" t="str">
            <v>sikaset l 25 k</v>
          </cell>
        </row>
        <row r="949">
          <cell r="D949" t="str">
            <v>1SK33</v>
          </cell>
          <cell r="E949" t="str">
            <v>sikaplast 326 230 k</v>
          </cell>
        </row>
        <row r="950">
          <cell r="D950" t="str">
            <v>1SK34</v>
          </cell>
          <cell r="E950" t="str">
            <v>plastocrete 169 he 230 k</v>
          </cell>
        </row>
        <row r="951">
          <cell r="D951" t="str">
            <v>1SK35</v>
          </cell>
          <cell r="E951" t="str">
            <v>sikafluid 25 k</v>
          </cell>
        </row>
        <row r="952">
          <cell r="D952" t="str">
            <v>1SK36</v>
          </cell>
          <cell r="E952" t="str">
            <v>sikamente-ns 230 k</v>
          </cell>
        </row>
        <row r="953">
          <cell r="D953" t="str">
            <v>1SK37</v>
          </cell>
          <cell r="E953" t="str">
            <v>sikafiber ad x 1 k</v>
          </cell>
        </row>
        <row r="954">
          <cell r="D954" t="str">
            <v>1SK38</v>
          </cell>
          <cell r="E954" t="str">
            <v>sikafiber force pp/pe-700/50 x 7k</v>
          </cell>
        </row>
        <row r="955">
          <cell r="D955" t="str">
            <v>1SK39</v>
          </cell>
          <cell r="E955" t="str">
            <v>plastocrete dm x 20 k</v>
          </cell>
        </row>
        <row r="956">
          <cell r="D956" t="str">
            <v>1SK3B</v>
          </cell>
          <cell r="E956" t="str">
            <v>plastime-bv-40 reduct/plastif 20 k</v>
          </cell>
        </row>
        <row r="957">
          <cell r="D957" t="str">
            <v>1SK51</v>
          </cell>
          <cell r="E957" t="str">
            <v>antisol blanco 20 k</v>
          </cell>
        </row>
        <row r="958">
          <cell r="D958" t="str">
            <v>1SK52</v>
          </cell>
          <cell r="E958" t="str">
            <v>antisol blanco pigmentado 20 k</v>
          </cell>
        </row>
        <row r="959">
          <cell r="D959" t="str">
            <v>1SK53</v>
          </cell>
          <cell r="E959" t="str">
            <v>antisol rojo 16k</v>
          </cell>
        </row>
        <row r="960">
          <cell r="D960" t="str">
            <v>1SK54</v>
          </cell>
          <cell r="E960" t="str">
            <v>antisol rojo base agua 20 k</v>
          </cell>
        </row>
        <row r="961">
          <cell r="D961" t="str">
            <v>1SK55</v>
          </cell>
          <cell r="E961" t="str">
            <v>separol- desformaleteante premium 15 k</v>
          </cell>
        </row>
        <row r="962">
          <cell r="D962" t="str">
            <v>1SK56</v>
          </cell>
          <cell r="E962" t="str">
            <v>separol n 20 k</v>
          </cell>
        </row>
        <row r="963">
          <cell r="D963" t="str">
            <v>1SK57</v>
          </cell>
          <cell r="E963" t="str">
            <v>separol- desformaleteante 25 k</v>
          </cell>
        </row>
        <row r="964">
          <cell r="D964" t="str">
            <v>1SK58</v>
          </cell>
          <cell r="E964" t="str">
            <v xml:space="preserve">antisol blanco curador 20 k </v>
          </cell>
        </row>
        <row r="965">
          <cell r="D965" t="str">
            <v>1SK61</v>
          </cell>
          <cell r="E965" t="str">
            <v>sikaceram b.a gris 25 k</v>
          </cell>
        </row>
        <row r="966">
          <cell r="D966" t="str">
            <v>1SK62</v>
          </cell>
          <cell r="E966" t="str">
            <v>sikaceram b.a blanco 25 k</v>
          </cell>
        </row>
        <row r="967">
          <cell r="D967" t="str">
            <v>1SK67</v>
          </cell>
          <cell r="E967" t="str">
            <v>sika-101 mortero blanco 10 k</v>
          </cell>
        </row>
        <row r="968">
          <cell r="D968" t="str">
            <v>1SK68</v>
          </cell>
          <cell r="E968" t="str">
            <v>sika-101 mortero gris 10 k</v>
          </cell>
        </row>
        <row r="969">
          <cell r="D969" t="str">
            <v>1SK69</v>
          </cell>
          <cell r="E969" t="str">
            <v>sikalisto resane 25 k</v>
          </cell>
        </row>
        <row r="970">
          <cell r="D970" t="str">
            <v>1SK6A</v>
          </cell>
          <cell r="E970" t="str">
            <v>sikalisto piso 50 k</v>
          </cell>
        </row>
        <row r="971">
          <cell r="D971" t="str">
            <v>1SK6B</v>
          </cell>
          <cell r="E971" t="str">
            <v>sika concrelisto re 80 k</v>
          </cell>
        </row>
        <row r="972">
          <cell r="D972" t="str">
            <v>1SK6C</v>
          </cell>
          <cell r="E972" t="str">
            <v>sikagrout-200 30 k</v>
          </cell>
        </row>
        <row r="973">
          <cell r="D973" t="str">
            <v>1SK6D</v>
          </cell>
          <cell r="E973" t="str">
            <v>sikagrout-212 30 k</v>
          </cell>
        </row>
        <row r="974">
          <cell r="D974" t="str">
            <v>1SK6E</v>
          </cell>
          <cell r="E974" t="str">
            <v>sikafloor-3 quartz top neutro x 30 k</v>
          </cell>
        </row>
        <row r="975">
          <cell r="D975" t="str">
            <v>1SK6F</v>
          </cell>
          <cell r="E975" t="str">
            <v>sikarepair 224 25 k</v>
          </cell>
        </row>
        <row r="976">
          <cell r="D976" t="str">
            <v>1SK6G</v>
          </cell>
          <cell r="E976" t="str">
            <v>sikaquick 2500 25 k</v>
          </cell>
        </row>
        <row r="977">
          <cell r="D977" t="str">
            <v>1SK6H</v>
          </cell>
          <cell r="E977" t="str">
            <v>sikaceram va gris 25k</v>
          </cell>
        </row>
        <row r="978">
          <cell r="D978" t="str">
            <v>1SK6I</v>
          </cell>
          <cell r="E978" t="str">
            <v>sikaceram va blanco 25k</v>
          </cell>
        </row>
        <row r="979">
          <cell r="D979" t="str">
            <v>1SK71</v>
          </cell>
          <cell r="E979" t="str">
            <v>sikatop-armatec 108 4 k</v>
          </cell>
        </row>
        <row r="980">
          <cell r="D980" t="str">
            <v>1SK72</v>
          </cell>
          <cell r="E980" t="str">
            <v>sikatop-armatec-110 epocem 20 k</v>
          </cell>
        </row>
        <row r="981">
          <cell r="D981" t="str">
            <v>1SK73</v>
          </cell>
          <cell r="E981" t="str">
            <v>sikatop-seal-107 20 k</v>
          </cell>
        </row>
        <row r="982">
          <cell r="D982" t="str">
            <v>1SK74</v>
          </cell>
          <cell r="E982" t="str">
            <v>sikatop-122 30k</v>
          </cell>
        </row>
        <row r="983">
          <cell r="D983" t="str">
            <v>1SK75</v>
          </cell>
          <cell r="E983" t="str">
            <v>sika demoledor 20k</v>
          </cell>
        </row>
        <row r="984">
          <cell r="D984" t="str">
            <v>1SK76</v>
          </cell>
          <cell r="E984" t="str">
            <v>sikatop-121 20k</v>
          </cell>
        </row>
        <row r="985">
          <cell r="D985" t="str">
            <v>1SK77</v>
          </cell>
          <cell r="E985" t="str">
            <v>sikatop 122 plus monocomponente x 25k</v>
          </cell>
        </row>
        <row r="986">
          <cell r="D986" t="str">
            <v>1SK91</v>
          </cell>
          <cell r="E986" t="str">
            <v>estuka acrilico sika x 1 gal</v>
          </cell>
        </row>
        <row r="987">
          <cell r="D987" t="str">
            <v>1SK92</v>
          </cell>
          <cell r="E987" t="str">
            <v>binda boquilla acrilico con latex en colorx2k</v>
          </cell>
        </row>
        <row r="988">
          <cell r="D988" t="str">
            <v>1SK94</v>
          </cell>
          <cell r="E988" t="str">
            <v>binda boquilla color blanco/beige x2k</v>
          </cell>
        </row>
        <row r="989">
          <cell r="D989" t="str">
            <v>1SK95</v>
          </cell>
          <cell r="E989" t="str">
            <v>estucados estuco blanco 25 k</v>
          </cell>
        </row>
        <row r="990">
          <cell r="D990" t="str">
            <v>1SK96</v>
          </cell>
          <cell r="E990" t="str">
            <v>estuca acrilico 1 gl</v>
          </cell>
        </row>
        <row r="991">
          <cell r="D991" t="str">
            <v>1SKA1</v>
          </cell>
          <cell r="E991" t="str">
            <v>sikadur-31 ahesivo gris 0.50k</v>
          </cell>
        </row>
        <row r="992">
          <cell r="D992" t="str">
            <v>1SKA2</v>
          </cell>
          <cell r="E992" t="str">
            <v>sikadur-32 premier 3k</v>
          </cell>
        </row>
        <row r="993">
          <cell r="D993" t="str">
            <v>1SKA3</v>
          </cell>
          <cell r="E993" t="str">
            <v>sikadur-42 anclaje 5k</v>
          </cell>
        </row>
        <row r="994">
          <cell r="D994" t="str">
            <v>1SKA4</v>
          </cell>
          <cell r="E994" t="str">
            <v>sikadur anchorfix-4 300cc</v>
          </cell>
        </row>
        <row r="995">
          <cell r="D995" t="str">
            <v>1SKA5</v>
          </cell>
          <cell r="E995" t="str">
            <v>sikadur-35 hi mod lv 3k</v>
          </cell>
        </row>
        <row r="996">
          <cell r="D996" t="str">
            <v>1SKA6</v>
          </cell>
          <cell r="E996" t="str">
            <v>sikadur inyection gel 2.5k</v>
          </cell>
        </row>
        <row r="997">
          <cell r="D997" t="str">
            <v>1SKA7</v>
          </cell>
          <cell r="E997" t="str">
            <v>sikadur extender t 0.13k</v>
          </cell>
        </row>
        <row r="998">
          <cell r="D998" t="str">
            <v>1SKC1</v>
          </cell>
          <cell r="E998" t="str">
            <v>sika vinilo t-2 5gl</v>
          </cell>
        </row>
        <row r="999">
          <cell r="D999" t="str">
            <v>1SKC2</v>
          </cell>
          <cell r="E999" t="str">
            <v>sika vinilo t-1 5gl</v>
          </cell>
        </row>
        <row r="1000">
          <cell r="D1000" t="str">
            <v>1SKC3</v>
          </cell>
          <cell r="E1000" t="str">
            <v>sikacolor f 5gl</v>
          </cell>
        </row>
        <row r="1001">
          <cell r="D1001" t="str">
            <v>1SKC4</v>
          </cell>
          <cell r="E1001" t="str">
            <v>sikacolor c claro 5gl</v>
          </cell>
        </row>
        <row r="1002">
          <cell r="D1002" t="str">
            <v>1SKC5</v>
          </cell>
          <cell r="E1002" t="str">
            <v>sikaguard-62 3k</v>
          </cell>
        </row>
        <row r="1003">
          <cell r="D1003" t="str">
            <v>1SKC6</v>
          </cell>
          <cell r="E1003" t="str">
            <v>sikaguard-63n 4k</v>
          </cell>
        </row>
        <row r="1004">
          <cell r="D1004" t="str">
            <v>1SKC7</v>
          </cell>
          <cell r="E1004" t="str">
            <v>sikaguard-68 brillante 7.3 k</v>
          </cell>
        </row>
        <row r="1005">
          <cell r="D1005" t="str">
            <v>1SKC8</v>
          </cell>
          <cell r="E1005" t="str">
            <v>sika uretano blanco brillante 4.5k</v>
          </cell>
        </row>
        <row r="1006">
          <cell r="D1006" t="str">
            <v>1SKC9</v>
          </cell>
          <cell r="E1006" t="str">
            <v>sika uretano transparente brillante 3.5k</v>
          </cell>
        </row>
        <row r="1007">
          <cell r="D1007" t="str">
            <v>1SKCA</v>
          </cell>
          <cell r="E1007" t="str">
            <v>sika uretano blanco mate 4.5k</v>
          </cell>
        </row>
        <row r="1008">
          <cell r="D1008" t="str">
            <v>1SKCB</v>
          </cell>
          <cell r="E1008" t="str">
            <v>sika uretano transparente mate 3.5k</v>
          </cell>
        </row>
        <row r="1009">
          <cell r="D1009" t="str">
            <v>1SKCD</v>
          </cell>
          <cell r="E1009" t="str">
            <v>sika vinilo t-2 x 1 galon</v>
          </cell>
        </row>
        <row r="1010">
          <cell r="D1010" t="str">
            <v>1SKCE</v>
          </cell>
          <cell r="E1010" t="str">
            <v>pintura sikaguard 68 brillante x 9 kg</v>
          </cell>
        </row>
        <row r="1011">
          <cell r="D1011" t="str">
            <v>1SKCF</v>
          </cell>
          <cell r="E1011" t="str">
            <v>pintura sika vinilo t-2 x 1 galon</v>
          </cell>
        </row>
        <row r="1012">
          <cell r="D1012" t="str">
            <v>1SKCG</v>
          </cell>
          <cell r="E1012" t="str">
            <v>colmasolvente uretano</v>
          </cell>
        </row>
        <row r="1013">
          <cell r="D1013" t="str">
            <v>1SKCH</v>
          </cell>
          <cell r="E1013" t="str">
            <v>sikaguard peeling 1 gl</v>
          </cell>
        </row>
        <row r="1014">
          <cell r="D1014" t="str">
            <v>1SKCI</v>
          </cell>
          <cell r="E1014" t="str">
            <v>sikaguard peeling 5 gl</v>
          </cell>
        </row>
        <row r="1015">
          <cell r="D1015" t="str">
            <v>1SKD1</v>
          </cell>
          <cell r="E1015" t="str">
            <v>sikafloor-curehard-24 25k</v>
          </cell>
        </row>
        <row r="1016">
          <cell r="D1016" t="str">
            <v>1SKF1</v>
          </cell>
          <cell r="E1016" t="str">
            <v>sika refuerzo tejido 30m</v>
          </cell>
        </row>
        <row r="1017">
          <cell r="D1017" t="str">
            <v>1SKF8</v>
          </cell>
          <cell r="E1017" t="str">
            <v>sikaguard-719w 2k</v>
          </cell>
        </row>
        <row r="1018">
          <cell r="D1018" t="str">
            <v>1SKF9</v>
          </cell>
          <cell r="E1018" t="str">
            <v>igol imprimante 3kg</v>
          </cell>
        </row>
        <row r="1019">
          <cell r="D1019" t="str">
            <v>1SKFA</v>
          </cell>
          <cell r="E1019" t="str">
            <v>igol denso 3k</v>
          </cell>
        </row>
        <row r="1020">
          <cell r="D1020" t="str">
            <v>1SKFB</v>
          </cell>
          <cell r="E1020" t="str">
            <v>igasol cubierta 20k</v>
          </cell>
        </row>
        <row r="1021">
          <cell r="D1021" t="str">
            <v>1SKFC</v>
          </cell>
          <cell r="E1021" t="str">
            <v>emulsion asfaltica sika 18k</v>
          </cell>
        </row>
        <row r="1022">
          <cell r="D1022" t="str">
            <v>1SKFD</v>
          </cell>
          <cell r="E1022" t="str">
            <v>sika techo e 18k</v>
          </cell>
        </row>
        <row r="1023">
          <cell r="D1023" t="str">
            <v>1SKFE</v>
          </cell>
          <cell r="E1023" t="str">
            <v>alumol 3k</v>
          </cell>
        </row>
        <row r="1024">
          <cell r="D1024" t="str">
            <v>1SKFF</v>
          </cell>
          <cell r="E1024" t="str">
            <v>sikafelt 40m</v>
          </cell>
        </row>
        <row r="1025">
          <cell r="D1025" t="str">
            <v>1SKFG</v>
          </cell>
          <cell r="E1025" t="str">
            <v>sikafill 3 fibras 1gl</v>
          </cell>
        </row>
        <row r="1026">
          <cell r="D1026" t="str">
            <v>1SKFH</v>
          </cell>
          <cell r="E1026" t="str">
            <v>sikafill 5 fibras 1gl</v>
          </cell>
        </row>
        <row r="1027">
          <cell r="D1027" t="str">
            <v>1SKFI</v>
          </cell>
          <cell r="E1027" t="str">
            <v>sikafill 10 fibras 1gl</v>
          </cell>
        </row>
        <row r="1028">
          <cell r="D1028" t="str">
            <v>1SKFJ</v>
          </cell>
          <cell r="E1028" t="str">
            <v>sikafill refuerzo 100m</v>
          </cell>
        </row>
        <row r="1029">
          <cell r="D1029" t="str">
            <v>1SKFK</v>
          </cell>
          <cell r="E1029" t="str">
            <v>sikafloor-400n elastic 18k</v>
          </cell>
        </row>
        <row r="1030">
          <cell r="D1030" t="str">
            <v>1SKFL</v>
          </cell>
          <cell r="E1030" t="str">
            <v>sikalastic-450 21k</v>
          </cell>
        </row>
        <row r="1031">
          <cell r="D1031" t="str">
            <v>1SKFM</v>
          </cell>
          <cell r="E1031" t="str">
            <v>sikalastic-560 co 5g</v>
          </cell>
        </row>
        <row r="1032">
          <cell r="D1032" t="str">
            <v>1SKFN</v>
          </cell>
          <cell r="E1032" t="str">
            <v>sikafelt fpp 30 50m</v>
          </cell>
        </row>
        <row r="1033">
          <cell r="D1033" t="str">
            <v>1SKFO</v>
          </cell>
          <cell r="E1033" t="str">
            <v>sika multiseal 10cm de ancho x10m gris y aluminio</v>
          </cell>
        </row>
        <row r="1034">
          <cell r="D1034" t="str">
            <v>1SKFP</v>
          </cell>
          <cell r="E1034" t="str">
            <v>sika multiseal 15cm de ancho x 10m</v>
          </cell>
        </row>
        <row r="1035">
          <cell r="D1035" t="str">
            <v>1SKFQ</v>
          </cell>
          <cell r="E1035" t="str">
            <v>sikabond-t 52 fc 600cc</v>
          </cell>
        </row>
        <row r="1036">
          <cell r="D1036" t="str">
            <v>1SKFR</v>
          </cell>
          <cell r="E1036" t="str">
            <v>sika primer mb 4k</v>
          </cell>
        </row>
        <row r="1037">
          <cell r="D1037" t="str">
            <v>1SKFS</v>
          </cell>
          <cell r="E1037" t="str">
            <v>sikalastic-612 mtc 26,5kg</v>
          </cell>
        </row>
        <row r="1038">
          <cell r="D1038" t="str">
            <v>1SKFT</v>
          </cell>
          <cell r="E1038" t="str">
            <v>sikafelt fp 30 (rollo 50x1m) x50m2</v>
          </cell>
        </row>
        <row r="1039">
          <cell r="D1039" t="str">
            <v>1SKFU</v>
          </cell>
          <cell r="E1039" t="str">
            <v>sika layer-03 25m2</v>
          </cell>
        </row>
        <row r="1040">
          <cell r="D1040" t="str">
            <v>1SKFV</v>
          </cell>
          <cell r="E1040" t="str">
            <v>sika primer 215 de 250 ml</v>
          </cell>
        </row>
        <row r="1041">
          <cell r="D1041" t="str">
            <v>1SKG1</v>
          </cell>
          <cell r="E1041" t="str">
            <v>sikafloor-2430 co 4k</v>
          </cell>
        </row>
        <row r="1042">
          <cell r="D1042" t="str">
            <v>1SKG2</v>
          </cell>
          <cell r="E1042" t="str">
            <v>sikafloor 261 co x13kg</v>
          </cell>
        </row>
        <row r="1043">
          <cell r="D1043" t="str">
            <v>1SKG3</v>
          </cell>
          <cell r="E1043" t="str">
            <v>imprimante sikafloor epocem modul</v>
          </cell>
        </row>
        <row r="1044">
          <cell r="D1044" t="str">
            <v>1SKG4</v>
          </cell>
          <cell r="E1044" t="str">
            <v>mortero sikafloor 81 epocem 2mm</v>
          </cell>
        </row>
        <row r="1045">
          <cell r="D1045" t="str">
            <v>1SKG5</v>
          </cell>
          <cell r="E1045" t="str">
            <v>sikafloor 156 co x4kg</v>
          </cell>
        </row>
        <row r="1046">
          <cell r="D1046" t="str">
            <v>1SKG6</v>
          </cell>
          <cell r="E1046" t="str">
            <v xml:space="preserve">sikafloor deco flakes café, blanco, negro y gris </v>
          </cell>
        </row>
        <row r="1047">
          <cell r="D1047" t="str">
            <v>1SKG7</v>
          </cell>
          <cell r="E1047" t="str">
            <v>sikadur 504 x13kg</v>
          </cell>
        </row>
        <row r="1048">
          <cell r="D1048" t="str">
            <v>1SKH1</v>
          </cell>
          <cell r="E1048" t="str">
            <v>sika limpiador rinse 1gl</v>
          </cell>
        </row>
        <row r="1049">
          <cell r="D1049" t="str">
            <v>1SKH2</v>
          </cell>
          <cell r="E1049" t="str">
            <v>sika tranparente 7w co 5gl</v>
          </cell>
        </row>
        <row r="1050">
          <cell r="D1050" t="str">
            <v>1SKH3</v>
          </cell>
          <cell r="E1050" t="str">
            <v>sika transparente 3w co 5gl</v>
          </cell>
        </row>
        <row r="1051">
          <cell r="D1051" t="str">
            <v>1SKH4</v>
          </cell>
          <cell r="E1051" t="str">
            <v>sika transparente 10 5gl</v>
          </cell>
        </row>
        <row r="1052">
          <cell r="D1052" t="str">
            <v>1SKH5</v>
          </cell>
          <cell r="E1052" t="str">
            <v>sika transparente 5 5gl</v>
          </cell>
        </row>
        <row r="1053">
          <cell r="D1053" t="str">
            <v>1SKH6</v>
          </cell>
          <cell r="E1053" t="str">
            <v>sika imper mur 4kg</v>
          </cell>
        </row>
        <row r="1054">
          <cell r="D1054" t="str">
            <v>1SKH7</v>
          </cell>
          <cell r="E1054" t="str">
            <v>geotextil pp-1800 sika 100x1.8m</v>
          </cell>
        </row>
        <row r="1055">
          <cell r="D1055" t="str">
            <v>1SKH8</v>
          </cell>
          <cell r="E1055" t="str">
            <v>geotextil pp-1800 sika 100x1.8m</v>
          </cell>
        </row>
        <row r="1056">
          <cell r="D1056" t="str">
            <v>1SKH9</v>
          </cell>
          <cell r="E1056" t="str">
            <v>geotextil pp-2500 sika 100x1.8m</v>
          </cell>
        </row>
        <row r="1057">
          <cell r="D1057" t="str">
            <v>1SKHA</v>
          </cell>
          <cell r="E1057" t="str">
            <v>geotextil pp-2500 sika 100x1.8m</v>
          </cell>
        </row>
        <row r="1058">
          <cell r="D1058" t="str">
            <v>1SKHB</v>
          </cell>
          <cell r="E1058" t="str">
            <v>sika metal sheet 1.00x2.00m</v>
          </cell>
        </row>
        <row r="1059">
          <cell r="D1059" t="str">
            <v>1SKI1</v>
          </cell>
          <cell r="E1059" t="str">
            <v>meruelx i.f.s. transparente x3k</v>
          </cell>
        </row>
        <row r="1060">
          <cell r="D1060" t="str">
            <v>1SKI2</v>
          </cell>
          <cell r="E1060" t="str">
            <v xml:space="preserve">merulex i.f.a. transparente x 3,5k </v>
          </cell>
        </row>
        <row r="1061">
          <cell r="D1061" t="str">
            <v>1SKJ1</v>
          </cell>
          <cell r="E1061" t="str">
            <v>sika joint compound 2.5 gl</v>
          </cell>
        </row>
        <row r="1062">
          <cell r="D1062" t="str">
            <v>1SKJ2</v>
          </cell>
          <cell r="E1062" t="str">
            <v>sika joint free 1gl</v>
          </cell>
        </row>
        <row r="1063">
          <cell r="D1063" t="str">
            <v>1SKJ3</v>
          </cell>
          <cell r="E1063" t="str">
            <v>estuca panel 5gl</v>
          </cell>
        </row>
        <row r="1064">
          <cell r="D1064" t="str">
            <v>1SKJ4</v>
          </cell>
          <cell r="E1064" t="str">
            <v>sika vinilo panel 5gl</v>
          </cell>
        </row>
        <row r="1065">
          <cell r="D1065" t="str">
            <v>1SKJ5</v>
          </cell>
          <cell r="E1065" t="str">
            <v>sikadur panel 1k</v>
          </cell>
        </row>
        <row r="1066">
          <cell r="D1066" t="str">
            <v>1SKJ6</v>
          </cell>
          <cell r="E1066" t="str">
            <v>sika ceram s.l. 5 gl</v>
          </cell>
        </row>
        <row r="1067">
          <cell r="D1067" t="str">
            <v>1SKJ7</v>
          </cell>
          <cell r="E1067" t="str">
            <v xml:space="preserve">sikasil ac 300cc </v>
          </cell>
        </row>
        <row r="1068">
          <cell r="D1068" t="str">
            <v>1SKJ8</v>
          </cell>
          <cell r="E1068" t="str">
            <v>sikasil e 300cc blanco, gris, negro y tansparente</v>
          </cell>
        </row>
        <row r="1069">
          <cell r="D1069" t="str">
            <v>1SKJ9</v>
          </cell>
          <cell r="E1069" t="str">
            <v>sikasil c 300cc transparente</v>
          </cell>
        </row>
        <row r="1070">
          <cell r="D1070" t="str">
            <v>1SKJA</v>
          </cell>
          <cell r="E1070" t="str">
            <v>sikaflex-1a salchichon 600cc blanco y gris</v>
          </cell>
        </row>
        <row r="1071">
          <cell r="D1071" t="str">
            <v>1SKJB</v>
          </cell>
          <cell r="E1071" t="str">
            <v>cinta sika pvc O-15 15m</v>
          </cell>
        </row>
        <row r="1072">
          <cell r="D1072" t="str">
            <v>1SKJC</v>
          </cell>
          <cell r="E1072" t="str">
            <v>sikasil pool cartucho x 300cc transparente</v>
          </cell>
        </row>
        <row r="1073">
          <cell r="D1073" t="str">
            <v>1SKJD</v>
          </cell>
          <cell r="E1073" t="str">
            <v>sikaflex at connetion cartucho x300cc</v>
          </cell>
        </row>
        <row r="1074">
          <cell r="D1074" t="str">
            <v>1SKJE</v>
          </cell>
          <cell r="E1074" t="str">
            <v>sikaflex at facade cartucho x300cc blanco y gris</v>
          </cell>
        </row>
        <row r="1075">
          <cell r="D1075" t="str">
            <v>1SKJF</v>
          </cell>
          <cell r="E1075" t="str">
            <v>sikaflex-2c sl x 16,42k</v>
          </cell>
        </row>
        <row r="1076">
          <cell r="D1076" t="str">
            <v>1SKJG</v>
          </cell>
          <cell r="E1076" t="str">
            <v>sikasil 300cc</v>
          </cell>
        </row>
        <row r="1077">
          <cell r="D1077" t="str">
            <v>1SKJH</v>
          </cell>
          <cell r="E1077" t="str">
            <v>sika pool 300cc</v>
          </cell>
        </row>
        <row r="1078">
          <cell r="D1078" t="str">
            <v>1SKJI</v>
          </cell>
          <cell r="E1078" t="str">
            <v>sikafex at connetion 300cc</v>
          </cell>
        </row>
        <row r="1079">
          <cell r="D1079" t="str">
            <v>1SKJJ</v>
          </cell>
          <cell r="E1079" t="str">
            <v>sikafex at facade 300cc</v>
          </cell>
        </row>
        <row r="1080">
          <cell r="D1080" t="str">
            <v>1SKJK</v>
          </cell>
          <cell r="E1080" t="str">
            <v>sikabond at universal blanco 300cc</v>
          </cell>
        </row>
        <row r="1081">
          <cell r="D1081" t="str">
            <v>1SKJL</v>
          </cell>
          <cell r="E1081" t="str">
            <v>sikabond at gris metal 300cc</v>
          </cell>
        </row>
        <row r="1082">
          <cell r="D1082" t="str">
            <v>1SKJM</v>
          </cell>
          <cell r="E1082" t="str">
            <v>sikaflex-1a cartucho 300cc blanco, gris y negro</v>
          </cell>
        </row>
        <row r="1083">
          <cell r="D1083" t="str">
            <v>1SKJN</v>
          </cell>
          <cell r="E1083" t="str">
            <v>sikaflex-construction 300cc gris y blanco</v>
          </cell>
        </row>
        <row r="1084">
          <cell r="D1084" t="str">
            <v>1SKJÑ</v>
          </cell>
          <cell r="E1084" t="str">
            <v>sikaflex-11 fc 300cc gris</v>
          </cell>
        </row>
        <row r="1085">
          <cell r="D1085" t="str">
            <v>1SKJO</v>
          </cell>
          <cell r="E1085" t="str">
            <v>sikafex-1csl 300cc gris</v>
          </cell>
        </row>
        <row r="1086">
          <cell r="D1086" t="str">
            <v>1SKJP</v>
          </cell>
          <cell r="E1086" t="str">
            <v>sikacryl-s 310cc blanco</v>
          </cell>
        </row>
        <row r="1087">
          <cell r="D1087" t="str">
            <v>1SKJQ</v>
          </cell>
          <cell r="E1087" t="str">
            <v>sikaflex-pro 3wf 600cc</v>
          </cell>
        </row>
        <row r="1088">
          <cell r="D1088" t="str">
            <v>1SKJR</v>
          </cell>
          <cell r="E1088" t="str">
            <v>sikaflex-15 lm sl 4.5gl</v>
          </cell>
        </row>
        <row r="1089">
          <cell r="D1089" t="str">
            <v>1SKJS</v>
          </cell>
          <cell r="E1089" t="str">
            <v>sika boom 250cc</v>
          </cell>
        </row>
        <row r="1090">
          <cell r="D1090" t="str">
            <v>1SKJT</v>
          </cell>
          <cell r="E1090" t="str">
            <v>sikarod de Ø 1/4" (6mm) x 1,700m</v>
          </cell>
        </row>
        <row r="1091">
          <cell r="D1091" t="str">
            <v>1SKJU</v>
          </cell>
          <cell r="E1091" t="str">
            <v>sikarod de Ø 3/8" (10mm) x 1,097m</v>
          </cell>
        </row>
        <row r="1092">
          <cell r="D1092" t="str">
            <v>1SKJV</v>
          </cell>
          <cell r="E1092" t="str">
            <v>sikarod de Ø 5/8" (16mm) x472m</v>
          </cell>
        </row>
        <row r="1093">
          <cell r="D1093" t="str">
            <v>1SKJW</v>
          </cell>
          <cell r="E1093" t="str">
            <v>sikarod de Ø 7/8" (22mm) x259m</v>
          </cell>
        </row>
        <row r="1094">
          <cell r="D1094" t="str">
            <v>1SKJX</v>
          </cell>
          <cell r="E1094" t="str">
            <v>sikarod de Ø 1 1/4" (32mm) x152</v>
          </cell>
        </row>
        <row r="1095">
          <cell r="D1095" t="str">
            <v>1SKJY</v>
          </cell>
          <cell r="E1095" t="str">
            <v>sika swell s2 300cc</v>
          </cell>
        </row>
        <row r="1096">
          <cell r="D1096" t="str">
            <v>1SKKU</v>
          </cell>
          <cell r="E1096" t="str">
            <v>sikadur-combiflex h-20 12.5m</v>
          </cell>
        </row>
        <row r="1097">
          <cell r="D1097" t="str">
            <v>1SKKV</v>
          </cell>
          <cell r="E1097" t="str">
            <v>cinta sika pvc v-15 30m</v>
          </cell>
        </row>
        <row r="1098">
          <cell r="D1098" t="str">
            <v>1SKKW</v>
          </cell>
          <cell r="E1098" t="str">
            <v>cinta sika pvc o-22 15m</v>
          </cell>
        </row>
        <row r="1099">
          <cell r="D1099" t="str">
            <v>1SKKX</v>
          </cell>
          <cell r="E1099" t="str">
            <v>sikadur-combiflex h-10 125.5m</v>
          </cell>
        </row>
        <row r="1100">
          <cell r="D1100" t="str">
            <v>1SKKY</v>
          </cell>
          <cell r="E1100" t="str">
            <v>sikadur-combiflex h-15 12.5m</v>
          </cell>
        </row>
        <row r="1101">
          <cell r="D1101" t="str">
            <v>1SKKZ</v>
          </cell>
          <cell r="E1101" t="str">
            <v>cinta sika pvc v-10 30m</v>
          </cell>
        </row>
        <row r="1102">
          <cell r="D1102" t="str">
            <v>1SKL2</v>
          </cell>
          <cell r="E1102" t="str">
            <v>sarnafil g 476-15 sika 20x2m</v>
          </cell>
        </row>
        <row r="1103">
          <cell r="D1103" t="str">
            <v>1SKL3</v>
          </cell>
          <cell r="E1103" t="str">
            <v>sarnafil s 327-1,5 l white sika 20x2m</v>
          </cell>
        </row>
        <row r="1104">
          <cell r="D1104" t="str">
            <v>1SKL4</v>
          </cell>
          <cell r="E1104" t="str">
            <v>cinta sika pvc v-10 x 30m</v>
          </cell>
        </row>
        <row r="1105">
          <cell r="D1105" t="str">
            <v>1SKL5</v>
          </cell>
          <cell r="E1105" t="str">
            <v>cinta sika pvc o-22 x 15m</v>
          </cell>
        </row>
        <row r="1106">
          <cell r="D1106" t="str">
            <v>1SKN1</v>
          </cell>
          <cell r="E1106" t="str">
            <v>sikaplan 12 dco rollo 1.55 x 20 m</v>
          </cell>
        </row>
        <row r="1107">
          <cell r="D1107" t="str">
            <v>1SKN2</v>
          </cell>
          <cell r="E1107" t="str">
            <v>sikaplan 12 ntr rollo 1.55 x 20m</v>
          </cell>
        </row>
        <row r="1108">
          <cell r="D1108" t="str">
            <v>1SKN3</v>
          </cell>
          <cell r="E1108" t="str">
            <v>sikaplan nt rollo por 1.80x100m</v>
          </cell>
        </row>
        <row r="1109">
          <cell r="D1109" t="str">
            <v>1SKÑ1</v>
          </cell>
          <cell r="E1109" t="str">
            <v xml:space="preserve">rodillo de puas </v>
          </cell>
        </row>
        <row r="1110">
          <cell r="D1110" t="str">
            <v>1SKÑ2</v>
          </cell>
          <cell r="E1110" t="str">
            <v xml:space="preserve">pistola anchorfix-4 </v>
          </cell>
        </row>
        <row r="1111">
          <cell r="D1111" t="str">
            <v>1SKÑ3</v>
          </cell>
          <cell r="E1111" t="str">
            <v>pistola ultraflow catridge para cartucho de 300ml</v>
          </cell>
        </row>
        <row r="1112">
          <cell r="D1112" t="str">
            <v>1SKÑ4</v>
          </cell>
          <cell r="E1112" t="str">
            <v>pistola ultraflow combi para salchicha de 600ml</v>
          </cell>
        </row>
        <row r="1113">
          <cell r="D1113" t="str">
            <v>1SKÑ5</v>
          </cell>
          <cell r="E1113" t="str">
            <v>plancha para soldar cinta sika pvc</v>
          </cell>
        </row>
        <row r="1114">
          <cell r="D1114" t="str">
            <v>1SKP1</v>
          </cell>
          <cell r="E1114" t="str">
            <v>sikamanto 3mm liso x 10m2</v>
          </cell>
        </row>
        <row r="1115">
          <cell r="D1115" t="str">
            <v>1SKP2</v>
          </cell>
          <cell r="E1115" t="str">
            <v>sikamanto 3mm aluminio x 10m2</v>
          </cell>
        </row>
        <row r="1116">
          <cell r="D1116" t="str">
            <v>1SKP3</v>
          </cell>
          <cell r="E1116" t="str">
            <v>sikamanto 3mm poliester x 10m2</v>
          </cell>
        </row>
        <row r="1117">
          <cell r="D1117" t="str">
            <v>1ZK01</v>
          </cell>
          <cell r="E1117" t="str">
            <v>zocalo media caña fibra de vidrio</v>
          </cell>
        </row>
        <row r="1118">
          <cell r="D1118" t="str">
            <v>1ZZ01</v>
          </cell>
          <cell r="E1118" t="str">
            <v>arbustos altura 1.50m</v>
          </cell>
        </row>
        <row r="1119">
          <cell r="D1119" t="str">
            <v>20066</v>
          </cell>
          <cell r="E1119" t="str">
            <v>mo instalacion puertas metalicas / madera</v>
          </cell>
        </row>
        <row r="1120">
          <cell r="D1120" t="str">
            <v>20067</v>
          </cell>
          <cell r="E1120" t="str">
            <v>mo instalacion flanche / canal</v>
          </cell>
        </row>
        <row r="1121">
          <cell r="D1121" t="str">
            <v>20068</v>
          </cell>
          <cell r="E1121" t="str">
            <v>mo doblado lamina</v>
          </cell>
        </row>
        <row r="1122">
          <cell r="D1122" t="str">
            <v>21111</v>
          </cell>
          <cell r="E1122" t="str">
            <v>mo ayudante</v>
          </cell>
        </row>
        <row r="1123">
          <cell r="D1123" t="str">
            <v>21116</v>
          </cell>
          <cell r="E1123" t="str">
            <v>mo transporte interno cemento</v>
          </cell>
        </row>
        <row r="1124">
          <cell r="D1124" t="str">
            <v>21117</v>
          </cell>
          <cell r="E1124" t="str">
            <v>mo descargue de cemento</v>
          </cell>
        </row>
        <row r="1125">
          <cell r="D1125" t="str">
            <v>21118</v>
          </cell>
          <cell r="E1125" t="str">
            <v>mo acarreo interno de material de playa y agregados</v>
          </cell>
        </row>
        <row r="1126">
          <cell r="D1126" t="str">
            <v>21119</v>
          </cell>
          <cell r="E1126" t="str">
            <v>mo salario minimo</v>
          </cell>
        </row>
        <row r="1127">
          <cell r="D1127" t="str">
            <v>21121</v>
          </cell>
          <cell r="E1127" t="str">
            <v>mo oficial obra negra</v>
          </cell>
        </row>
        <row r="1128">
          <cell r="D1128" t="str">
            <v>21139</v>
          </cell>
          <cell r="E1128" t="str">
            <v>comsion de topografia con equipo</v>
          </cell>
        </row>
        <row r="1129">
          <cell r="D1129" t="str">
            <v>21271</v>
          </cell>
          <cell r="E1129" t="str">
            <v>mo grano lavado</v>
          </cell>
        </row>
        <row r="1130">
          <cell r="D1130" t="str">
            <v>22129</v>
          </cell>
          <cell r="E1130" t="str">
            <v>mo transporte interno mortero</v>
          </cell>
        </row>
        <row r="1131">
          <cell r="D1131" t="str">
            <v>22132</v>
          </cell>
          <cell r="E1131" t="str">
            <v>mo preparacion concreto</v>
          </cell>
        </row>
        <row r="1132">
          <cell r="D1132" t="str">
            <v>22139</v>
          </cell>
          <cell r="E1132" t="str">
            <v>mo transporte interno concreto</v>
          </cell>
        </row>
        <row r="1133">
          <cell r="D1133" t="str">
            <v>22561</v>
          </cell>
          <cell r="E1133" t="str">
            <v>mo curador concreto</v>
          </cell>
        </row>
        <row r="1134">
          <cell r="D1134" t="str">
            <v>22711</v>
          </cell>
          <cell r="E1134" t="str">
            <v>mo desmoldante</v>
          </cell>
        </row>
        <row r="1135">
          <cell r="D1135" t="str">
            <v>23131</v>
          </cell>
          <cell r="E1135" t="str">
            <v>mo transporte interno de tuberia</v>
          </cell>
        </row>
        <row r="1136">
          <cell r="D1136" t="str">
            <v>23321</v>
          </cell>
          <cell r="E1136" t="str">
            <v>mo instalacion de tuberia</v>
          </cell>
        </row>
        <row r="1137">
          <cell r="D1137" t="str">
            <v>24151</v>
          </cell>
          <cell r="E1137" t="str">
            <v>mo operario concretadora</v>
          </cell>
        </row>
        <row r="1138">
          <cell r="D1138" t="str">
            <v>2512A</v>
          </cell>
          <cell r="E1138" t="str">
            <v>mo transporte interno hierro horizontal o vertical</v>
          </cell>
        </row>
        <row r="1139">
          <cell r="D1139" t="str">
            <v>2512O</v>
          </cell>
          <cell r="E1139" t="str">
            <v>mo colocacion acero refuerzo</v>
          </cell>
        </row>
        <row r="1140">
          <cell r="D1140" t="str">
            <v>2512P</v>
          </cell>
          <cell r="E1140" t="str">
            <v>mo transporte interno hierro horizontal o vertical</v>
          </cell>
        </row>
        <row r="1141">
          <cell r="D1141" t="str">
            <v>2512Q</v>
          </cell>
          <cell r="E1141" t="str">
            <v>mo transporte interno baldosa de grano</v>
          </cell>
        </row>
        <row r="1142">
          <cell r="D1142" t="str">
            <v>2512R</v>
          </cell>
          <cell r="E1142" t="str">
            <v>mo botada cachaza</v>
          </cell>
        </row>
        <row r="1143">
          <cell r="D1143" t="str">
            <v>25A71</v>
          </cell>
          <cell r="E1143" t="str">
            <v>mo colocacion malla electrosoldada</v>
          </cell>
        </row>
        <row r="1144">
          <cell r="D1144" t="str">
            <v>25A72</v>
          </cell>
          <cell r="E1144" t="str">
            <v>mo corte y figuracion</v>
          </cell>
        </row>
        <row r="1145">
          <cell r="D1145" t="str">
            <v>26311</v>
          </cell>
          <cell r="E1145" t="str">
            <v>mo pega piso en piedra</v>
          </cell>
        </row>
        <row r="1146">
          <cell r="D1146" t="str">
            <v>26312</v>
          </cell>
          <cell r="E1146" t="str">
            <v>mo instalacion piedra tipo vallado</v>
          </cell>
        </row>
        <row r="1147">
          <cell r="D1147" t="str">
            <v>26321</v>
          </cell>
          <cell r="E1147" t="str">
            <v>mo instalacion zocalo en ceramica y porcelanato</v>
          </cell>
        </row>
        <row r="1148">
          <cell r="D1148" t="str">
            <v>26322</v>
          </cell>
          <cell r="E1148" t="str">
            <v>mo vaciado zocalo media caña grano pulido</v>
          </cell>
        </row>
        <row r="1149">
          <cell r="D1149" t="str">
            <v>26323</v>
          </cell>
          <cell r="E1149" t="str">
            <v xml:space="preserve">mo pega zocalo recto en piedra </v>
          </cell>
        </row>
        <row r="1150">
          <cell r="D1150" t="str">
            <v>26324</v>
          </cell>
          <cell r="E1150" t="str">
            <v>mo vaciado faja grano pulido 13-19cm</v>
          </cell>
        </row>
        <row r="1151">
          <cell r="D1151" t="str">
            <v>26325</v>
          </cell>
          <cell r="E1151" t="str">
            <v>mo vaciado grano pulido meson/lavaescobas</v>
          </cell>
        </row>
        <row r="1152">
          <cell r="D1152" t="str">
            <v>26326</v>
          </cell>
          <cell r="E1152" t="str">
            <v>mo vaciado faja grano pulido 50-70cm</v>
          </cell>
        </row>
        <row r="1153">
          <cell r="D1153" t="str">
            <v>26351</v>
          </cell>
          <cell r="E1153" t="str">
            <v>mo pega piso en gres</v>
          </cell>
        </row>
        <row r="1154">
          <cell r="D1154" t="str">
            <v>26352</v>
          </cell>
          <cell r="E1154" t="str">
            <v>mo gres para peldaños con nariz</v>
          </cell>
        </row>
        <row r="1155">
          <cell r="D1155" t="str">
            <v>26C21</v>
          </cell>
          <cell r="E1155" t="str">
            <v>mo instalacion puerta metal</v>
          </cell>
        </row>
        <row r="1156">
          <cell r="D1156" t="str">
            <v>26C22</v>
          </cell>
          <cell r="E1156" t="str">
            <v>mo instalacion puerta corta fuego</v>
          </cell>
        </row>
        <row r="1157">
          <cell r="D1157" t="str">
            <v>27121</v>
          </cell>
          <cell r="E1157" t="str">
            <v>mo colocacion malla electrosoldada</v>
          </cell>
        </row>
        <row r="1158">
          <cell r="D1158" t="str">
            <v>27131</v>
          </cell>
          <cell r="E1158" t="str">
            <v>mo instalacion manto impermeabilizacion</v>
          </cell>
        </row>
        <row r="1159">
          <cell r="D1159" t="str">
            <v>28111</v>
          </cell>
          <cell r="E1159" t="str">
            <v>mo transporte interno bloque</v>
          </cell>
        </row>
        <row r="1160">
          <cell r="D1160" t="str">
            <v>28141</v>
          </cell>
          <cell r="E1160" t="str">
            <v>mo pega bloque</v>
          </cell>
        </row>
        <row r="1161">
          <cell r="D1161" t="str">
            <v>28142</v>
          </cell>
          <cell r="E1161" t="str">
            <v>mo pega bloque</v>
          </cell>
        </row>
        <row r="1162">
          <cell r="D1162" t="str">
            <v>28191</v>
          </cell>
          <cell r="E1162" t="str">
            <v>mo transporte de prefabricados</v>
          </cell>
        </row>
        <row r="1163">
          <cell r="D1163" t="str">
            <v>28211</v>
          </cell>
          <cell r="E1163" t="str">
            <v>mo transporte interno ladrillo</v>
          </cell>
        </row>
        <row r="1164">
          <cell r="D1164" t="str">
            <v>28411</v>
          </cell>
          <cell r="E1164" t="str">
            <v xml:space="preserve">mo ladrillo 10x20x40cm sucio longitud menor a 0.60m </v>
          </cell>
        </row>
        <row r="1165">
          <cell r="D1165" t="str">
            <v>28412</v>
          </cell>
          <cell r="E1165" t="str">
            <v>mo ladrilo 12x20x40cm sucio longitud menor a 0.60m</v>
          </cell>
        </row>
        <row r="1166">
          <cell r="D1166" t="str">
            <v>28413</v>
          </cell>
          <cell r="E1166" t="str">
            <v>mo ladrilo 6x12x24cm revitado una cara longitud menor a 0.60m</v>
          </cell>
        </row>
        <row r="1167">
          <cell r="D1167" t="str">
            <v>28414</v>
          </cell>
          <cell r="E1167" t="str">
            <v xml:space="preserve">mo chapa 6x12x24cm </v>
          </cell>
        </row>
        <row r="1168">
          <cell r="D1168" t="str">
            <v>28415</v>
          </cell>
          <cell r="E1168" t="str">
            <v>mo chapa 6x12x24cm longitud menor a 0.60m</v>
          </cell>
        </row>
        <row r="1169">
          <cell r="D1169" t="str">
            <v>28417</v>
          </cell>
          <cell r="E1169" t="str">
            <v>mo ladrillo 10x20x40cm sucio</v>
          </cell>
        </row>
        <row r="1170">
          <cell r="D1170" t="str">
            <v>28418</v>
          </cell>
          <cell r="E1170" t="str">
            <v>mo ladrillo 12x20x40cm sucio</v>
          </cell>
        </row>
        <row r="1171">
          <cell r="D1171" t="str">
            <v>28419</v>
          </cell>
          <cell r="E1171" t="str">
            <v>mo chapa catalan</v>
          </cell>
        </row>
        <row r="1172">
          <cell r="D1172" t="str">
            <v>29111</v>
          </cell>
          <cell r="E1172" t="str">
            <v>mo instalacion de cerradura</v>
          </cell>
        </row>
        <row r="1173">
          <cell r="D1173" t="str">
            <v>29141</v>
          </cell>
          <cell r="E1173" t="str">
            <v>mo instalacion de tope puerta</v>
          </cell>
        </row>
        <row r="1174">
          <cell r="D1174" t="str">
            <v>29211</v>
          </cell>
          <cell r="E1174" t="str">
            <v>mo prestaciones sociales</v>
          </cell>
        </row>
        <row r="1175">
          <cell r="D1175" t="str">
            <v>2A001</v>
          </cell>
          <cell r="E1175" t="str">
            <v>aseo apartamentos</v>
          </cell>
        </row>
        <row r="1176">
          <cell r="D1176" t="str">
            <v>2A112</v>
          </cell>
          <cell r="E1176" t="str">
            <v>mo localizacion y replanteo estructuras</v>
          </cell>
        </row>
        <row r="1177">
          <cell r="D1177" t="str">
            <v>2A113</v>
          </cell>
          <cell r="E1177" t="str">
            <v>mo localizacion y replanteo urbanismo</v>
          </cell>
        </row>
        <row r="1178">
          <cell r="D1178" t="str">
            <v>2A114</v>
          </cell>
          <cell r="E1178" t="str">
            <v>comision de topografia</v>
          </cell>
        </row>
        <row r="1179">
          <cell r="D1179" t="str">
            <v>2A411</v>
          </cell>
          <cell r="E1179" t="str">
            <v>mo excavacion manual</v>
          </cell>
        </row>
        <row r="1180">
          <cell r="D1180" t="str">
            <v>2A412</v>
          </cell>
          <cell r="E1180" t="str">
            <v>mo excavacion manual trincheras</v>
          </cell>
        </row>
        <row r="1181">
          <cell r="D1181" t="str">
            <v>2A461</v>
          </cell>
          <cell r="E1181" t="str">
            <v>mo transporte interno de material proveniente de las excavaciones</v>
          </cell>
        </row>
        <row r="1182">
          <cell r="D1182" t="str">
            <v>2A462</v>
          </cell>
          <cell r="E1182" t="str">
            <v>mo transporte material granular</v>
          </cell>
        </row>
        <row r="1183">
          <cell r="D1183" t="str">
            <v>2A581</v>
          </cell>
          <cell r="E1183" t="str">
            <v>mo llenos manuales compactados</v>
          </cell>
        </row>
        <row r="1184">
          <cell r="D1184" t="str">
            <v>2A671</v>
          </cell>
          <cell r="E1184" t="str">
            <v>mo instalacion de cuneta</v>
          </cell>
        </row>
        <row r="1185">
          <cell r="D1185" t="str">
            <v>2A851</v>
          </cell>
          <cell r="E1185" t="str">
            <v>mo instalacion cerramiento provisional en tela verde</v>
          </cell>
        </row>
        <row r="1186">
          <cell r="D1186" t="str">
            <v>2B311</v>
          </cell>
          <cell r="E1186" t="str">
            <v>mo excavacion pilas 0-2 m</v>
          </cell>
        </row>
        <row r="1187">
          <cell r="D1187" t="str">
            <v>2B312</v>
          </cell>
          <cell r="E1187" t="str">
            <v>mo excavacion pilas 2-4 m</v>
          </cell>
        </row>
        <row r="1188">
          <cell r="D1188" t="str">
            <v>2B313</v>
          </cell>
          <cell r="E1188" t="str">
            <v>mo excavacion pilas 4-6 m</v>
          </cell>
        </row>
        <row r="1189">
          <cell r="D1189" t="str">
            <v>2B314</v>
          </cell>
          <cell r="E1189" t="str">
            <v>mo excavacion pilas 6-8 m</v>
          </cell>
        </row>
        <row r="1190">
          <cell r="D1190" t="str">
            <v>2B315</v>
          </cell>
          <cell r="E1190" t="str">
            <v>mo excavacion pilas 8-10 m</v>
          </cell>
        </row>
        <row r="1191">
          <cell r="D1191" t="str">
            <v>2B316</v>
          </cell>
          <cell r="E1191" t="str">
            <v>mo excavacion pilas 10-12 m</v>
          </cell>
        </row>
        <row r="1192">
          <cell r="D1192" t="str">
            <v>2B317</v>
          </cell>
          <cell r="E1192" t="str">
            <v>mo excavacion pilas 12-14 m</v>
          </cell>
        </row>
        <row r="1193">
          <cell r="D1193" t="str">
            <v>2B318</v>
          </cell>
          <cell r="E1193" t="str">
            <v>mo excavacion pilas 14-16 m</v>
          </cell>
        </row>
        <row r="1194">
          <cell r="D1194" t="str">
            <v>2B319</v>
          </cell>
          <cell r="E1194" t="str">
            <v>mo excavacion pilas 16-18 m</v>
          </cell>
        </row>
        <row r="1195">
          <cell r="D1195" t="str">
            <v>2B320</v>
          </cell>
          <cell r="E1195" t="str">
            <v>mo excavacion pilas 18-20 m</v>
          </cell>
        </row>
        <row r="1196">
          <cell r="D1196" t="str">
            <v>2B321</v>
          </cell>
          <cell r="E1196" t="str">
            <v>mo excavacion pilas 20-22 m</v>
          </cell>
        </row>
        <row r="1197">
          <cell r="D1197" t="str">
            <v>2B322</v>
          </cell>
          <cell r="E1197" t="str">
            <v>mo excavacion pilas 22-24 m</v>
          </cell>
        </row>
        <row r="1198">
          <cell r="D1198" t="str">
            <v>2B323</v>
          </cell>
          <cell r="E1198" t="str">
            <v>mo excavacion pilas 24-26 m</v>
          </cell>
        </row>
        <row r="1199">
          <cell r="D1199" t="str">
            <v>2B341</v>
          </cell>
          <cell r="E1199" t="str">
            <v>mo vaciado pilas</v>
          </cell>
        </row>
        <row r="1200">
          <cell r="D1200" t="str">
            <v>2B372</v>
          </cell>
          <cell r="E1200" t="str">
            <v>mo vaciado anillos en pilas</v>
          </cell>
        </row>
        <row r="1201">
          <cell r="D1201" t="str">
            <v>2B651</v>
          </cell>
          <cell r="E1201" t="str">
            <v>mo vaciado de pedestales en concreto</v>
          </cell>
        </row>
        <row r="1202">
          <cell r="D1202" t="str">
            <v>2B728</v>
          </cell>
          <cell r="E1202" t="str">
            <v>mo vaciado de zapatas</v>
          </cell>
        </row>
        <row r="1203">
          <cell r="D1203" t="str">
            <v>2B729</v>
          </cell>
          <cell r="E1203" t="str">
            <v>mo vaciado vigas de fundacion</v>
          </cell>
        </row>
        <row r="1204">
          <cell r="D1204" t="str">
            <v>2B730</v>
          </cell>
          <cell r="E1204" t="str">
            <v>mo vaciado bordillos de concreto</v>
          </cell>
        </row>
        <row r="1205">
          <cell r="D1205" t="str">
            <v>2C331</v>
          </cell>
          <cell r="E1205" t="str">
            <v>mo armado y vaciado carcamo</v>
          </cell>
        </row>
        <row r="1206">
          <cell r="D1206" t="str">
            <v>2C489</v>
          </cell>
          <cell r="E1206" t="str">
            <v>mo instalacion geotextil incluye transporte</v>
          </cell>
        </row>
        <row r="1207">
          <cell r="D1207" t="str">
            <v>2CD11</v>
          </cell>
          <cell r="E1207" t="str">
            <v>descapote manual</v>
          </cell>
        </row>
        <row r="1208">
          <cell r="D1208" t="str">
            <v>2CD12</v>
          </cell>
          <cell r="E1208" t="str">
            <v>excavacion manual</v>
          </cell>
        </row>
        <row r="1209">
          <cell r="D1209" t="str">
            <v>2CD13</v>
          </cell>
          <cell r="E1209" t="str">
            <v>replanteo</v>
          </cell>
        </row>
        <row r="1210">
          <cell r="D1210" t="str">
            <v>2CD14</v>
          </cell>
          <cell r="E1210" t="str">
            <v>cerramiento en polisombra</v>
          </cell>
        </row>
        <row r="1211">
          <cell r="D1211" t="str">
            <v>2CD15</v>
          </cell>
          <cell r="E1211" t="str">
            <v>cerramiento en tabla</v>
          </cell>
        </row>
        <row r="1212">
          <cell r="D1212" t="str">
            <v>2CD16</v>
          </cell>
          <cell r="E1212" t="str">
            <v>desmonte en cubierta</v>
          </cell>
        </row>
        <row r="1213">
          <cell r="D1213" t="str">
            <v>2CD17</v>
          </cell>
          <cell r="E1213" t="str">
            <v>desmonte de entramado de cubierta</v>
          </cell>
        </row>
        <row r="1214">
          <cell r="D1214" t="str">
            <v>2CD18</v>
          </cell>
          <cell r="E1214" t="str">
            <v>demolicion muros en bloque 0.15</v>
          </cell>
        </row>
        <row r="1215">
          <cell r="D1215" t="str">
            <v>2CD19</v>
          </cell>
          <cell r="E1215" t="str">
            <v>demolicion muros en tolete 0.15</v>
          </cell>
        </row>
        <row r="1216">
          <cell r="D1216" t="str">
            <v>2CD1A</v>
          </cell>
          <cell r="E1216" t="str">
            <v>demolicion placas eligeradas 0.15</v>
          </cell>
        </row>
        <row r="1217">
          <cell r="D1217" t="str">
            <v>2CD1B</v>
          </cell>
          <cell r="E1217" t="str">
            <v>demolicion placas contrapiso</v>
          </cell>
        </row>
        <row r="1218">
          <cell r="D1218" t="str">
            <v>2CD1C</v>
          </cell>
          <cell r="E1218" t="str">
            <v>demolicion placas macizas 0.15</v>
          </cell>
        </row>
        <row r="1219">
          <cell r="D1219" t="str">
            <v>2CD1D</v>
          </cell>
          <cell r="E1219" t="str">
            <v>demolicion vigas y columnas</v>
          </cell>
        </row>
        <row r="1220">
          <cell r="D1220" t="str">
            <v>2CD21</v>
          </cell>
          <cell r="E1220" t="str">
            <v>tablero parcial trifasico 12 circuitos</v>
          </cell>
        </row>
        <row r="1221">
          <cell r="D1221" t="str">
            <v>2CD22</v>
          </cell>
          <cell r="E1221" t="str">
            <v>salida trifasica pvc</v>
          </cell>
        </row>
        <row r="1222">
          <cell r="D1222" t="str">
            <v>2CD23</v>
          </cell>
          <cell r="E1222" t="str">
            <v>salida bifasica pvc</v>
          </cell>
        </row>
        <row r="1223">
          <cell r="D1223" t="str">
            <v>2CD31</v>
          </cell>
          <cell r="E1223" t="str">
            <v>estuco</v>
          </cell>
        </row>
        <row r="1224">
          <cell r="D1224" t="str">
            <v>2CD32</v>
          </cell>
          <cell r="E1224" t="str">
            <v>filos y dilataciones</v>
          </cell>
        </row>
        <row r="1225">
          <cell r="D1225" t="str">
            <v>2CD33</v>
          </cell>
          <cell r="E1225" t="str">
            <v>vinilo 3 manos</v>
          </cell>
        </row>
        <row r="1226">
          <cell r="D1226" t="str">
            <v>2CD34</v>
          </cell>
          <cell r="E1226" t="str">
            <v>graniplast</v>
          </cell>
        </row>
        <row r="1227">
          <cell r="D1227" t="str">
            <v>2CD35</v>
          </cell>
          <cell r="E1227" t="str">
            <v>lavado e impremeablilizacion fachada</v>
          </cell>
        </row>
        <row r="1228">
          <cell r="D1228" t="str">
            <v>2CD41</v>
          </cell>
          <cell r="E1228" t="str">
            <v xml:space="preserve">tu beria dos desagües </v>
          </cell>
        </row>
        <row r="1229">
          <cell r="D1229" t="str">
            <v>2CD42</v>
          </cell>
          <cell r="E1229" t="str">
            <v>tuberia sanitaria pvc 4"</v>
          </cell>
        </row>
        <row r="1230">
          <cell r="D1230" t="str">
            <v>2CD43</v>
          </cell>
          <cell r="E1230" t="str">
            <v>cajas de inspeccion base y tapa 80x80</v>
          </cell>
        </row>
        <row r="1231">
          <cell r="D1231" t="str">
            <v>2CD51</v>
          </cell>
          <cell r="E1231" t="str">
            <v>filos y dilataciones mortero</v>
          </cell>
        </row>
        <row r="1232">
          <cell r="D1232" t="str">
            <v>2CD52</v>
          </cell>
          <cell r="E1232" t="str">
            <v>pañete liso pared 1:5</v>
          </cell>
        </row>
        <row r="1233">
          <cell r="D1233" t="str">
            <v>2CD53</v>
          </cell>
          <cell r="E1233" t="str">
            <v>pañete liso techos 1:5</v>
          </cell>
        </row>
        <row r="1234">
          <cell r="D1234" t="str">
            <v>2CD54</v>
          </cell>
          <cell r="E1234" t="str">
            <v>pañete liso impermeabilizado de muros 1:30</v>
          </cell>
        </row>
        <row r="1235">
          <cell r="D1235" t="str">
            <v>2CD61</v>
          </cell>
          <cell r="E1235" t="str">
            <v>concreto ciclopeo</v>
          </cell>
        </row>
        <row r="1236">
          <cell r="D1236" t="str">
            <v>2CD62</v>
          </cell>
          <cell r="E1236" t="str">
            <v>zapatas</v>
          </cell>
        </row>
        <row r="1237">
          <cell r="D1237" t="str">
            <v>2CD63</v>
          </cell>
          <cell r="E1237" t="str">
            <v>viga amarre en concreto</v>
          </cell>
        </row>
        <row r="1238">
          <cell r="D1238" t="str">
            <v>2CD64</v>
          </cell>
          <cell r="E1238" t="str">
            <v xml:space="preserve">columnas </v>
          </cell>
        </row>
        <row r="1239">
          <cell r="D1239" t="str">
            <v>2CD65</v>
          </cell>
          <cell r="E1239" t="str">
            <v>escalera maciza un tramo</v>
          </cell>
        </row>
        <row r="1240">
          <cell r="D1240" t="str">
            <v>2CD66</v>
          </cell>
          <cell r="E1240" t="str">
            <v>tanque subterraneo</v>
          </cell>
        </row>
        <row r="1241">
          <cell r="D1241" t="str">
            <v>2CD67</v>
          </cell>
          <cell r="E1241" t="str">
            <v>vigas aereas</v>
          </cell>
        </row>
        <row r="1242">
          <cell r="D1242" t="str">
            <v>2CD68</v>
          </cell>
          <cell r="E1242" t="str">
            <v>losa maciza h/0.10</v>
          </cell>
        </row>
        <row r="1243">
          <cell r="D1243" t="str">
            <v>2CD69</v>
          </cell>
          <cell r="E1243" t="str">
            <v>acero de refuerzo 420 mpa</v>
          </cell>
        </row>
        <row r="1244">
          <cell r="D1244" t="str">
            <v>2CD71</v>
          </cell>
          <cell r="E1244" t="str">
            <v>salida suministro de agua fria pvc</v>
          </cell>
        </row>
        <row r="1245">
          <cell r="D1245" t="str">
            <v>2CD72</v>
          </cell>
          <cell r="E1245" t="str">
            <v>salida suministro de agua caliente pvc</v>
          </cell>
        </row>
        <row r="1246">
          <cell r="D1246" t="str">
            <v>2CD73</v>
          </cell>
          <cell r="E1246" t="str">
            <v>salida desagüe pvc 4"</v>
          </cell>
        </row>
        <row r="1247">
          <cell r="D1247" t="str">
            <v>2CD74</v>
          </cell>
          <cell r="E1247" t="str">
            <v>instalacion aparato sanitario</v>
          </cell>
        </row>
        <row r="1248">
          <cell r="D1248" t="str">
            <v>2CD81</v>
          </cell>
          <cell r="E1248" t="str">
            <v>mamposteria bloque 5</v>
          </cell>
        </row>
        <row r="1249">
          <cell r="D1249" t="str">
            <v>2CD82</v>
          </cell>
          <cell r="E1249" t="str">
            <v>mo muro ladrillo estructural</v>
          </cell>
        </row>
        <row r="1250">
          <cell r="D1250" t="str">
            <v>2CD83</v>
          </cell>
          <cell r="E1250" t="str">
            <v>bloque concreto e=0.20</v>
          </cell>
        </row>
        <row r="1251">
          <cell r="D1251" t="str">
            <v>2CD84</v>
          </cell>
          <cell r="E1251" t="str">
            <v>m.o. dintel concreto 15x20</v>
          </cell>
        </row>
        <row r="1252">
          <cell r="D1252" t="str">
            <v>2CD85</v>
          </cell>
          <cell r="E1252" t="str">
            <v>mo alfajia ladrillo estructural</v>
          </cell>
        </row>
        <row r="1253">
          <cell r="D1253" t="str">
            <v>2CD86</v>
          </cell>
          <cell r="E1253" t="str">
            <v xml:space="preserve">mesones en concreto fundidos en sitio </v>
          </cell>
        </row>
        <row r="1254">
          <cell r="D1254" t="str">
            <v>2CD87</v>
          </cell>
          <cell r="E1254" t="str">
            <v>muro yeso carton doble cara</v>
          </cell>
        </row>
        <row r="1255">
          <cell r="D1255" t="str">
            <v>2CD88</v>
          </cell>
          <cell r="E1255" t="str">
            <v>muro fibrocemento una cara</v>
          </cell>
        </row>
        <row r="1256">
          <cell r="D1256" t="str">
            <v>2CD89</v>
          </cell>
          <cell r="E1256" t="str">
            <v>mo muro ladrillo bocadillo</v>
          </cell>
        </row>
        <row r="1257">
          <cell r="D1257" t="str">
            <v>2CD8A</v>
          </cell>
          <cell r="E1257" t="str">
            <v>m.o. dintel concreto 0.12x0.20</v>
          </cell>
        </row>
        <row r="1258">
          <cell r="D1258" t="str">
            <v>2CD8B</v>
          </cell>
          <cell r="E1258" t="str">
            <v>m.o. dintel concreto 0.09x0.20</v>
          </cell>
        </row>
        <row r="1259">
          <cell r="D1259" t="str">
            <v>2CD8C</v>
          </cell>
          <cell r="E1259" t="str">
            <v>m.o. dintel concreto 0.07x0.20</v>
          </cell>
        </row>
        <row r="1260">
          <cell r="D1260" t="str">
            <v>2CD8D</v>
          </cell>
          <cell r="E1260" t="str">
            <v>mo muro bloque no. 5</v>
          </cell>
        </row>
        <row r="1261">
          <cell r="D1261" t="str">
            <v>2CD8E</v>
          </cell>
          <cell r="E1261" t="str">
            <v>mo muro bloque 15x20x40</v>
          </cell>
        </row>
        <row r="1262">
          <cell r="D1262" t="str">
            <v>2CD8F</v>
          </cell>
          <cell r="E1262" t="str">
            <v>mo muro bloque 10x20x40</v>
          </cell>
        </row>
        <row r="1263">
          <cell r="D1263" t="str">
            <v>2CD8G</v>
          </cell>
          <cell r="E1263" t="str">
            <v>mo muro bloque 20x20x40</v>
          </cell>
        </row>
        <row r="1264">
          <cell r="D1264" t="str">
            <v>2CD8H</v>
          </cell>
          <cell r="E1264" t="str">
            <v>mo muro ladrillo 15x20x40</v>
          </cell>
        </row>
        <row r="1265">
          <cell r="D1265" t="str">
            <v>2CD8I</v>
          </cell>
          <cell r="E1265" t="str">
            <v>mo muro ladrillo 12x23x33</v>
          </cell>
        </row>
        <row r="1266">
          <cell r="D1266" t="str">
            <v>2CD8J</v>
          </cell>
          <cell r="E1266" t="str">
            <v>mo calado 20x20</v>
          </cell>
        </row>
        <row r="1267">
          <cell r="D1267" t="str">
            <v>2CD8K</v>
          </cell>
          <cell r="E1267" t="str">
            <v>mo muro bloque gran toscano</v>
          </cell>
        </row>
        <row r="1268">
          <cell r="D1268" t="str">
            <v>2CD90</v>
          </cell>
          <cell r="E1268" t="str">
            <v>mo muro ladrillo catalan</v>
          </cell>
        </row>
        <row r="1269">
          <cell r="D1269" t="str">
            <v>2CD91</v>
          </cell>
          <cell r="E1269" t="str">
            <v>base b-200-extender y compacatar con rana</v>
          </cell>
        </row>
        <row r="1270">
          <cell r="D1270" t="str">
            <v>2CD9A</v>
          </cell>
          <cell r="E1270" t="str">
            <v>mo muro ladrillo catalan - ancho menor a 0.60 m.</v>
          </cell>
        </row>
        <row r="1271">
          <cell r="D1271" t="str">
            <v>2CDA1</v>
          </cell>
          <cell r="E1271" t="str">
            <v>teja fibrocemento perfil 7</v>
          </cell>
        </row>
        <row r="1272">
          <cell r="D1272" t="str">
            <v>2CDA2</v>
          </cell>
          <cell r="E1272" t="str">
            <v>canaleta fibrocemento 90 de 6.00m</v>
          </cell>
        </row>
        <row r="1273">
          <cell r="D1273" t="str">
            <v>2CDA3</v>
          </cell>
          <cell r="E1273" t="str">
            <v>afinado cubiertas planas e=0.08</v>
          </cell>
        </row>
        <row r="1274">
          <cell r="D1274" t="str">
            <v>2CDA4</v>
          </cell>
          <cell r="E1274" t="str">
            <v>manto asfaltico calibre 3mm</v>
          </cell>
        </row>
        <row r="1275">
          <cell r="D1275" t="str">
            <v>2CDB1</v>
          </cell>
          <cell r="E1275" t="str">
            <v>fabricacion estructura metalica</v>
          </cell>
        </row>
        <row r="1276">
          <cell r="D1276" t="str">
            <v>2CDB2</v>
          </cell>
          <cell r="E1276" t="str">
            <v>montaje estructura metalica</v>
          </cell>
        </row>
        <row r="1277">
          <cell r="D1277" t="str">
            <v>2CDC1</v>
          </cell>
          <cell r="E1277" t="str">
            <v>enchape ceramica piso/muro</v>
          </cell>
        </row>
        <row r="1278">
          <cell r="D1278" t="str">
            <v>2CDC2</v>
          </cell>
          <cell r="E1278" t="str">
            <v>mo piso porcelanato</v>
          </cell>
        </row>
        <row r="1279">
          <cell r="D1279" t="str">
            <v>2CDD1</v>
          </cell>
          <cell r="E1279" t="str">
            <v>retiro sobrantes tierra</v>
          </cell>
        </row>
        <row r="1280">
          <cell r="D1280" t="str">
            <v>2CDD2</v>
          </cell>
          <cell r="E1280" t="str">
            <v>placa de cimentacion aligerada</v>
          </cell>
        </row>
        <row r="1281">
          <cell r="D1281" t="str">
            <v>2CDD3</v>
          </cell>
          <cell r="E1281" t="str">
            <v>base granular recebo comun</v>
          </cell>
        </row>
        <row r="1282">
          <cell r="D1282" t="str">
            <v>2CDD4</v>
          </cell>
          <cell r="E1282" t="str">
            <v>base arena cemento 1:20</v>
          </cell>
        </row>
        <row r="1283">
          <cell r="D1283" t="str">
            <v>2CDD5</v>
          </cell>
          <cell r="E1283" t="str">
            <v>base concreto pobre e=0.05</v>
          </cell>
        </row>
        <row r="1284">
          <cell r="D1284" t="str">
            <v>2CDD6</v>
          </cell>
          <cell r="E1284" t="str">
            <v>placa aligerada flotante concreto 0.90</v>
          </cell>
        </row>
        <row r="1285">
          <cell r="D1285" t="str">
            <v>2CDD7</v>
          </cell>
          <cell r="E1285" t="str">
            <v>mo colocacion adoquin / gramoquin</v>
          </cell>
        </row>
        <row r="1286">
          <cell r="D1286" t="str">
            <v>2CDE1</v>
          </cell>
          <cell r="E1286" t="str">
            <v>aseo general de obra</v>
          </cell>
        </row>
        <row r="1287">
          <cell r="D1287" t="str">
            <v>2CDF1</v>
          </cell>
          <cell r="E1287" t="str">
            <v>granifo fundido y pulido en sitio</v>
          </cell>
        </row>
        <row r="1288">
          <cell r="D1288" t="str">
            <v>2CDF2</v>
          </cell>
          <cell r="E1288" t="str">
            <v>piso y tablon de arcilla</v>
          </cell>
        </row>
        <row r="1289">
          <cell r="D1289" t="str">
            <v>2CDF3</v>
          </cell>
          <cell r="E1289" t="str">
            <v>piso en baldosa</v>
          </cell>
        </row>
        <row r="1290">
          <cell r="D1290" t="str">
            <v>2CDG1</v>
          </cell>
          <cell r="E1290" t="str">
            <v>cañuela concreto 0.20x0.12</v>
          </cell>
        </row>
        <row r="1291">
          <cell r="D1291" t="str">
            <v>2CDG2</v>
          </cell>
          <cell r="E1291" t="str">
            <v>alistado piso mortero 1:30 arena lavada impermeable</v>
          </cell>
        </row>
        <row r="1292">
          <cell r="D1292" t="str">
            <v>2CDG3</v>
          </cell>
          <cell r="E1292" t="str">
            <v>mo piso en mortero</v>
          </cell>
        </row>
        <row r="1293">
          <cell r="D1293" t="str">
            <v>2D15A</v>
          </cell>
          <cell r="E1293" t="str">
            <v>mo armado y vaciado columna</v>
          </cell>
        </row>
        <row r="1294">
          <cell r="D1294" t="str">
            <v>2D259</v>
          </cell>
          <cell r="E1294" t="str">
            <v>mo armado y vaciado muro de contencion en concreto</v>
          </cell>
        </row>
        <row r="1295">
          <cell r="D1295" t="str">
            <v>2D25A</v>
          </cell>
          <cell r="E1295" t="str">
            <v>mo muro vaciado en concreto</v>
          </cell>
        </row>
        <row r="1296">
          <cell r="D1296" t="str">
            <v>2D31A</v>
          </cell>
          <cell r="E1296" t="str">
            <v>mo armado y vaciado losa maciza</v>
          </cell>
        </row>
        <row r="1297">
          <cell r="D1297" t="str">
            <v>2D31C</v>
          </cell>
          <cell r="E1297" t="str">
            <v xml:space="preserve">mo placa sillar en concreto </v>
          </cell>
        </row>
        <row r="1298">
          <cell r="D1298" t="str">
            <v>2D31D</v>
          </cell>
          <cell r="E1298" t="str">
            <v>mo placa dintel en concreto</v>
          </cell>
        </row>
        <row r="1299">
          <cell r="D1299" t="str">
            <v>2D43A</v>
          </cell>
          <cell r="E1299" t="str">
            <v>mo armado y vaciado losa aligerada con caseton recuperable</v>
          </cell>
        </row>
        <row r="1300">
          <cell r="D1300" t="str">
            <v>2D43B</v>
          </cell>
          <cell r="E1300" t="str">
            <v>mo armado y vaciado aligerada por tramos</v>
          </cell>
        </row>
        <row r="1301">
          <cell r="D1301" t="str">
            <v>2D529</v>
          </cell>
          <cell r="E1301" t="str">
            <v>mo vaciado vigas sobre mamposteria</v>
          </cell>
        </row>
        <row r="1302">
          <cell r="D1302" t="str">
            <v>2D621</v>
          </cell>
          <cell r="E1302" t="str">
            <v>mo armado y vaciado escalas en concreto a la vista</v>
          </cell>
        </row>
        <row r="1303">
          <cell r="D1303" t="str">
            <v>2D622</v>
          </cell>
          <cell r="E1303" t="str">
            <v>mo armado y vaciado de escalas en concreto</v>
          </cell>
        </row>
        <row r="1304">
          <cell r="D1304" t="str">
            <v>2D623</v>
          </cell>
          <cell r="E1304" t="str">
            <v>mo armado y vaciado de escalas en concreto sobre terreno</v>
          </cell>
        </row>
        <row r="1305">
          <cell r="D1305" t="str">
            <v>2D831</v>
          </cell>
          <cell r="E1305" t="str">
            <v>mo dovelas mamposteria bloque 20x20x40</v>
          </cell>
        </row>
        <row r="1306">
          <cell r="D1306" t="str">
            <v>2D832</v>
          </cell>
          <cell r="E1306" t="str">
            <v>mo dovelas mamposteria bloque 15x20x40</v>
          </cell>
        </row>
        <row r="1307">
          <cell r="D1307" t="str">
            <v>2D91A</v>
          </cell>
          <cell r="E1307" t="str">
            <v>mo corte y figuracion</v>
          </cell>
        </row>
        <row r="1308">
          <cell r="D1308" t="str">
            <v>2D92A</v>
          </cell>
          <cell r="E1308" t="str">
            <v>mo colocacion acero refuerzo</v>
          </cell>
        </row>
        <row r="1309">
          <cell r="D1309" t="str">
            <v>2D92B</v>
          </cell>
          <cell r="E1309" t="str">
            <v>colocacion parrillas acero refuerzo</v>
          </cell>
        </row>
        <row r="1310">
          <cell r="D1310" t="str">
            <v>2EA11</v>
          </cell>
          <cell r="E1310" t="str">
            <v>mo dovelas mamposteria bloque y ladrillo</v>
          </cell>
        </row>
        <row r="1311">
          <cell r="D1311" t="str">
            <v>2J111</v>
          </cell>
          <cell r="E1311" t="str">
            <v>mo pañete muros interiores</v>
          </cell>
        </row>
        <row r="1312">
          <cell r="D1312" t="str">
            <v>2J112</v>
          </cell>
          <cell r="E1312" t="str">
            <v>mo pañete en cielos</v>
          </cell>
        </row>
        <row r="1313">
          <cell r="D1313" t="str">
            <v>2J113</v>
          </cell>
          <cell r="E1313" t="str">
            <v>mo pañete muros exteriores</v>
          </cell>
        </row>
        <row r="1314">
          <cell r="D1314" t="str">
            <v>2J114</v>
          </cell>
          <cell r="E1314" t="str">
            <v>mo pañete muros exteriores - ancho menor 0.60 m.</v>
          </cell>
        </row>
        <row r="1315">
          <cell r="D1315" t="str">
            <v>2J11A</v>
          </cell>
          <cell r="E1315" t="str">
            <v>mo pañete muros interiores - ancho menor 0.60 m.</v>
          </cell>
        </row>
        <row r="1316">
          <cell r="D1316" t="str">
            <v>2J149</v>
          </cell>
          <cell r="E1316" t="str">
            <v>mo pañete lineales interiores</v>
          </cell>
        </row>
        <row r="1317">
          <cell r="D1317" t="str">
            <v>2J150</v>
          </cell>
          <cell r="E1317" t="str">
            <v>mo pañete lineales exteriores</v>
          </cell>
        </row>
        <row r="1318">
          <cell r="D1318" t="str">
            <v>2J211</v>
          </cell>
          <cell r="E1318" t="str">
            <v>mo enchape baldosin estampillado</v>
          </cell>
        </row>
        <row r="1319">
          <cell r="D1319" t="str">
            <v>2K149</v>
          </cell>
          <cell r="E1319" t="str">
            <v>mo mortero pendientado terraza</v>
          </cell>
        </row>
        <row r="1320">
          <cell r="D1320" t="str">
            <v>2K150</v>
          </cell>
          <cell r="E1320" t="str">
            <v xml:space="preserve">mo mortero de piso </v>
          </cell>
        </row>
        <row r="1321">
          <cell r="D1321" t="str">
            <v>2K151</v>
          </cell>
          <cell r="E1321" t="str">
            <v>mo vaciado piso en concreto e= hasta 15 cm</v>
          </cell>
        </row>
        <row r="1322">
          <cell r="D1322" t="str">
            <v>2K152</v>
          </cell>
          <cell r="E1322" t="str">
            <v>mo vaciado de placa de contrapiso e=0.10 a 0.20 m</v>
          </cell>
        </row>
        <row r="1323">
          <cell r="D1323" t="str">
            <v>2K731</v>
          </cell>
          <cell r="E1323" t="str">
            <v>mo vaciaciado media caña grano lavado</v>
          </cell>
        </row>
        <row r="1324">
          <cell r="D1324" t="str">
            <v>2K799</v>
          </cell>
          <cell r="E1324" t="str">
            <v>mo instalacion de bordillo</v>
          </cell>
        </row>
        <row r="1325">
          <cell r="D1325" t="str">
            <v>2KA11</v>
          </cell>
          <cell r="E1325" t="str">
            <v>mo pisos en arenilla</v>
          </cell>
        </row>
        <row r="1326">
          <cell r="D1326" t="str">
            <v>2KA12</v>
          </cell>
          <cell r="E1326" t="str">
            <v>mo vaciado talon de concreto</v>
          </cell>
        </row>
        <row r="1327">
          <cell r="D1327" t="str">
            <v>2L911</v>
          </cell>
          <cell r="E1327" t="str">
            <v>mo instalacion divisiones baños</v>
          </cell>
        </row>
        <row r="1328">
          <cell r="D1328" t="str">
            <v>2N1A1</v>
          </cell>
          <cell r="E1328" t="str">
            <v xml:space="preserve">mo instalacion de lavadero </v>
          </cell>
        </row>
        <row r="1329">
          <cell r="D1329" t="str">
            <v>2N1A2</v>
          </cell>
          <cell r="E1329" t="str">
            <v>mo instalacion de pozuelo de acero inoxidable</v>
          </cell>
        </row>
        <row r="1330">
          <cell r="D1330" t="str">
            <v>2N1A3</v>
          </cell>
          <cell r="E1330" t="str">
            <v>mo instalacion de griferia</v>
          </cell>
        </row>
        <row r="1331">
          <cell r="D1331" t="str">
            <v>2N1A4</v>
          </cell>
          <cell r="E1331" t="str">
            <v>mo instalacion de canilla</v>
          </cell>
        </row>
        <row r="1332">
          <cell r="D1332" t="str">
            <v>2N291</v>
          </cell>
          <cell r="E1332" t="str">
            <v>mo instalacion accesorios institucionales baños</v>
          </cell>
        </row>
        <row r="1333">
          <cell r="D1333" t="str">
            <v>2N292</v>
          </cell>
          <cell r="E1333" t="str">
            <v>mo instalacion accesorios baños</v>
          </cell>
        </row>
        <row r="1334">
          <cell r="D1334" t="str">
            <v>2N293</v>
          </cell>
          <cell r="E1334" t="str">
            <v>mo instalacion accesorios sencillos baños</v>
          </cell>
        </row>
        <row r="1335">
          <cell r="D1335" t="str">
            <v>2N311</v>
          </cell>
          <cell r="E1335" t="str">
            <v xml:space="preserve">mo colocacion instalacion abasto plastico </v>
          </cell>
        </row>
        <row r="1336">
          <cell r="D1336" t="str">
            <v>2N383</v>
          </cell>
          <cell r="E1336" t="str">
            <v>mo colocacion rejillas en aluminio para piso</v>
          </cell>
        </row>
        <row r="1337">
          <cell r="D1337" t="str">
            <v>2N3B1</v>
          </cell>
          <cell r="E1337" t="str">
            <v>mo instalacion rejilla de ventilacion de gas</v>
          </cell>
        </row>
        <row r="1338">
          <cell r="D1338" t="str">
            <v>2O211</v>
          </cell>
          <cell r="E1338" t="str">
            <v>mo vaciado de andenes en concreto</v>
          </cell>
        </row>
        <row r="1339">
          <cell r="D1339" t="str">
            <v>2O751</v>
          </cell>
          <cell r="E1339" t="str">
            <v>mo topellantas</v>
          </cell>
        </row>
        <row r="1340">
          <cell r="D1340" t="str">
            <v>2P111</v>
          </cell>
          <cell r="E1340" t="str">
            <v>mo estuco</v>
          </cell>
        </row>
        <row r="1341">
          <cell r="D1341" t="str">
            <v>2P112</v>
          </cell>
          <cell r="E1341" t="str">
            <v>mo ranura estuco</v>
          </cell>
        </row>
        <row r="1342">
          <cell r="D1342" t="str">
            <v>2P113</v>
          </cell>
          <cell r="E1342" t="str">
            <v>mo estuco - ancho menor 0.60 m.</v>
          </cell>
        </row>
        <row r="1343">
          <cell r="D1343" t="str">
            <v>2P121</v>
          </cell>
          <cell r="E1343" t="str">
            <v>mo pintura vinilica 1 mano</v>
          </cell>
        </row>
        <row r="1344">
          <cell r="D1344" t="str">
            <v>2P122</v>
          </cell>
          <cell r="E1344" t="str">
            <v>mo pintura acrilica 1 mano</v>
          </cell>
        </row>
        <row r="1345">
          <cell r="D1345" t="str">
            <v>2P123</v>
          </cell>
          <cell r="E1345" t="str">
            <v>mo pintura tuberia hidrosanitaria</v>
          </cell>
        </row>
        <row r="1346">
          <cell r="D1346" t="str">
            <v>2P124</v>
          </cell>
          <cell r="E1346" t="str">
            <v>mo pintura vinilica 1 mano - ancho menor 0.60 m.</v>
          </cell>
        </row>
        <row r="1347">
          <cell r="D1347" t="str">
            <v>2P125</v>
          </cell>
          <cell r="E1347" t="str">
            <v>mo graniacril 1 mano</v>
          </cell>
        </row>
        <row r="1348">
          <cell r="D1348" t="str">
            <v>2P126</v>
          </cell>
          <cell r="E1348" t="str">
            <v>mo graniacril 1 mano - ancho menor 0.60 m.</v>
          </cell>
        </row>
        <row r="1349">
          <cell r="D1349" t="str">
            <v>2P191</v>
          </cell>
          <cell r="E1349" t="str">
            <v>mo aplicacion hidrofugo</v>
          </cell>
        </row>
        <row r="1350">
          <cell r="D1350" t="str">
            <v>2P221</v>
          </cell>
          <cell r="E1350" t="str">
            <v>mo pintura vinilica cielo 1 mano</v>
          </cell>
        </row>
        <row r="1351">
          <cell r="D1351" t="str">
            <v>2P222</v>
          </cell>
          <cell r="E1351" t="str">
            <v>mo pintura epoxica muros 1 mano</v>
          </cell>
        </row>
        <row r="1352">
          <cell r="D1352" t="str">
            <v>2P223</v>
          </cell>
          <cell r="E1352" t="str">
            <v>mo pintura epoxica cielo 1 mano</v>
          </cell>
        </row>
        <row r="1353">
          <cell r="D1353" t="str">
            <v>2R828</v>
          </cell>
          <cell r="E1353" t="str">
            <v>mo excavacion en roca</v>
          </cell>
        </row>
        <row r="1354">
          <cell r="D1354" t="str">
            <v>2R882</v>
          </cell>
          <cell r="E1354" t="str">
            <v>mo vaciado cañuela</v>
          </cell>
        </row>
        <row r="1355">
          <cell r="D1355" t="str">
            <v>2T111</v>
          </cell>
          <cell r="E1355" t="str">
            <v>mo vaciado banca en concreto</v>
          </cell>
        </row>
        <row r="1356">
          <cell r="D1356" t="str">
            <v>2Z111</v>
          </cell>
          <cell r="E1356" t="str">
            <v>mo transporte interno de material general</v>
          </cell>
        </row>
        <row r="1357">
          <cell r="D1357" t="str">
            <v>30001</v>
          </cell>
          <cell r="E1357" t="str">
            <v>subcontrato lucarnas - estructura aluminio + vidrio multilaminado + soportes y sellamientos</v>
          </cell>
        </row>
        <row r="1358">
          <cell r="D1358" t="str">
            <v>30002</v>
          </cell>
          <cell r="E1358" t="str">
            <v>subcontrato canoa - lamina galvanizada cal 16 dllo 1.20 m. + anticorrosivo + pintura</v>
          </cell>
        </row>
        <row r="1359">
          <cell r="D1359" t="str">
            <v>30003</v>
          </cell>
          <cell r="E1359" t="str">
            <v>subcontrato cielo raso modular de 0.60 x 0.60 m en fibra de vidrio armstrong ref. optima 3251</v>
          </cell>
        </row>
        <row r="1360">
          <cell r="D1360" t="str">
            <v>30004</v>
          </cell>
          <cell r="E1360" t="str">
            <v>subcontrato cielo falso en tablayeso</v>
          </cell>
        </row>
        <row r="1361">
          <cell r="D1361" t="str">
            <v>30005</v>
          </cell>
          <cell r="E1361" t="str">
            <v>subcontrato cajones perimetrales para luz indirecta</v>
          </cell>
        </row>
        <row r="1362">
          <cell r="D1362" t="str">
            <v>30006</v>
          </cell>
          <cell r="E1362" t="str">
            <v>subcontrato faldones verticales de remate de cielos en tabla-yeso</v>
          </cell>
        </row>
        <row r="1363">
          <cell r="D1363" t="str">
            <v>30007</v>
          </cell>
          <cell r="E1363" t="str">
            <v>tapete modular milliken 50 x 50 ref. star net radon</v>
          </cell>
        </row>
        <row r="1364">
          <cell r="D1364" t="str">
            <v>30008</v>
          </cell>
          <cell r="E1364" t="str">
            <v>adhesivo cñt (para 200 m2)</v>
          </cell>
        </row>
        <row r="1365">
          <cell r="D1365" t="str">
            <v>30009</v>
          </cell>
          <cell r="E1365" t="str">
            <v>mo instalacion tapete modular milliken</v>
          </cell>
        </row>
        <row r="1366">
          <cell r="D1366" t="str">
            <v>30010</v>
          </cell>
          <cell r="E1366" t="str">
            <v>vinilo ref. micra premium de tarkett incluye las pegas y el cordon de soldadura para el sellado de juntas</v>
          </cell>
        </row>
        <row r="1367">
          <cell r="D1367" t="str">
            <v>30011</v>
          </cell>
          <cell r="E1367" t="str">
            <v>mo instalacion piso vinilo ref. micra premium de tarkett</v>
          </cell>
        </row>
        <row r="1368">
          <cell r="D1368" t="str">
            <v>30012</v>
          </cell>
          <cell r="E1368" t="str">
            <v>deck en composite dunnik nwe (madera tecnologica) tablones de 24 x 150 x 2200 mmcomuesto de 655 madera molida y sinteticos incluye grapas y ronillos de fijacion</v>
          </cell>
        </row>
        <row r="1369">
          <cell r="D1369" t="str">
            <v>30013</v>
          </cell>
          <cell r="E1369" t="str">
            <v xml:space="preserve">mo insatalacion composite dunnik nwe </v>
          </cell>
        </row>
        <row r="1370">
          <cell r="D1370" t="str">
            <v>30014</v>
          </cell>
          <cell r="E1370" t="str">
            <v>provision soporte y nivelacion de piso terraza</v>
          </cell>
        </row>
        <row r="1371">
          <cell r="D1371" t="str">
            <v>30015</v>
          </cell>
          <cell r="E1371" t="str">
            <v>provision para jardineras en fibra de vidrio acorde al plano de detalle</v>
          </cell>
        </row>
        <row r="1372">
          <cell r="D1372" t="str">
            <v>30016</v>
          </cell>
          <cell r="E1372" t="str">
            <v>ventana v-1 (3.95x0.50).  marco + ala en aluminio anodizado natural. vidrio templado laminado. cuerpos basculantes</v>
          </cell>
        </row>
        <row r="1373">
          <cell r="D1373" t="str">
            <v>30017</v>
          </cell>
          <cell r="E1373" t="str">
            <v>ventana v-2 (5.95x0.45).  marco + ala en aluminio anodizado natural. vidrio templado laminado. cuerpos basculantes</v>
          </cell>
        </row>
        <row r="1374">
          <cell r="D1374" t="str">
            <v>30018</v>
          </cell>
          <cell r="E1374" t="str">
            <v>ventana v-3 (4.17x0.45).  marco + ala en aluminio anodizado natural. vidrio templado laminado. cuerpos basculantes</v>
          </cell>
        </row>
        <row r="1375">
          <cell r="D1375" t="str">
            <v>30019</v>
          </cell>
          <cell r="E1375" t="str">
            <v>ventana v-4 (5.25x0.50).  marco + ala en aluminio anodizado natural. vidrio templado laminado. cuerpos basculantes</v>
          </cell>
        </row>
        <row r="1376">
          <cell r="D1376" t="str">
            <v>30020</v>
          </cell>
          <cell r="E1376" t="str">
            <v>ventana v-5 (2.00x0.45).  marco + ala en aluminio anodizado natural. vidrio templado laminado. cuerpos basculantes</v>
          </cell>
        </row>
        <row r="1377">
          <cell r="D1377" t="str">
            <v>30021</v>
          </cell>
          <cell r="E1377" t="str">
            <v>ventana v-6 (4.85x0.45).  marco + ala en aluminio anodizado natural. vidrio templado laminado. cuerpos basculantes</v>
          </cell>
        </row>
        <row r="1378">
          <cell r="D1378" t="str">
            <v>30022</v>
          </cell>
          <cell r="E1378" t="str">
            <v>ventana v-7 (5.41x0.45).  marco + ala en aluminio anodizado natural. vidrio templado laminado. cuerpos basculantes</v>
          </cell>
        </row>
        <row r="1379">
          <cell r="D1379" t="str">
            <v>30023</v>
          </cell>
          <cell r="E1379" t="str">
            <v>ventana v-8 (2.85x0.50).  marco + ala en aluminio anodizado natural. vidrio templado laminado. cuerpos basculantes</v>
          </cell>
        </row>
        <row r="1380">
          <cell r="D1380" t="str">
            <v>30024</v>
          </cell>
          <cell r="E1380" t="str">
            <v>ventana v-9 (4.41x0.50).  marco + ala en aluminio anodizado natural. vidrio templado laminado. cuerpos basculantes</v>
          </cell>
        </row>
        <row r="1381">
          <cell r="D1381" t="str">
            <v>30025</v>
          </cell>
          <cell r="E1381" t="str">
            <v>cortina enrollable  cafeteria (3.45x1.60).  cortina enrollable en flejes microperforados. incluye taparollos, anticorrosivo + pintura de acabado</v>
          </cell>
        </row>
        <row r="1382">
          <cell r="D1382" t="str">
            <v>30026</v>
          </cell>
          <cell r="E1382" t="str">
            <v>cortina enrollable  cocina (1.45x1.60).  cortina enrollable en flejes microperforados. incluye taparollos, anticorrosivo + pintura de acabado</v>
          </cell>
        </row>
        <row r="1383">
          <cell r="D1383" t="str">
            <v>30027</v>
          </cell>
          <cell r="E1383" t="str">
            <v>reja r-1 (16.56x0.48).  marco + cuerpo fijo en celosia aluminio anodizado natural. cuerpos fijos</v>
          </cell>
        </row>
        <row r="1384">
          <cell r="D1384" t="str">
            <v>30028</v>
          </cell>
          <cell r="E1384" t="str">
            <v>reja r-2 (20.10x0.48).  marco + cuerpo fijo en celosia aluminio anodizado natural. cuerpos fijos</v>
          </cell>
        </row>
        <row r="1385">
          <cell r="D1385" t="str">
            <v>30029</v>
          </cell>
          <cell r="E1385" t="str">
            <v>reja r-3 (21.36x0.48).  marco + cuerpo fijo en celosia aluminio anodizado natural. cuerpos fijos</v>
          </cell>
        </row>
        <row r="1386">
          <cell r="D1386" t="str">
            <v>30030</v>
          </cell>
          <cell r="E1386" t="str">
            <v>subcontrato instalacion puerta madera</v>
          </cell>
        </row>
        <row r="1387">
          <cell r="D1387" t="str">
            <v>30031</v>
          </cell>
          <cell r="E1387" t="str">
            <v>subcontrato instalacion puerta metalica</v>
          </cell>
        </row>
        <row r="1388">
          <cell r="D1388" t="str">
            <v>30032</v>
          </cell>
          <cell r="E1388" t="str">
            <v>ventana v-17 (1.36x0.47) - celosia en aluminio con pintura electrostatica negra. cuerpos fijos</v>
          </cell>
        </row>
        <row r="1389">
          <cell r="D1389" t="str">
            <v>30033</v>
          </cell>
          <cell r="E1389" t="str">
            <v>ventana v-18 (1.10x0.47) - celosia en aluminio con pintura electrostatica negra. cuerpos fijos</v>
          </cell>
        </row>
        <row r="1390">
          <cell r="D1390" t="str">
            <v>30034</v>
          </cell>
          <cell r="E1390" t="str">
            <v>ventana v-19 (1.50x3.27) - celosia en aluminio con pintura electrostatica negra. cuerpos fijos</v>
          </cell>
        </row>
        <row r="1391">
          <cell r="D1391" t="str">
            <v>30035</v>
          </cell>
          <cell r="E1391" t="str">
            <v>ventana v-20 (1.90x0.47) - ventana en aluminio con pintura electrostatica negra + vidrio laminado 4+6+pvb transparente incoloro. cuerpos fijos</v>
          </cell>
        </row>
        <row r="1392">
          <cell r="D1392" t="str">
            <v>30036</v>
          </cell>
          <cell r="E1392" t="str">
            <v>ventana v-21 (5.90x2.40) - ventana en aluminio con pintura electrostatica negra + vidrio laminado 4+6+pvb transparente incoloro. cuerpos fijos y corredizos</v>
          </cell>
        </row>
        <row r="1393">
          <cell r="D1393" t="str">
            <v>30037</v>
          </cell>
          <cell r="E1393" t="str">
            <v>ventana v-22 (0.50x3.27) - ventana en aluminio con pintura electrostatica negra + vidrio laminado 4+6+pvb transparente incoloro. cuerpos fijos</v>
          </cell>
        </row>
        <row r="1394">
          <cell r="D1394" t="str">
            <v>30038</v>
          </cell>
          <cell r="E1394" t="str">
            <v>ventana v-23 (3.56x3.12) - ventana en aluminio con pintura electrostatica negra + vidrio laminado 4+6+pvb transparente incoloro. cuerpos fijos</v>
          </cell>
        </row>
        <row r="1395">
          <cell r="D1395" t="str">
            <v>30039</v>
          </cell>
          <cell r="E1395" t="str">
            <v>ventana v-24 (5.90x2.39) - ventana en aluminio con pintura electrostatica negra + vidrio laminado 4+6+pvb transparente incoloro. cuerpos fijos y corredizos</v>
          </cell>
        </row>
        <row r="1396">
          <cell r="D1396" t="str">
            <v>30040</v>
          </cell>
          <cell r="E1396" t="str">
            <v>ventana v-34p (7.68x2.85) - lateral lucarna - aluminio + lamas fijas de aluminio</v>
          </cell>
        </row>
        <row r="1397">
          <cell r="D1397" t="str">
            <v>30041</v>
          </cell>
          <cell r="E1397" t="str">
            <v>ventana v-37p (0.60x0.30) - aluminio + lamas fijas de aluminio</v>
          </cell>
        </row>
        <row r="1398">
          <cell r="D1398" t="str">
            <v>30042</v>
          </cell>
          <cell r="E1398" t="str">
            <v>ventana v-38p (5.40x2.80) - aluminio + vidrio claro 9.5 mm  con película de color</v>
          </cell>
        </row>
        <row r="1399">
          <cell r="D1399" t="str">
            <v>30043</v>
          </cell>
          <cell r="E1399" t="str">
            <v>ventana v-39p (5.40x2.80) - aluminio + vidrio claro 9.5 mm  con película de color</v>
          </cell>
        </row>
        <row r="1400">
          <cell r="D1400" t="str">
            <v>30044</v>
          </cell>
          <cell r="E1400" t="str">
            <v>ventana v-40p (5.40x3.80) - aluminio + vidrio claro 9.5 mm  con película de color</v>
          </cell>
        </row>
        <row r="1401">
          <cell r="D1401" t="str">
            <v>30045</v>
          </cell>
          <cell r="E1401" t="str">
            <v>ventana v-41p (5.40x3.80) - aluminio + vidrio claro 9.5 mm  con película de color</v>
          </cell>
        </row>
        <row r="1402">
          <cell r="D1402" t="str">
            <v>30046</v>
          </cell>
          <cell r="E1402" t="str">
            <v>ventana v-42p (13.29x4.85) - aluminio + vidrio claro 9.5 mm  con película de color</v>
          </cell>
        </row>
        <row r="1403">
          <cell r="D1403" t="str">
            <v>30047</v>
          </cell>
          <cell r="E1403" t="str">
            <v>ventana v-43p (13.29x4.85) - aluminio + vidrio claro 9.5 mm  con película de color</v>
          </cell>
        </row>
        <row r="1404">
          <cell r="D1404" t="str">
            <v>30048</v>
          </cell>
          <cell r="E1404" t="str">
            <v xml:space="preserve">ventana v-51f (168.54x12.97) - fachada flotante aluminio + cristal duo-vent </v>
          </cell>
        </row>
        <row r="1405">
          <cell r="D1405" t="str">
            <v>30049</v>
          </cell>
          <cell r="E1405" t="str">
            <v xml:space="preserve">ventana v-52f (44.45x12.97) - fachada flotante aluminio + cristal duo-vent </v>
          </cell>
        </row>
        <row r="1406">
          <cell r="D1406" t="str">
            <v>30050</v>
          </cell>
          <cell r="E1406" t="str">
            <v xml:space="preserve">ventana v-53f (105.69x12.97) - fachada flotante aluminio + cristal duo-vent </v>
          </cell>
        </row>
        <row r="1407">
          <cell r="D1407" t="str">
            <v>30051</v>
          </cell>
          <cell r="E1407" t="str">
            <v xml:space="preserve">ventana v-54f (247.52x12.97) - fachada flotante aluminio + cristal duo-vent </v>
          </cell>
        </row>
        <row r="1408">
          <cell r="D1408" t="str">
            <v>30052</v>
          </cell>
          <cell r="E1408" t="str">
            <v xml:space="preserve">ventana v-55f (123.46x12.97) - fachada flotante aluminio + cristal duo-vent </v>
          </cell>
        </row>
        <row r="1409">
          <cell r="D1409" t="str">
            <v>30053</v>
          </cell>
          <cell r="E1409" t="str">
            <v xml:space="preserve">ventana v-56f (64.63x33.88) - fachada flotante aluminio + cristal duo-vent </v>
          </cell>
        </row>
        <row r="1410">
          <cell r="D1410" t="str">
            <v>30054</v>
          </cell>
          <cell r="E1410" t="str">
            <v xml:space="preserve">ventana v-57f (46.63x33.88) - fachada flotante aluminio + cristal duo-vent </v>
          </cell>
        </row>
        <row r="1411">
          <cell r="D1411" t="str">
            <v>30055</v>
          </cell>
          <cell r="E1411" t="str">
            <v xml:space="preserve">ventana v-58f (64.63x33.88) - fachada flotante aluminio + cristal duo-vent </v>
          </cell>
        </row>
        <row r="1412">
          <cell r="D1412" t="str">
            <v>30056</v>
          </cell>
          <cell r="E1412" t="str">
            <v xml:space="preserve">ventana v-59f (46.63x33.88) - fachada flotante aluminio + cristal duo-vent </v>
          </cell>
        </row>
        <row r="1413">
          <cell r="D1413" t="str">
            <v>30057</v>
          </cell>
          <cell r="E1413" t="str">
            <v xml:space="preserve">ventana v-60f (64.63x33.88) - fachada flotante aluminio + cristal duo-vent </v>
          </cell>
        </row>
        <row r="1414">
          <cell r="D1414" t="str">
            <v>30058</v>
          </cell>
          <cell r="E1414" t="str">
            <v xml:space="preserve">ventana v-61f (28.63x33.88) - fachada flotante aluminio + cristal duo-vent </v>
          </cell>
        </row>
        <row r="1415">
          <cell r="D1415" t="str">
            <v>30059</v>
          </cell>
          <cell r="E1415" t="str">
            <v xml:space="preserve">ventana v-62f (64.63x33.88) - fachada flotante aluminio + cristal duo-vent </v>
          </cell>
        </row>
        <row r="1416">
          <cell r="D1416" t="str">
            <v>30060</v>
          </cell>
          <cell r="E1416" t="str">
            <v xml:space="preserve">ventana v-63f (28.63x33.88) - fachada flotante aluminio + cristal duo-vent </v>
          </cell>
        </row>
        <row r="1417">
          <cell r="D1417" t="str">
            <v>30061</v>
          </cell>
          <cell r="E1417" t="str">
            <v xml:space="preserve">ventana v-64f (64.63x33.88) - fachada flotante aluminio + cristal duo-vent </v>
          </cell>
        </row>
        <row r="1418">
          <cell r="D1418" t="str">
            <v>30062</v>
          </cell>
          <cell r="E1418" t="str">
            <v xml:space="preserve">ventana v-65f (46.63x33.88) - fachada flotante aluminio + cristal duo-vent </v>
          </cell>
        </row>
        <row r="1419">
          <cell r="D1419" t="str">
            <v>30063</v>
          </cell>
          <cell r="E1419" t="str">
            <v xml:space="preserve">ventana v-66f (64.63x33.88) - fachada flotante aluminio + cristal duo-vent </v>
          </cell>
        </row>
        <row r="1420">
          <cell r="D1420" t="str">
            <v>30064</v>
          </cell>
          <cell r="E1420" t="str">
            <v xml:space="preserve">ventana v-67f (46.63x33.88) - fachada flotante aluminio + cristal duo-vent </v>
          </cell>
        </row>
        <row r="1421">
          <cell r="D1421" t="str">
            <v>30065</v>
          </cell>
          <cell r="E1421" t="str">
            <v xml:space="preserve">ventana v-69f (53.24x12.97) - fachada flotante aluminio + cristal duo-vent </v>
          </cell>
        </row>
        <row r="1422">
          <cell r="D1422" t="str">
            <v>30067</v>
          </cell>
          <cell r="E1422" t="str">
            <v>cerramiento de seguridad centro de recursos</v>
          </cell>
        </row>
        <row r="1423">
          <cell r="D1423" t="str">
            <v>30068</v>
          </cell>
          <cell r="E1423" t="str">
            <v xml:space="preserve">cabina de baño corrediza (1.41x1.90). perfileria de aluminio anodizado natural + vidrio templado 6 mm </v>
          </cell>
        </row>
        <row r="1424">
          <cell r="D1424" t="str">
            <v>30069</v>
          </cell>
          <cell r="E1424" t="str">
            <v>puerta vidriera pv-03 (6.19x3.34) - puerta vidriera aluminio con pintura electrostatica negra + vidrio laminado 4+6+pvb transparente incoloro. cuerpos fijos y batientes. incluye manija en acero inoxidable uso institucional</v>
          </cell>
        </row>
        <row r="1425">
          <cell r="D1425" t="str">
            <v>30070</v>
          </cell>
          <cell r="E1425" t="str">
            <v>puerta vidriera pv-04 (10.70x3.12) - puerta vidriera aluminio con pintura electrostatica negra + vidrio laminado 4+6+pvb transparente incoloro. cuerpos batientes. incluye manija en acero inoxidable uso institucional y barras antipanico de push</v>
          </cell>
        </row>
        <row r="1426">
          <cell r="D1426" t="str">
            <v>30071</v>
          </cell>
          <cell r="E1426" t="str">
            <v>puerta vidriera pv-05 (5.90x2.82) - puerta vidriera aluminio con pintura electrostatica negra + vidrio laminado 4+6+pvb transparente incoloro y montante en panel aeroshield de hunter douglas o equivalente. cuerpos batientes. incluye manija en acero inoxidable uso institucional y barras antipanico de push</v>
          </cell>
        </row>
        <row r="1427">
          <cell r="D1427" t="str">
            <v>30072</v>
          </cell>
          <cell r="E1427" t="str">
            <v>puerta vidriera pv-06 (12.40x2.82) - puerta vidriera aluminio con pintura electrostatica negra + vidrio laminado 4+6+pvb transparente incoloro y montante en panel aeroshield de hunter douglas o equivalente. cuerpos fijos y corredizos</v>
          </cell>
        </row>
        <row r="1428">
          <cell r="D1428" t="str">
            <v>30073</v>
          </cell>
          <cell r="E1428" t="str">
            <v>puerta vidriera pv-07 (5.47x2.82) - puerta vidriera aluminio con pintura electrostatica negra + vidrio laminado 4+6+pvb transparente incoloro y montante en celosia de aluminio. cuerpos batientes. incluye manija en acero inoxidable uso institucional</v>
          </cell>
        </row>
        <row r="1429">
          <cell r="D1429" t="str">
            <v>30074</v>
          </cell>
          <cell r="E1429" t="str">
            <v>puerta vidriera pv-08 (3.67x2.82) - puerta vidriera aluminio con pintura electrostatica negra + vidrio laminado 4+6+pvb transparente incoloro y montante en celosia de aluminio. cuerpos batientes. incluye manija en acero inoxidable uso institucional y barras antipanico de push</v>
          </cell>
        </row>
        <row r="1430">
          <cell r="D1430" t="str">
            <v>30075</v>
          </cell>
          <cell r="E1430" t="str">
            <v>puerta vidriera pv-09 (10.30x2.82) - puerta vidriera aluminio con pintura electrostatica negra + vidrio laminado 4+6+pvb transparente incoloro y montante en panel aeroshield de hunter douglas o equivalente. cuerpos batientes. incluye manija en acero inoxidable uso institucional y barras antipanico de push</v>
          </cell>
        </row>
        <row r="1431">
          <cell r="D1431" t="str">
            <v>30076</v>
          </cell>
          <cell r="E1431" t="str">
            <v>puerta vidriera pv-10 (1.85x3.12) - puerta vidriera aluminio con pintura electrostatica negra + vidrio laminado 4+6+pvb transparente incoloro. cuerpos batientes. incluye manija en acero inoxidable uso institucional</v>
          </cell>
        </row>
        <row r="1432">
          <cell r="D1432" t="str">
            <v>30077</v>
          </cell>
          <cell r="E1432" t="str">
            <v>puerta vidriera pv-11 (1.20x3.12) - puerta vidriera aluminio con pintura electrostatica negra + vidrio laminado 4+6+pvb transparente incoloro. cuerpos batientes. incluye manija en acero inoxidable uso institucional</v>
          </cell>
        </row>
        <row r="1433">
          <cell r="D1433" t="str">
            <v>30078</v>
          </cell>
          <cell r="E1433" t="str">
            <v>puerta vidriera pv-12n (3.10x2.25) - puerta vidriera perfileria tipo zócalo de aluminio + vidrio templado o laminado</v>
          </cell>
        </row>
        <row r="1434">
          <cell r="D1434" t="str">
            <v>30079</v>
          </cell>
          <cell r="E1434" t="str">
            <v>puerta vidriera pv-13p (1.00x2.25) - puerta vidriera perfileria tipo zócalo de aluminio + vidrio con color</v>
          </cell>
        </row>
        <row r="1435">
          <cell r="D1435" t="str">
            <v>30080</v>
          </cell>
          <cell r="E1435" t="str">
            <v>puerta vidriera pv-14p proyecto completo (21.14x2.25) - puerta vidriera perfileria tipo zócalo de aluminio + vidrio templado o laminado</v>
          </cell>
        </row>
        <row r="1436">
          <cell r="D1436" t="str">
            <v>30081</v>
          </cell>
          <cell r="E1436" t="str">
            <v>puerta vidriera pv-15p (5.61x2.25) - puerta vidriera perfileria tipo zócalo de aluminio + vidrio templado o laminado</v>
          </cell>
        </row>
        <row r="1437">
          <cell r="D1437" t="str">
            <v>30082</v>
          </cell>
          <cell r="E1437" t="str">
            <v>puerta vidriera pv-16n (5.96x2.25) - puerta marco en lámina doblada cal 18 + 2 alas tableros en lámina calibre 18 con ranuras horizontales + barra antipánico</v>
          </cell>
        </row>
        <row r="1438">
          <cell r="D1438" t="str">
            <v>30083</v>
          </cell>
          <cell r="E1438" t="str">
            <v>puerta vidriera pv-17n (7.25x4.85) - puerta vidriera perfileria tipo zócalo de aluminio + vidrio templado o laminado + cerradura de imán y control mecánico</v>
          </cell>
        </row>
        <row r="1439">
          <cell r="D1439" t="str">
            <v>30084</v>
          </cell>
          <cell r="E1439" t="str">
            <v>puerta vidriera pv-30f (9.00x4.85) - puerta vidriera perfileria tipo zócalo de aluminio + vidrio templado o laminado + cerradura de imán y control mecánico</v>
          </cell>
        </row>
        <row r="1440">
          <cell r="D1440" t="str">
            <v>30085</v>
          </cell>
          <cell r="E1440" t="str">
            <v>puerta vidriera pv-31f (7.39x4.85) - puerta vidriera perfileria tipo zócalo de aluminio + vidrio templado o laminado + cerradura de imán y control mecánico</v>
          </cell>
        </row>
        <row r="1441">
          <cell r="D1441" t="str">
            <v>30086</v>
          </cell>
          <cell r="E1441" t="str">
            <v>puerta vidriera pv-32f (5.63x4.85) - puerta vidriera perfileria tipo zócalo de aluminio + vidrio templado o laminado + cerradura de imán y control mecánico</v>
          </cell>
        </row>
        <row r="1442">
          <cell r="D1442" t="str">
            <v>30087</v>
          </cell>
          <cell r="E1442" t="str">
            <v>puerta vidriera pv-33f (7.37x4.85) - puerta vidriera perfileria tipo zócalo de aluminio + vidrio templado o laminado + cerradura de imán y control mecánico</v>
          </cell>
        </row>
        <row r="1443">
          <cell r="D1443" t="str">
            <v>30088</v>
          </cell>
          <cell r="E1443" t="str">
            <v>puerta vidriera pv-34f (4.95x4.85) - puerta vidriera perfileria tipo zócalo de aluminio + vidrio templado o laminado + cerradura de imán y control mecánico</v>
          </cell>
        </row>
        <row r="1444">
          <cell r="D1444" t="str">
            <v>30089</v>
          </cell>
          <cell r="E1444" t="str">
            <v>puerta p-1 (0.70x2.37). marco en lamina cr cal 16 + ala entamborada en lamina cr cal 16 con celosias inferior y superior. incluye pintura anticorrosiva + acabado y chapa tipo manija de uso institucional</v>
          </cell>
        </row>
        <row r="1445">
          <cell r="D1445" t="str">
            <v>30090</v>
          </cell>
          <cell r="E1445" t="str">
            <v>puerta p-2 (0.80x2.37). marco en lamina cr cal 16 + ala entamborada en lamina cr cal 16 con celosias inferior y superior. incluye pintura anticorrosiva + acabado y chapa tipo manija de uso institucional</v>
          </cell>
        </row>
        <row r="1446">
          <cell r="D1446" t="str">
            <v>30091</v>
          </cell>
          <cell r="E1446" t="str">
            <v>puerta p-3 (1.00x2.37). marco en lamina cr cal 16 + ala entamborada en lamina cr cal 16 con celosias inferior y superior. incluye pintura anticorrosiva + acabado y chapa tipo manija de uso institucional</v>
          </cell>
        </row>
        <row r="1447">
          <cell r="D1447" t="str">
            <v>30092</v>
          </cell>
          <cell r="E1447" t="str">
            <v>puerta p-4 (1.00x2.31). marco en lamina cr cal 16 + ala entamborada en lamina cr cal 16 y mirilla en vidrio templado laminado. incluye pintura anticorrosiva + acabado y chapa tipo manija de uso institucional</v>
          </cell>
        </row>
        <row r="1448">
          <cell r="D1448" t="str">
            <v>30093</v>
          </cell>
          <cell r="E1448" t="str">
            <v>puertas sanitarios (0.80x1.80). puerta a: 0.70 m. + paral lateral a: 0.10 m. en acero inoxidable tipo socoda o equivalente. incluye anclajes a muros</v>
          </cell>
        </row>
        <row r="1449">
          <cell r="D1449" t="str">
            <v>30094</v>
          </cell>
          <cell r="E1449" t="str">
            <v>division de orinal en acero inoxidable tipo socoda o equivalente - a: 0.46 m. x h: 0.96 m. incluye anclajes a muros</v>
          </cell>
        </row>
        <row r="1450">
          <cell r="D1450" t="str">
            <v>30095</v>
          </cell>
          <cell r="E1450" t="str">
            <v>puerta p-6b (1.00x0.40). puerta basculante tipo meson en lamina cr cal 16. incluye pintura anticorrosiva + acabado</v>
          </cell>
        </row>
        <row r="1451">
          <cell r="D1451" t="str">
            <v>30096</v>
          </cell>
          <cell r="E1451" t="str">
            <v>puerta p-7 (1.10x2.37). ala corrediza entamborada en lamina cal 16 con celosias inferior y superior - pintura anticorrosiva + acabado. incluye riel guía metálico superior anclado a muro, cerradura y tiradera en aluminio</v>
          </cell>
        </row>
        <row r="1452">
          <cell r="D1452" t="str">
            <v>30097</v>
          </cell>
          <cell r="E1452" t="str">
            <v>puerta p-8 (0.36x2.20). marco en lamina cr cal 16 + ala celosia en lamina cr cal 16. incluye pintura anticorrosiva + acabado y chapa tipo manija de uso institucional</v>
          </cell>
        </row>
        <row r="1453">
          <cell r="D1453" t="str">
            <v>30098</v>
          </cell>
          <cell r="E1453" t="str">
            <v>puerta p-19 (0.70x3.50) - marco en lamina metalica cr cal 18 + alas y montante entamborados en lamina cr cal 20. acabado con pintura electrostatica blanca. incluye cerradura ref. deltana grado 2 us26d ref. cl604evc-26d o equivalente.</v>
          </cell>
        </row>
        <row r="1454">
          <cell r="D1454" t="str">
            <v>30099</v>
          </cell>
          <cell r="E1454" t="str">
            <v>puerta p-06 (0.90x3.20). marco y montante en madera + ala entamborada con acabado en mdf con dilataciones en aluminio. incluye cerradura ref. deltana grado 2 us26d ref. cl604evc-26d o equivalente.</v>
          </cell>
        </row>
        <row r="1455">
          <cell r="D1455" t="str">
            <v>30100</v>
          </cell>
          <cell r="E1455" t="str">
            <v>puerta p-07 (1.00x3.20). marco y montante en madera + ala entamborada con acabado en mdf con dilataciones en aluminio. incluye cerradura ref. deltana grado 2 us26d ref. cl604evc-26d o equivalente.</v>
          </cell>
        </row>
        <row r="1456">
          <cell r="D1456" t="str">
            <v>30101</v>
          </cell>
          <cell r="E1456" t="str">
            <v>puerta p-13 (0.90x2.50). marco en madera + ala entamborada con acabado en mdf con dilataciones en aluminio. incluye cerradura ref. deltana grado 2 us26d ref. cl604evc-26d o equivalente.</v>
          </cell>
        </row>
        <row r="1457">
          <cell r="D1457" t="str">
            <v>30102</v>
          </cell>
          <cell r="E1457" t="str">
            <v>puerta p-14 (0.90x2.50). marco en madera + ala entamborada con acabado en mdf con dilataciones en aluminio. incluye cerradura ref. deltana grado 2 us26d ref. cl604evc-26d o equivalente.</v>
          </cell>
        </row>
        <row r="1458">
          <cell r="D1458" t="str">
            <v>30103</v>
          </cell>
          <cell r="E1458" t="str">
            <v>puerta p-15 (1.58x3.20). marco en madera + ala y montante entamborados con chapilla en formica narbona beech lap 0309 o equivalente con dilataciones en aluminio según diseño. incluye barras antipanico, manijon fortune tipo p o equivalente y gatos hidraulicos</v>
          </cell>
        </row>
        <row r="1459">
          <cell r="D1459" t="str">
            <v>30104</v>
          </cell>
          <cell r="E1459" t="str">
            <v>puerta p-17 (0.80x3.50). marco y montante en madera + ala entamborada con acabado en mdf con dilataciones en aluminio. incluye cerradura ref. deltana grado 2 us26d ref. cl604evc-26d o equivalente.</v>
          </cell>
        </row>
        <row r="1460">
          <cell r="D1460" t="str">
            <v>30105</v>
          </cell>
          <cell r="E1460" t="str">
            <v>puerta p-18 (0.80x3.50). marco y montante en madera + ala entamborada con acabado en mdf con dilataciones en aluminio. incluye cerradura ref. deltana grado 2 us26d ref. cl604evc-26d o equivalente.</v>
          </cell>
        </row>
        <row r="1461">
          <cell r="D1461" t="str">
            <v>30106</v>
          </cell>
          <cell r="E1461" t="str">
            <v>puerta p-20a / p-20b (1.00x3.50). marco y montante en madera + ala entamborada con acabado en mdf con dilataciones en aluminio. incluye cerradura ref. deltana grado 2 us26d ref. cl604evc-26d o equivalente.</v>
          </cell>
        </row>
        <row r="1462">
          <cell r="D1462" t="str">
            <v>30107</v>
          </cell>
          <cell r="E1462" t="str">
            <v>provision para puerta salon niños (5.25x3.05) puerta acustica - paneles plegables entamborados con caracteristicas acusticas.</v>
          </cell>
        </row>
        <row r="1463">
          <cell r="D1463" t="str">
            <v>30108</v>
          </cell>
          <cell r="E1463" t="str">
            <v>puerta p-20p (2.00x2.25) - puerta marco en lámina doblada cal 18 + 2 alas tableros en lámina calibre 18 con ranuras horizontales + barra antipánico</v>
          </cell>
        </row>
        <row r="1464">
          <cell r="D1464" t="str">
            <v>30109</v>
          </cell>
          <cell r="E1464" t="str">
            <v>puerta p-21p (1.03x2.25) - puerta marco lámina doblada cal 18 + ala tableros en lámina calibre 18 con ranuras horizontales + con fibra de vidrio tipo frescasa sin papel</v>
          </cell>
        </row>
        <row r="1465">
          <cell r="D1465" t="str">
            <v>30110</v>
          </cell>
          <cell r="E1465" t="str">
            <v>cortina enrollable ce-01p (4.40x2.25) - aluminio + mecanismo operadores tubulares de puertas marcas sumi y/o somfi ref. t8-t9 ó similar.</v>
          </cell>
        </row>
        <row r="1466">
          <cell r="D1466" t="str">
            <v>30111</v>
          </cell>
          <cell r="E1466" t="str">
            <v>cortina enrollable ce-02p (3.45x2.25) - aluminio + mecanismo operadores tubulares de puertas marcas sumi y/o somfi ref. t8-t9 ó similar.</v>
          </cell>
        </row>
        <row r="1467">
          <cell r="D1467" t="str">
            <v>30112</v>
          </cell>
          <cell r="E1467" t="str">
            <v>cortina enrollable ce-03f (8.39x3.25) - aluminio + mecanismo operadores tubulares de puertas marcas sumi y/o somfi ref. t8-t9 ó similar.</v>
          </cell>
        </row>
        <row r="1468">
          <cell r="D1468" t="str">
            <v>30113</v>
          </cell>
          <cell r="E1468" t="str">
            <v>cortina enrollable ce-04f (8.22x3.21) - aluminio + mecanismo operadores tubulares de puertas marcas sumi y/o somfi ref. t8-t9 ó similar.</v>
          </cell>
        </row>
        <row r="1469">
          <cell r="D1469" t="str">
            <v>30114</v>
          </cell>
          <cell r="E1469" t="str">
            <v>cortina enrollable ce-05f (7.66x3.21) - aluminio + mecanismo operadores tubulares de puertas marcas sumi y/o somfi ref. t8-t9 ó similar.</v>
          </cell>
        </row>
        <row r="1470">
          <cell r="D1470" t="str">
            <v>30115</v>
          </cell>
          <cell r="E1470" t="str">
            <v>subcontrato canoa - lamina galvanizada cal 18 dllo 1.00 m. + anticorrosivo + pintura</v>
          </cell>
        </row>
        <row r="1471">
          <cell r="D1471" t="str">
            <v>30116</v>
          </cell>
          <cell r="E1471" t="str">
            <v>subcontrato canoa - lamina galvanizada cal 18 dllo 1.50 m. + anticorrosivo + pintura</v>
          </cell>
        </row>
        <row r="1472">
          <cell r="D1472" t="str">
            <v>30117</v>
          </cell>
          <cell r="E1472" t="str">
            <v>mueble bajo para baños indivduales / direccion en mdf termolaminado color blanco nieve según detalle arquitectonico</v>
          </cell>
        </row>
        <row r="1473">
          <cell r="D1473" t="str">
            <v>30118</v>
          </cell>
          <cell r="E1473" t="str">
            <v>mueble bajo para comedor en mdf termolaminado color blanco nieve según detalle arquitectonico</v>
          </cell>
        </row>
        <row r="1474">
          <cell r="D1474" t="str">
            <v>30119</v>
          </cell>
          <cell r="E1474" t="str">
            <v>mueble bajo y alto para zona café en mdf termolaminado color blanco nieve según detalle arquitectonico</v>
          </cell>
        </row>
        <row r="1475">
          <cell r="D1475" t="str">
            <v>30120</v>
          </cell>
          <cell r="E1475" t="str">
            <v>meson para baño direccion en corian tipo dupont o equivalente</v>
          </cell>
        </row>
        <row r="1476">
          <cell r="D1476" t="str">
            <v>30121</v>
          </cell>
          <cell r="E1476" t="str">
            <v>meson para comedor a: 0.55 m. con pozuelos en corian tipo dupont o equivalente</v>
          </cell>
        </row>
        <row r="1477">
          <cell r="D1477" t="str">
            <v>30122</v>
          </cell>
          <cell r="E1477" t="str">
            <v>meson para comedor continuo a: 0.55 m. en corian tipo dupont o equivalente</v>
          </cell>
        </row>
        <row r="1478">
          <cell r="D1478" t="str">
            <v>30123</v>
          </cell>
          <cell r="E1478" t="str">
            <v>recubrimiento en corian tipo dupont o equivalente para lavamanos corrido en baños publicos</v>
          </cell>
        </row>
        <row r="1479">
          <cell r="D1479" t="str">
            <v>30124</v>
          </cell>
          <cell r="E1479" t="str">
            <v>recubrimiento en corian tipo dupont o equivalente para poceta de lavado de escobas para cuartos de aseo</v>
          </cell>
        </row>
        <row r="1480">
          <cell r="D1480" t="str">
            <v>30125</v>
          </cell>
          <cell r="E1480" t="str">
            <v xml:space="preserve">meson en corian tipo dupont o equivalente para zona café </v>
          </cell>
        </row>
        <row r="1481">
          <cell r="D1481" t="str">
            <v>30126</v>
          </cell>
          <cell r="E1481" t="str">
            <v>provision para lockers en lamina metalica en cuartos de aseo 15 compartimientos</v>
          </cell>
        </row>
        <row r="1482">
          <cell r="D1482" t="str">
            <v>30127</v>
          </cell>
          <cell r="E1482" t="str">
            <v>provision para guardaescobas en aluminio</v>
          </cell>
        </row>
        <row r="1483">
          <cell r="D1483" t="str">
            <v>30128</v>
          </cell>
          <cell r="E1483" t="str">
            <v>provision para demolicion de muro en concreto</v>
          </cell>
        </row>
        <row r="1484">
          <cell r="D1484" t="str">
            <v>30129</v>
          </cell>
          <cell r="E1484" t="str">
            <v>subcontrato pasamanos en vidrio</v>
          </cell>
        </row>
        <row r="1485">
          <cell r="D1485" t="str">
            <v>30130</v>
          </cell>
          <cell r="E1485" t="str">
            <v>subcontrato pasamanos tubular anclado a muro</v>
          </cell>
        </row>
        <row r="1486">
          <cell r="D1486" t="str">
            <v>30131</v>
          </cell>
          <cell r="E1486" t="str">
            <v>subcontrato pasamanos vacios escalas - tubulares</v>
          </cell>
        </row>
        <row r="1487">
          <cell r="D1487" t="str">
            <v>30132</v>
          </cell>
          <cell r="E1487" t="str">
            <v>subcontrato peldaños en perfil de aluminio</v>
          </cell>
        </row>
        <row r="1488">
          <cell r="D1488" t="str">
            <v>30133</v>
          </cell>
          <cell r="E1488" t="str">
            <v>subcontrato descansos de escalas en perfil de aluminio</v>
          </cell>
        </row>
        <row r="1489">
          <cell r="D1489" t="str">
            <v>30134</v>
          </cell>
          <cell r="E1489" t="str">
            <v xml:space="preserve">ventana v-68f (163.14x12.97) - fachada flotante aluminio + cristal duo-vent </v>
          </cell>
        </row>
        <row r="1490">
          <cell r="D1490" t="str">
            <v>30135</v>
          </cell>
          <cell r="E1490" t="str">
            <v xml:space="preserve">ventana v-70f (56.28x12.97) - fachada flotante aluminio + cristal duo-vent </v>
          </cell>
        </row>
        <row r="1491">
          <cell r="D1491" t="str">
            <v>30136</v>
          </cell>
          <cell r="E1491" t="str">
            <v>ascensor de pasajeros ref. elenessa sin cuarto de maquinas - capacidad 8 pasajeros - 2 paradas - velocidad 1 m/s.</v>
          </cell>
        </row>
        <row r="1492">
          <cell r="D1492" t="str">
            <v>30137</v>
          </cell>
          <cell r="E1492" t="str">
            <v>ascensor de pasajeros ref. elenessa sin cuarto de maquinas - capacidad 8 pasajeros - 3 paradas - velocidad 1 m/s.</v>
          </cell>
        </row>
        <row r="1493">
          <cell r="D1493" t="str">
            <v>30138</v>
          </cell>
          <cell r="E1493" t="str">
            <v>ascensores l9, l10, l11, l13, l14</v>
          </cell>
        </row>
        <row r="1494">
          <cell r="D1494" t="str">
            <v>30139</v>
          </cell>
          <cell r="E1494" t="str">
            <v>ascensores l12</v>
          </cell>
        </row>
        <row r="1495">
          <cell r="D1495" t="str">
            <v>30140</v>
          </cell>
          <cell r="E1495" t="str">
            <v>ascensores l1, l2, l3, l5, l6, l7, l8</v>
          </cell>
        </row>
        <row r="1496">
          <cell r="D1496" t="str">
            <v>30141</v>
          </cell>
          <cell r="E1496" t="str">
            <v>ascensores l4</v>
          </cell>
        </row>
        <row r="1497">
          <cell r="D1497" t="str">
            <v>30142</v>
          </cell>
          <cell r="E1497" t="str">
            <v>ascensores l9, l10, l11, l13, l14</v>
          </cell>
        </row>
        <row r="1498">
          <cell r="D1498" t="str">
            <v>30143</v>
          </cell>
          <cell r="E1498" t="str">
            <v>ascensores l12</v>
          </cell>
        </row>
        <row r="1499">
          <cell r="D1499" t="str">
            <v>30144</v>
          </cell>
          <cell r="E1499" t="str">
            <v>ascensores l15, l18</v>
          </cell>
        </row>
        <row r="1500">
          <cell r="D1500" t="str">
            <v>30145</v>
          </cell>
          <cell r="E1500" t="str">
            <v>ascensores l19 - mantenimiento</v>
          </cell>
        </row>
        <row r="1501">
          <cell r="D1501" t="str">
            <v>30146</v>
          </cell>
          <cell r="E1501" t="str">
            <v>ascensores l20 - basuras</v>
          </cell>
        </row>
        <row r="1502">
          <cell r="D1502" t="str">
            <v>30147</v>
          </cell>
          <cell r="E1502" t="str">
            <v>escaleras electricas e1-e4</v>
          </cell>
        </row>
        <row r="1503">
          <cell r="D1503" t="str">
            <v>30148</v>
          </cell>
          <cell r="E1503" t="str">
            <v>escaleras electricas e5-e10</v>
          </cell>
        </row>
        <row r="1504">
          <cell r="D1504" t="str">
            <v>30149</v>
          </cell>
          <cell r="E1504" t="str">
            <v>escaleras electricas e11-e19</v>
          </cell>
        </row>
        <row r="1505">
          <cell r="D1505" t="str">
            <v>30150</v>
          </cell>
          <cell r="E1505" t="str">
            <v>provision para equipos de instrumentacion</v>
          </cell>
        </row>
        <row r="1506">
          <cell r="D1506" t="str">
            <v>30151</v>
          </cell>
          <cell r="E1506" t="str">
            <v>provision para cerramiento perimetral en laminas de fibrocemento</v>
          </cell>
        </row>
        <row r="1507">
          <cell r="D1507" t="str">
            <v>30152</v>
          </cell>
          <cell r="E1507" t="str">
            <v>provision para campamentos profesionales y trabajadores</v>
          </cell>
        </row>
        <row r="1508">
          <cell r="D1508" t="str">
            <v>30153</v>
          </cell>
          <cell r="E1508" t="str">
            <v>provision para trampas acusticas tipo 1, tipo 2 y tipo 3</v>
          </cell>
        </row>
        <row r="1509">
          <cell r="D1509" t="str">
            <v>30154</v>
          </cell>
          <cell r="E1509" t="str">
            <v>sistema de lavado de fachadas torres - carro con brazo + plataforma</v>
          </cell>
        </row>
        <row r="1510">
          <cell r="D1510" t="str">
            <v>30155</v>
          </cell>
          <cell r="E1510" t="str">
            <v>sistema de rieles galvanizados para torres 1 y 3 (c/u)</v>
          </cell>
        </row>
        <row r="1511">
          <cell r="D1511" t="str">
            <v>30156</v>
          </cell>
          <cell r="E1511" t="str">
            <v>plataforma electrohidraulica para lavado de fachadas</v>
          </cell>
        </row>
        <row r="1512">
          <cell r="D1512" t="str">
            <v>30157</v>
          </cell>
          <cell r="E1512" t="str">
            <v>subcontrato cerramiento terrazas torres - h: 1.50m</v>
          </cell>
        </row>
        <row r="1513">
          <cell r="D1513" t="str">
            <v>30158</v>
          </cell>
          <cell r="E1513" t="str">
            <v>ventana v-17n (5.00x0.45) - aluminio + pintura electrostática en polvo color gris natural mate tipo alúmina o equivalente + vidrio claro de 9,5 mm.</v>
          </cell>
        </row>
        <row r="1514">
          <cell r="D1514" t="str">
            <v>30159</v>
          </cell>
          <cell r="E1514" t="str">
            <v>ventana v-44p (0.90x0.20) - celosia en aluminio + pintura electrostática en polvo color gris natural mate tipo alúmina o equivalente, ver detalle cuadro pv.</v>
          </cell>
        </row>
        <row r="1515">
          <cell r="D1515" t="str">
            <v>30160</v>
          </cell>
          <cell r="E1515" t="str">
            <v xml:space="preserve">puerta vidriera pv-14p - proyecto 1 (7.40x2.25) - puerta vidriera en perfileria tipo zócalo de aluminio + pintura electrostática en polvo color gris natural  </v>
          </cell>
        </row>
        <row r="1516">
          <cell r="D1516" t="str">
            <v>30161</v>
          </cell>
          <cell r="E1516" t="str">
            <v>puerta vidriera pv-18p (5.90x2.30) - puerta vidriera en perfileria tipo zócalo de aluminio + pintura electrostática en polvo color gris natural mate tipo alumina o equivalente + vidrio templado o laminado</v>
          </cell>
        </row>
        <row r="1517">
          <cell r="D1517" t="str">
            <v>30162</v>
          </cell>
          <cell r="E1517" t="str">
            <v>puerta vidriera pv-19p (5.88x2.30) - puerta vidriera en perfileria tipo zócalo de aluminio + pintura electrostática en polvo color gris natural mate tipo alumina o equivalente + vidrio templado o laminado</v>
          </cell>
        </row>
        <row r="1518">
          <cell r="D1518" t="str">
            <v>30163</v>
          </cell>
          <cell r="E1518" t="str">
            <v>puerta vidriera pv-20p (1.92x2.25) - puerta vidriera en perfileria tipo zócalo de aluminio + pintura electrostática en polvo color gris natural mate tipo alumina o equivalente + vidrio templado o laminado</v>
          </cell>
        </row>
        <row r="1519">
          <cell r="D1519" t="str">
            <v>30164</v>
          </cell>
          <cell r="E1519" t="str">
            <v>puerta vidriera pv-21p (12.04x4.85) - puerta vidriera en perfileria tipo zócalo de aluminio + pintura electrostática en polvo color gris natural mate tipo alumina o equivalente + vidrio templado o laminado con color</v>
          </cell>
        </row>
        <row r="1520">
          <cell r="D1520" t="str">
            <v>30165</v>
          </cell>
          <cell r="E1520" t="str">
            <v>puerta vidriera pv-22p (8.40x2.25) - puerta vidriera en perfileria tipo zócalo de aluminio + pintura electrostática en polvo color gris natural mate tipo alumina o equivalente + vidrio templado o laminado</v>
          </cell>
        </row>
        <row r="1521">
          <cell r="D1521" t="str">
            <v>30166</v>
          </cell>
          <cell r="E1521" t="str">
            <v>puerta vidriera pv-23p (19.58x4.85) - puerta vidriera en perfileria tipo zócalo de aluminio + pintura electrostática en polvo color gris natural mate tipo alumina o equivalente + vidrio templado o laminado con color</v>
          </cell>
        </row>
        <row r="1522">
          <cell r="D1522" t="str">
            <v>30167</v>
          </cell>
          <cell r="E1522" t="str">
            <v>puerta vidriera pv-24p (3.21x2.25) - puerta vidriera en perfileria tipo zócalo de aluminio + pintura electrostática en polvo color gris natural mate tipo alumina o equivalente + vidrio templado o laminado + vidrio templado o laminado + cerradura de imán y control mecánico</v>
          </cell>
        </row>
        <row r="1523">
          <cell r="D1523" t="str">
            <v>30168</v>
          </cell>
          <cell r="E1523" t="str">
            <v>puerta vidriera pv-25p (6.90x2.25) - puerta vidriera en perfileria tipo zócalo de aluminio + pintura electrostática en polvo color gris natural mate tipo alumina o equivalente + vidrio templado o laminado + vidrio templado o laminado + cerradura de imán y control mecánico</v>
          </cell>
        </row>
        <row r="1524">
          <cell r="D1524" t="str">
            <v>30169</v>
          </cell>
          <cell r="E1524" t="str">
            <v>puerta vidriera pv-26p (8.74x2.25) - puerta vidriera en perfileria tipo zócalo de aluminio + pintura electrostática en polvo color gris natural mate tipo alumina o equivalente + vidrio templado o laminado + vidrio templado o laminado + cerradura de imán y control mecánico + brazo hidraulico cierrapuertas</v>
          </cell>
        </row>
        <row r="1525">
          <cell r="D1525" t="str">
            <v>30170</v>
          </cell>
          <cell r="E1525" t="str">
            <v>puerta vidriera pv-27p (11.27x2.25) - puerta vidriera en perfileria tipo zócalo de aluminio + pintura electrostática en polvo color gris natural mate tipo alumina o equivalente + vidrio templado o laminado + vidrio templado o laminado + cerradura de imán y control mecánico + brazo hidraulico cierrapuertas</v>
          </cell>
        </row>
        <row r="1526">
          <cell r="D1526" t="str">
            <v>30171</v>
          </cell>
          <cell r="E1526" t="str">
            <v>puerta p-22p (2.60x2.25) - cuerpo fijo + puerta en páneles de tuberia metalica rectangular en el perimetro + panel de malla metálica galvanizada eslabonada 1 x 1 recta + pintura ral mate. con cerradura yale de trabajo pesado.</v>
          </cell>
        </row>
        <row r="1527">
          <cell r="D1527" t="str">
            <v>30172</v>
          </cell>
          <cell r="E1527" t="str">
            <v>puerta p-23p (0.80x2.25) - puerta batiente marco en lámina doblada cal 18 , ala tableros en lámina calibre 18 con ranuras horizontales según fachada + cerradura de seguridad</v>
          </cell>
        </row>
        <row r="1528">
          <cell r="D1528" t="str">
            <v>30173</v>
          </cell>
          <cell r="E1528" t="str">
            <v>puerta p-24p (1.33x2.25) - puerta marco en aluminio + pintura electrostática en polvo color gris natural mate tipo alumina o similar , dos alas tableros con celosía en aluminio + pintura electrostática en polvo color gris natural mate tipo alumina o similar  según fachada</v>
          </cell>
        </row>
        <row r="1529">
          <cell r="D1529" t="str">
            <v>30174</v>
          </cell>
          <cell r="E1529" t="str">
            <v>subcontrato pasamanos tubular anclado a ventaneria</v>
          </cell>
        </row>
        <row r="1530">
          <cell r="D1530" t="str">
            <v>30175</v>
          </cell>
          <cell r="E1530" t="str">
            <v>ventana v-33p (30.90x2.32) - cerramiento longitudinal terraza - aluminio + cristal low</v>
          </cell>
        </row>
        <row r="1531">
          <cell r="D1531" t="str">
            <v>30176</v>
          </cell>
          <cell r="E1531" t="str">
            <v>cortina enrollable ce-06f (11.60x3.25) - aluminio + mecanismo operadores tubulares de puertas marcas sumi y/o somfi ref. t8-t9 ó similar.</v>
          </cell>
        </row>
        <row r="1532">
          <cell r="D1532" t="str">
            <v>30177</v>
          </cell>
          <cell r="E1532" t="str">
            <v>pasamanos tubular metalico Ø 3" para baranda vehicular incluye pintura</v>
          </cell>
        </row>
        <row r="1533">
          <cell r="D1533" t="str">
            <v>30178</v>
          </cell>
          <cell r="E1533" t="str">
            <v>sistema de rieles galvanizados para torres 2 y 4 (c/u)</v>
          </cell>
        </row>
        <row r="1534">
          <cell r="D1534" t="str">
            <v>30179</v>
          </cell>
          <cell r="E1534" t="str">
            <v>sistema ducto de basuras Ø 0.50m + bocas en fibra de vidrio + compuertas</v>
          </cell>
        </row>
        <row r="1535">
          <cell r="D1535" t="str">
            <v>30183</v>
          </cell>
          <cell r="E1535" t="str">
            <v>subcontrato instalacion paneles paneles prefabricados de fachada</v>
          </cell>
        </row>
        <row r="1536">
          <cell r="D1536" t="str">
            <v>30185</v>
          </cell>
          <cell r="E1536" t="str">
            <v>subcontrato suministro paneles prefabricados de fachada - jamundi</v>
          </cell>
        </row>
        <row r="1537">
          <cell r="D1537" t="str">
            <v>30186</v>
          </cell>
          <cell r="E1537" t="str">
            <v>subcontrato lucernario en vidrio templado 4+6+pvb para pergola en madera</v>
          </cell>
        </row>
        <row r="1538">
          <cell r="D1538" t="str">
            <v>30187</v>
          </cell>
          <cell r="E1538" t="str">
            <v>subcontrato impermeabilizacion sarnafil g476-15l - incluye todos los elementos recomendados por el fabricante para su correcta instalacion.</v>
          </cell>
        </row>
        <row r="1539">
          <cell r="D1539" t="str">
            <v>30188</v>
          </cell>
          <cell r="E1539" t="str">
            <v>subcontrato impermeabilizacion sarnafil g476-15l + lamina drenante - incluye todos los elementos recomendados por el fabricante para su correcta instalacion.</v>
          </cell>
        </row>
        <row r="1540">
          <cell r="D1540" t="str">
            <v>30189</v>
          </cell>
          <cell r="E1540" t="str">
            <v>subcontrato enchape en madera plastica a-eternus</v>
          </cell>
        </row>
        <row r="1541">
          <cell r="D1541" t="str">
            <v>30190</v>
          </cell>
          <cell r="E1541" t="str">
            <v>subcontrato enchape en lamina tipo corten</v>
          </cell>
        </row>
        <row r="1542">
          <cell r="D1542" t="str">
            <v>30191</v>
          </cell>
          <cell r="E1542" t="str">
            <v>subcontrato piso en madera plastica a-eternus</v>
          </cell>
        </row>
        <row r="1543">
          <cell r="D1543" t="str">
            <v>30193</v>
          </cell>
          <cell r="E1543" t="str">
            <v>subcontrato impermeabilizacion poliurea - incluye todos los elementos recomendados por el fabricante</v>
          </cell>
        </row>
        <row r="1544">
          <cell r="D1544" t="str">
            <v>30194</v>
          </cell>
          <cell r="E1544" t="str">
            <v>subcontrato quadrobrise 25/75</v>
          </cell>
        </row>
        <row r="1545">
          <cell r="D1545" t="str">
            <v>30195</v>
          </cell>
          <cell r="E1545" t="str">
            <v>subcontrato pasamanos en tubulares metalicos para circulaciones y escalas</v>
          </cell>
        </row>
        <row r="1546">
          <cell r="D1546" t="str">
            <v>30196</v>
          </cell>
          <cell r="E1546" t="str">
            <v>subcontrato pasamanos en acero anclado a muros</v>
          </cell>
        </row>
        <row r="1547">
          <cell r="D1547" t="str">
            <v>30197</v>
          </cell>
          <cell r="E1547" t="str">
            <v>subcontrato escalera de gato</v>
          </cell>
        </row>
        <row r="1548">
          <cell r="D1548" t="str">
            <v>30198</v>
          </cell>
          <cell r="E1548" t="str">
            <v>subcontrato recubrimiento en paneles fenolicos</v>
          </cell>
        </row>
        <row r="1549">
          <cell r="D1549" t="str">
            <v>30200</v>
          </cell>
          <cell r="E1549" t="str">
            <v>mueble bajo en madera aglomerada con formica + meson en acero inoxidable con pozuelo</v>
          </cell>
        </row>
        <row r="1550">
          <cell r="D1550" t="str">
            <v>30202</v>
          </cell>
          <cell r="E1550" t="str">
            <v>meson en granito blanco dallas - faldon y salpicadero</v>
          </cell>
        </row>
        <row r="1551">
          <cell r="D1551" t="str">
            <v>30203</v>
          </cell>
          <cell r="E1551" t="str">
            <v>subcontrato lucernario en policarbonato alveolar color opal 8 mm</v>
          </cell>
        </row>
        <row r="1552">
          <cell r="D1552" t="str">
            <v>30204</v>
          </cell>
          <cell r="E1552" t="str">
            <v>subcontrato cielo falso cell 5x5</v>
          </cell>
        </row>
        <row r="1553">
          <cell r="D1553" t="str">
            <v>30205</v>
          </cell>
          <cell r="E1553" t="str">
            <v>subcontrato suministro paneles prefabricados de fachada - yumbo</v>
          </cell>
        </row>
        <row r="1554">
          <cell r="D1554" t="str">
            <v>30206</v>
          </cell>
          <cell r="E1554" t="str">
            <v>subcontrato pasamanos en tubulares metalicos con perfil en madera para circulaciones y escalas</v>
          </cell>
        </row>
        <row r="1555">
          <cell r="D1555" t="str">
            <v>30207</v>
          </cell>
          <cell r="E1555" t="str">
            <v>subcontrato meson madera aglomerada + formica + pieamigos</v>
          </cell>
        </row>
        <row r="1556">
          <cell r="D1556" t="str">
            <v>30208</v>
          </cell>
          <cell r="E1556" t="str">
            <v>subcontrato suministro paneles prefabricados de fachada en GRC - terron colorado</v>
          </cell>
        </row>
        <row r="1557">
          <cell r="D1557" t="str">
            <v>30209</v>
          </cell>
          <cell r="E1557" t="str">
            <v>subcontrato cielo falso en fibrocemento</v>
          </cell>
        </row>
        <row r="1558">
          <cell r="D1558" t="str">
            <v>30210</v>
          </cell>
          <cell r="E1558" t="str">
            <v>provision para lucernarios circulares en concreto + lamina + vidrio</v>
          </cell>
        </row>
        <row r="1559">
          <cell r="D1559" t="str">
            <v>30211</v>
          </cell>
          <cell r="E1559" t="str">
            <v>subcontrato estampado pisos tipo sika o equivalente</v>
          </cell>
        </row>
        <row r="1560">
          <cell r="D1560" t="str">
            <v>30212</v>
          </cell>
          <cell r="E1560" t="str">
            <v>subcontrato meson madera aglomerada + formica</v>
          </cell>
        </row>
        <row r="1561">
          <cell r="D1561" t="str">
            <v>30213</v>
          </cell>
          <cell r="E1561" t="str">
            <v>subcontrato quadrobrise XL 200/85</v>
          </cell>
        </row>
        <row r="1562">
          <cell r="D1562" t="str">
            <v>30214</v>
          </cell>
          <cell r="E1562" t="str">
            <v>subcontrato teja tipo sanduche con relleno en poliuretano expandido - en obra</v>
          </cell>
        </row>
        <row r="1563">
          <cell r="D1563" t="str">
            <v>30215</v>
          </cell>
          <cell r="E1563" t="str">
            <v>subcontrato suministro y apliacion pintura epoxipoliamida 2 caras 6"</v>
          </cell>
        </row>
        <row r="1564">
          <cell r="D1564" t="str">
            <v>30216</v>
          </cell>
          <cell r="E1564" t="str">
            <v>provision para piso falso modular formato 60x60 + piso en vinilo ref. tecno-haworth de arista o equivalente - dos módulos de 180x120</v>
          </cell>
        </row>
        <row r="1565">
          <cell r="D1565" t="str">
            <v>30217</v>
          </cell>
          <cell r="E1565" t="str">
            <v>provision para piso cinetico interactivo de pavegen o equivalente</v>
          </cell>
        </row>
        <row r="1566">
          <cell r="D1566" t="str">
            <v>30218</v>
          </cell>
          <cell r="E1566" t="str">
            <v>provision para peldaños prefabricados en concreto</v>
          </cell>
        </row>
        <row r="1567">
          <cell r="D1567" t="str">
            <v>30219</v>
          </cell>
          <cell r="E1567" t="str">
            <v>subcontrato recubrimiento en paneles mdf + formica</v>
          </cell>
        </row>
        <row r="1568">
          <cell r="D1568" t="str">
            <v>30220</v>
          </cell>
          <cell r="E1568" t="str">
            <v>subcontrato suministro paneles prefabricados de fachada en GRC - tres cruces</v>
          </cell>
        </row>
        <row r="1569">
          <cell r="D1569" t="str">
            <v>30221</v>
          </cell>
          <cell r="E1569" t="str">
            <v>subcontrato lamina microperforada cal 16</v>
          </cell>
        </row>
        <row r="1570">
          <cell r="D1570" t="str">
            <v>30222</v>
          </cell>
          <cell r="E1570" t="str">
            <v>subcontrato muros en paneles de pvc sistema rbs de azembla o equivalente</v>
          </cell>
        </row>
        <row r="1571">
          <cell r="D1571" t="str">
            <v>30223</v>
          </cell>
          <cell r="E1571" t="str">
            <v>subcontrato cubierta en paneles de pvc sistema rbs de azembla o equivalente</v>
          </cell>
        </row>
        <row r="1572">
          <cell r="D1572" t="str">
            <v>30224</v>
          </cell>
          <cell r="E1572" t="str">
            <v>subcontrato canoa y bajantes cubierta en pvc de azembla o equivalente</v>
          </cell>
        </row>
        <row r="1573">
          <cell r="D1573" t="str">
            <v>30225</v>
          </cell>
          <cell r="E1573" t="str">
            <v>subcontrato piso en vinilo</v>
          </cell>
        </row>
        <row r="1574">
          <cell r="D1574" t="str">
            <v>30226</v>
          </cell>
          <cell r="E1574" t="str">
            <v>subcontrato zocalo media caña en vinilo</v>
          </cell>
        </row>
        <row r="1575">
          <cell r="D1575" t="str">
            <v>30227</v>
          </cell>
          <cell r="E1575" t="str">
            <v>subcontrato guardacamillas en pvc</v>
          </cell>
        </row>
        <row r="1576">
          <cell r="D1576" t="str">
            <v>30228</v>
          </cell>
          <cell r="E1576" t="str">
            <v>meson de lavamanos en acero inoxidable con lavamanos esféricos integrados. a: 0.60 m. x l: 1.36 m. + salpicadero + faldon según detalle de planos. incluye pieamigos de soporte y anclaje a muros</v>
          </cell>
        </row>
        <row r="1577">
          <cell r="D1577" t="str">
            <v>30229</v>
          </cell>
          <cell r="E1577" t="str">
            <v>meson de lavamanos en acero inoxidable con lavamanos esféricos integrados. a: 0.60 m. x l: 0.60m. + salpicadero + faldon según detalle de planos. incluye pieamigos de soporte y anclaje a muros</v>
          </cell>
        </row>
        <row r="1578">
          <cell r="D1578" t="str">
            <v>30230</v>
          </cell>
          <cell r="E1578" t="str">
            <v>meson de cocina en acero inoxidable con pozuelo integrado. a: 0.50 m. + salpicadero según detalle de planos. incluye soportes en tubulares de acero inoxidable.</v>
          </cell>
        </row>
        <row r="1579">
          <cell r="D1579" t="str">
            <v>30231</v>
          </cell>
          <cell r="E1579" t="str">
            <v>mueble mb-08 l: 0.81 m. - a: 0.40 m. mueble bajo en madera aglomerada + enchape en formica según detalle arquitectonico.</v>
          </cell>
        </row>
        <row r="1580">
          <cell r="D1580" t="str">
            <v>30232</v>
          </cell>
          <cell r="E1580" t="str">
            <v>meson de lavamanos en acero inoxidable con lavamanos esféricos integrados. a: 0.60 m. x l: 1.25 m. + salpicadero + faldon según detalle de planos. incluye pieamigos de soporte y anclaje a muros</v>
          </cell>
        </row>
        <row r="1581">
          <cell r="D1581" t="str">
            <v>30233</v>
          </cell>
          <cell r="E1581" t="str">
            <v>meson de cocina acero inoxidable con pozuelo integrado l: 3.37 m. - a: 0.50 m. + salpicadero según detalle de planos. incluye soportes en tubulares de acero inoxidable.</v>
          </cell>
        </row>
        <row r="1582">
          <cell r="D1582" t="str">
            <v>30234</v>
          </cell>
          <cell r="E1582" t="str">
            <v>meson de lavamanos en acero inoxidable con lavamanos esféricos integrados. a: 0.60 m. x l: 1.69 m. + salpicadero + faldon según detalle de planos. incluye pieamigos de soporte y anclaje a muros</v>
          </cell>
        </row>
        <row r="1583">
          <cell r="D1583" t="str">
            <v>30235</v>
          </cell>
          <cell r="E1583" t="str">
            <v>meson de cocina en "l" acero inoxidable con pozuelo integrado l: 1.88 - 0.78 m. x a: 0.50 m. + salpicadero según detalle de planos. incluye soportes en tubulares de acero inoxidable.</v>
          </cell>
        </row>
        <row r="1584">
          <cell r="D1584" t="str">
            <v>30236</v>
          </cell>
          <cell r="E1584" t="str">
            <v>meson de lavamanos en acero inoxidable con lavamanos esféricos integrados. a: 0.60 m. x l: 0.80 m. + salpicadero + faldon según detalle de planos. incluye pieamigos de soporte y anclaje a muros</v>
          </cell>
        </row>
        <row r="1585">
          <cell r="D1585" t="str">
            <v>30237</v>
          </cell>
          <cell r="E1585" t="str">
            <v>meson de cocina en "l" acero inoxidable con pozuelo integrado l: 3.24 - 2.26 m. x a: 0.50 m. + salpicadero según detalle de planos. incluye soportes en tubulares de acero inoxidable.</v>
          </cell>
        </row>
        <row r="1586">
          <cell r="D1586" t="str">
            <v>30238</v>
          </cell>
          <cell r="E1586" t="str">
            <v>meson de lavamanos en acero inoxidable con lavamanos esféricos integrados. a: 0.60 m. x l: 1.30 m. + salpicadero + faldon según detalle de planos. incluye pieamigos de soporte y anclaje a muros</v>
          </cell>
        </row>
        <row r="1587">
          <cell r="D1587" t="str">
            <v>30239</v>
          </cell>
          <cell r="E1587" t="str">
            <v>meson de cocina en "l" acero inoxidable con pozuelo integrado l: 3.30 - 1.10 m. x a: 0.50 m. + salpicadero según detalle de planos. incluye soportes en tubulares de acero inoxidable.</v>
          </cell>
        </row>
        <row r="1588">
          <cell r="D1588" t="str">
            <v>30240</v>
          </cell>
          <cell r="E1588" t="str">
            <v>meson de lavamanos en acero inoxidable con lavamanos esféricos integrados. a: 0.60 m. x l: 3.95 m. + salpicadero + faldon según detalle de planos. incluye pieamigos de soporte y anclaje a muros</v>
          </cell>
        </row>
        <row r="1589">
          <cell r="D1589" t="str">
            <v>30241</v>
          </cell>
          <cell r="E1589" t="str">
            <v>meson de cocina en "l" acero inoxidable con pozuelo integrado l: 4.35 - 2.60 m. x a: 0.50 m. + salpicadero según detalle de planos. incluye soportes en tubulares de acero inoxidable.</v>
          </cell>
        </row>
        <row r="1590">
          <cell r="D1590" t="str">
            <v>30242</v>
          </cell>
          <cell r="E1590" t="str">
            <v>meson de cafeteria en "l" acero inoxidable con pozuelo integrado l: 2.85 - 1.65 m. x a: 0.50 m. + salpicadero según detalle de planos. incluye soportes en tubulares de acero inoxidable.</v>
          </cell>
        </row>
        <row r="1591">
          <cell r="D1591" t="str">
            <v>30243</v>
          </cell>
          <cell r="E1591" t="str">
            <v>meson mueble mb-13 l: 1.70 m. triangular. meson silestone 2 cm según detalle arquitectonico.</v>
          </cell>
        </row>
        <row r="1592">
          <cell r="D1592" t="str">
            <v>30244</v>
          </cell>
          <cell r="E1592" t="str">
            <v>instalacion mesones muebles</v>
          </cell>
        </row>
        <row r="1593">
          <cell r="D1593" t="str">
            <v>30245</v>
          </cell>
          <cell r="E1593" t="str">
            <v>transporte + instalacion muebles</v>
          </cell>
        </row>
        <row r="1594">
          <cell r="D1594" t="str">
            <v>30246</v>
          </cell>
          <cell r="E1594" t="str">
            <v>subcontrato teja tipo policarbonato alveolar 6 mm polishade</v>
          </cell>
        </row>
        <row r="1595">
          <cell r="D1595" t="str">
            <v>31111</v>
          </cell>
          <cell r="E1595" t="str">
            <v>subcontrato tuberia acero Ø2" + anticorrosivo + acabado</v>
          </cell>
        </row>
        <row r="1596">
          <cell r="D1596" t="str">
            <v>316P1</v>
          </cell>
          <cell r="E1596" t="str">
            <v>corte junta hasta 6 cm</v>
          </cell>
        </row>
        <row r="1597">
          <cell r="D1597" t="str">
            <v>3343A</v>
          </cell>
          <cell r="E1597" t="str">
            <v>columna metalica redonda 8"</v>
          </cell>
        </row>
        <row r="1598">
          <cell r="D1598" t="str">
            <v>34371</v>
          </cell>
          <cell r="E1598" t="str">
            <v>subcontrato zocalo maderas de occidente</v>
          </cell>
        </row>
        <row r="1599">
          <cell r="D1599" t="str">
            <v>35111</v>
          </cell>
          <cell r="E1599" t="str">
            <v>figuracion de acero</v>
          </cell>
        </row>
        <row r="1600">
          <cell r="D1600" t="str">
            <v>36612</v>
          </cell>
          <cell r="E1600" t="str">
            <v>PUERTA P-1 (1.00x2.30) - MARCO MADERA + ALA ENTAMBORADA + CHAPILLA</v>
          </cell>
        </row>
        <row r="1601">
          <cell r="D1601" t="str">
            <v>38439</v>
          </cell>
          <cell r="E1601" t="str">
            <v>suministro baldosa 30 gris grano danta 1-2ref 132749</v>
          </cell>
        </row>
        <row r="1602">
          <cell r="D1602" t="str">
            <v>38440</v>
          </cell>
          <cell r="E1602" t="str">
            <v>pulida y brillada baldosa de grano incluye equipos</v>
          </cell>
        </row>
        <row r="1603">
          <cell r="D1603" t="str">
            <v>39511</v>
          </cell>
          <cell r="E1603" t="str">
            <v>perforacion ø 1/4" profundidad 3 cm</v>
          </cell>
        </row>
        <row r="1604">
          <cell r="D1604" t="str">
            <v>39512</v>
          </cell>
          <cell r="E1604" t="str">
            <v>anclajes epoxicos - incluye instalacion</v>
          </cell>
        </row>
        <row r="1605">
          <cell r="D1605" t="str">
            <v>3A242</v>
          </cell>
          <cell r="E1605" t="str">
            <v>subcontrato de cargue y botada de materiales varios</v>
          </cell>
        </row>
        <row r="1606">
          <cell r="D1606" t="str">
            <v>3A243</v>
          </cell>
          <cell r="E1606" t="str">
            <v>subcontrato de cargue y botada de materiales varios</v>
          </cell>
        </row>
        <row r="1607">
          <cell r="D1607" t="str">
            <v>3A311</v>
          </cell>
          <cell r="E1607" t="str">
            <v>subcontrato de excavacion a maquina - incluye cargue y disposicion final en botadero certificado</v>
          </cell>
        </row>
        <row r="1608">
          <cell r="D1608" t="str">
            <v>3A312</v>
          </cell>
          <cell r="E1608" t="str">
            <v>subcontrato de excavacion a maquina - sotano 2 - incluye cargue y disposicion final en botadero certificado</v>
          </cell>
        </row>
        <row r="1609">
          <cell r="D1609" t="str">
            <v>3A313</v>
          </cell>
          <cell r="E1609" t="str">
            <v>subcontrato de excavacion a maquina - sotano 3 - incluye cargue y disposicion final en botadero certificado</v>
          </cell>
        </row>
        <row r="1610">
          <cell r="D1610" t="str">
            <v>3A314</v>
          </cell>
          <cell r="E1610" t="str">
            <v>subcontrato de excavacion a maquina - sotano 4 - incluye cargue y disposicion final en botadero certificado</v>
          </cell>
        </row>
        <row r="1611">
          <cell r="D1611" t="str">
            <v>3A315</v>
          </cell>
          <cell r="E1611" t="str">
            <v>subcontrato de excavacion a maquina - sotano 5 - incluye cargue y disposicion final en botadero certificado</v>
          </cell>
        </row>
        <row r="1612">
          <cell r="D1612" t="str">
            <v>3A316</v>
          </cell>
          <cell r="E1612" t="str">
            <v>subcontrato de excavacion a maquina - tanques - incluye cargue y disposicion final en botadero certificado</v>
          </cell>
        </row>
        <row r="1613">
          <cell r="D1613" t="str">
            <v>3A317</v>
          </cell>
          <cell r="E1613" t="str">
            <v>subcontrato de excavacion barretes</v>
          </cell>
        </row>
        <row r="1614">
          <cell r="D1614" t="str">
            <v>3A318</v>
          </cell>
          <cell r="E1614" t="str">
            <v>subcontrato de excavacion muros pantalla</v>
          </cell>
        </row>
        <row r="1615">
          <cell r="D1615" t="str">
            <v>3A319</v>
          </cell>
          <cell r="E1615" t="str">
            <v>subcontrato de excavacion pilotes Ø 0.60 m.</v>
          </cell>
        </row>
        <row r="1616">
          <cell r="D1616" t="str">
            <v>3A320</v>
          </cell>
          <cell r="E1616" t="str">
            <v>subcontrato de excavacion pilotes Ø 0.70 m.</v>
          </cell>
        </row>
        <row r="1617">
          <cell r="D1617" t="str">
            <v>3A321</v>
          </cell>
          <cell r="E1617" t="str">
            <v>subcontrato de excavacion pilotes Ø 0.80 m.</v>
          </cell>
        </row>
        <row r="1618">
          <cell r="D1618" t="str">
            <v>3A322</v>
          </cell>
          <cell r="E1618" t="str">
            <v>subcontrato de llenos</v>
          </cell>
        </row>
        <row r="1619">
          <cell r="D1619" t="str">
            <v>3D001</v>
          </cell>
          <cell r="E1619" t="str">
            <v>provision para aislamiento acustico de muros livianos</v>
          </cell>
        </row>
        <row r="1620">
          <cell r="D1620" t="str">
            <v>3E111</v>
          </cell>
          <cell r="E1620" t="str">
            <v>ecomuro para intalacion vertical</v>
          </cell>
        </row>
        <row r="1621">
          <cell r="D1621" t="str">
            <v>3E112</v>
          </cell>
          <cell r="E1621" t="str">
            <v>sistema de riego para ecomuro</v>
          </cell>
        </row>
        <row r="1622">
          <cell r="D1622" t="str">
            <v>3E113</v>
          </cell>
          <cell r="E1622" t="str">
            <v>estructura de soporte de ecomuro</v>
          </cell>
        </row>
        <row r="1623">
          <cell r="D1623" t="str">
            <v>3F611</v>
          </cell>
          <cell r="E1623" t="str">
            <v>PUERTA P-2 (0.80x2.30) - MARCO MADERA + ALA ENTAMBORADA + CHAPILLA</v>
          </cell>
        </row>
        <row r="1624">
          <cell r="D1624" t="str">
            <v>3F810</v>
          </cell>
          <cell r="E1624" t="str">
            <v>subcontrato suministro e instalacion estructura metalica menor</v>
          </cell>
        </row>
        <row r="1625">
          <cell r="D1625" t="str">
            <v>3F811</v>
          </cell>
          <cell r="E1625" t="str">
            <v>subcontrato suministro e instalacion estructura metalica</v>
          </cell>
        </row>
        <row r="1626">
          <cell r="D1626" t="str">
            <v>3F812</v>
          </cell>
          <cell r="E1626" t="str">
            <v>subcontrato suministro e instalacion de cielo en drywall</v>
          </cell>
        </row>
        <row r="1627">
          <cell r="D1627" t="str">
            <v>3F813</v>
          </cell>
          <cell r="E1627" t="str">
            <v>subcontrato dilatacion perimetral de 1x1 para cielo raso</v>
          </cell>
        </row>
        <row r="1628">
          <cell r="D1628" t="str">
            <v>3F814</v>
          </cell>
          <cell r="E1628" t="str">
            <v>subcontrato perforacion circular luminaria pequeña</v>
          </cell>
        </row>
        <row r="1629">
          <cell r="D1629" t="str">
            <v>3F815</v>
          </cell>
          <cell r="E1629" t="str">
            <v>subcontrato perforacion rectangular 60x60 con perfil</v>
          </cell>
        </row>
        <row r="1630">
          <cell r="D1630" t="str">
            <v>3F816</v>
          </cell>
          <cell r="E1630" t="str">
            <v>subcontrato cielo falso tipo armstrong</v>
          </cell>
        </row>
        <row r="1631">
          <cell r="D1631" t="str">
            <v>3F817</v>
          </cell>
          <cell r="E1631" t="str">
            <v>subcontrato suministro e instalacion de cielo en drywall resistente a la humedad</v>
          </cell>
        </row>
        <row r="1632">
          <cell r="D1632" t="str">
            <v>3F818</v>
          </cell>
          <cell r="E1632" t="str">
            <v>subcontrato suministro e instalacion de cielo en superboard</v>
          </cell>
        </row>
        <row r="1633">
          <cell r="D1633" t="str">
            <v>3F819</v>
          </cell>
          <cell r="E1633" t="str">
            <v>subcontrato perforacion para cortinero</v>
          </cell>
        </row>
        <row r="1634">
          <cell r="D1634" t="str">
            <v>3K331</v>
          </cell>
          <cell r="E1634" t="str">
            <v xml:space="preserve">mo vaciado piso en grano pulido </v>
          </cell>
        </row>
        <row r="1635">
          <cell r="D1635" t="str">
            <v>3K732</v>
          </cell>
          <cell r="E1635" t="str">
            <v>mo vaciado zocalo 10cm en baldosa grano pulido</v>
          </cell>
        </row>
        <row r="1636">
          <cell r="D1636" t="str">
            <v>3K733</v>
          </cell>
          <cell r="E1636" t="str">
            <v>vaciado piso en grano pulido (mo y material)</v>
          </cell>
        </row>
        <row r="1637">
          <cell r="D1637" t="str">
            <v>3L111</v>
          </cell>
          <cell r="E1637" t="str">
            <v>PUERTA P-3 (0.70x2.30) - MARCO MADERA + ALA ENTAMBORADA + CHAPILLA</v>
          </cell>
        </row>
        <row r="1638">
          <cell r="D1638" t="str">
            <v>3L112</v>
          </cell>
          <cell r="E1638" t="str">
            <v>ALA PUERTA P-13 (0.70x2.10) - ALA ENTAMBORADA + CELOSIA INFERIOR CON PINTURA DE ACABADO</v>
          </cell>
        </row>
        <row r="1639">
          <cell r="D1639" t="str">
            <v>3L113</v>
          </cell>
          <cell r="E1639" t="str">
            <v>provision para enchapes y puertas hall ascensores</v>
          </cell>
        </row>
        <row r="1640">
          <cell r="D1640" t="str">
            <v>3L115</v>
          </cell>
          <cell r="E1640" t="str">
            <v>MESON DE COCINA EN QUARTZTONE BLANCO POLAR - COCINA TIPO 4 IZQ</v>
          </cell>
        </row>
        <row r="1641">
          <cell r="D1641" t="str">
            <v>3L116</v>
          </cell>
          <cell r="E1641" t="str">
            <v>MESON DE COCINA EN QUARTZTONE BLANCO POLAR - COCINA TIPO 4 DER</v>
          </cell>
        </row>
        <row r="1642">
          <cell r="D1642" t="str">
            <v>3L117</v>
          </cell>
          <cell r="E1642" t="str">
            <v>MESON DE COCINA EN QUARTZTONE BLANCO POLAR - COCINA TIPO 1 IZQ</v>
          </cell>
        </row>
        <row r="1643">
          <cell r="D1643" t="str">
            <v>3L118</v>
          </cell>
          <cell r="E1643" t="str">
            <v>MESON DE COCINA EN QUARTZTONE BLANCO POLAR - COCINA TIPO 1 DER</v>
          </cell>
        </row>
        <row r="1644">
          <cell r="D1644" t="str">
            <v>3L119</v>
          </cell>
          <cell r="E1644" t="str">
            <v>MESON DE COCINA EN QUARTZTONE BLANCO POLAR - COCINA TIPO 2 DER</v>
          </cell>
        </row>
        <row r="1645">
          <cell r="D1645" t="str">
            <v>3L11D</v>
          </cell>
          <cell r="E1645" t="str">
            <v>VENTANA V-1 (1.20x1.20) - ALUMINIO Y VIDRIO</v>
          </cell>
        </row>
        <row r="1646">
          <cell r="D1646" t="str">
            <v>3L11E</v>
          </cell>
          <cell r="E1646" t="str">
            <v>VENTANA V-2 (1.20x0.50) - ALUMINIO Y VIDRIO</v>
          </cell>
        </row>
        <row r="1647">
          <cell r="D1647" t="str">
            <v>3L120</v>
          </cell>
          <cell r="E1647" t="str">
            <v>MESON DE COCINA EN QUARTZTONE BLANCO POLAR - COCINA TIPO 2A IZQ</v>
          </cell>
        </row>
        <row r="1648">
          <cell r="D1648" t="str">
            <v>3L471</v>
          </cell>
          <cell r="E1648" t="str">
            <v>VENTANA V-3 (1.15x2.00) - ALUMINIO Y VIDRIO</v>
          </cell>
        </row>
        <row r="1649">
          <cell r="D1649" t="str">
            <v>3L472</v>
          </cell>
          <cell r="E1649" t="str">
            <v>VENTANA V-4 (1.25x2.00) - ALUMINIO Y VIDRIO</v>
          </cell>
        </row>
        <row r="1650">
          <cell r="D1650" t="str">
            <v>3L473</v>
          </cell>
          <cell r="E1650" t="str">
            <v>VENTANA V-5 (1.16x2.20) - ALUMINIO Y VIDRIO</v>
          </cell>
        </row>
        <row r="1651">
          <cell r="D1651" t="str">
            <v>3L474</v>
          </cell>
          <cell r="E1651" t="str">
            <v>VENTANA V-6 (1.20x1.67) - ALUMINIO Y VIDRIO</v>
          </cell>
        </row>
        <row r="1652">
          <cell r="D1652" t="str">
            <v>3L475</v>
          </cell>
          <cell r="E1652" t="str">
            <v>VENTANA V-7 (0.65x2.00) - ALUMINIO Y VIDRIO</v>
          </cell>
        </row>
        <row r="1653">
          <cell r="D1653" t="str">
            <v>3L476</v>
          </cell>
          <cell r="E1653" t="str">
            <v>VENTANA V-8 (4.75x1.90) - ALUMINIO Y VIDRIO</v>
          </cell>
        </row>
        <row r="1654">
          <cell r="D1654" t="str">
            <v>3L477</v>
          </cell>
          <cell r="E1654" t="str">
            <v>VENTANA V-9 (0.85x0.50) - ALUMINIO Y VIDRIO</v>
          </cell>
        </row>
        <row r="1655">
          <cell r="D1655" t="str">
            <v>3L478</v>
          </cell>
          <cell r="E1655" t="str">
            <v>VENTANA V-10 (1.40x1.65) - ALUMINIO Y VIDRIO</v>
          </cell>
        </row>
        <row r="1656">
          <cell r="D1656" t="str">
            <v>3L479</v>
          </cell>
          <cell r="E1656" t="str">
            <v>VENTANA V-11 (2.00x1.65) - ALUMINIO Y VIDRIO</v>
          </cell>
        </row>
        <row r="1657">
          <cell r="D1657" t="str">
            <v>3L47A</v>
          </cell>
          <cell r="E1657" t="str">
            <v>VENTANA V-12 (2.00x1.30) - ALUMINIO Y VIDRIO</v>
          </cell>
        </row>
        <row r="1658">
          <cell r="D1658" t="str">
            <v>3L47B</v>
          </cell>
          <cell r="E1658" t="str">
            <v>VENTANA V-13 (1.40x1.30) - ALUMINIO Y VIDRIO</v>
          </cell>
        </row>
        <row r="1659">
          <cell r="D1659" t="str">
            <v>3L47C</v>
          </cell>
          <cell r="E1659" t="str">
            <v>VENTANA V-14 (1.90x0.40) - ALUMINIO Y VIDRIO</v>
          </cell>
        </row>
        <row r="1660">
          <cell r="D1660" t="str">
            <v>3L47D</v>
          </cell>
          <cell r="E1660" t="str">
            <v>VENTANA V-15 (1.25x1.20) - ALUMINIO Y VIDRIO</v>
          </cell>
        </row>
        <row r="1661">
          <cell r="D1661" t="str">
            <v>3L47E</v>
          </cell>
          <cell r="E1661" t="str">
            <v>VENTANA V-16 (1.15x1.20) - ALUMINIO Y VIDRIO</v>
          </cell>
        </row>
        <row r="1662">
          <cell r="D1662" t="str">
            <v>3L47F</v>
          </cell>
          <cell r="E1662" t="str">
            <v>VENTANA V-17 (1.25x1.20) - ALUMINIO Y VIDRIO</v>
          </cell>
        </row>
        <row r="1663">
          <cell r="D1663" t="str">
            <v>3L47G</v>
          </cell>
          <cell r="E1663" t="str">
            <v>VENTANA V-18 (1.40x0.50) - ALUMINIO Y VIDRIO</v>
          </cell>
        </row>
        <row r="1664">
          <cell r="D1664" t="str">
            <v>3L47H</v>
          </cell>
          <cell r="E1664" t="str">
            <v>VENTANA V-19 (1.35x1.20) - ALUMINIO Y VIDRIO</v>
          </cell>
        </row>
        <row r="1665">
          <cell r="D1665" t="str">
            <v>3L47I</v>
          </cell>
          <cell r="E1665" t="str">
            <v>VENTANA V-20 (3.45x0.60) - ALUMINIO Y VIDRIO</v>
          </cell>
        </row>
        <row r="1666">
          <cell r="D1666" t="str">
            <v>3L47J</v>
          </cell>
          <cell r="E1666" t="str">
            <v>VENTANA V-21 (1.35x1.30) - ALUMINIO Y VIDRIO</v>
          </cell>
        </row>
        <row r="1667">
          <cell r="D1667" t="str">
            <v>3L47K</v>
          </cell>
          <cell r="E1667" t="str">
            <v>VENTANA V-22 (1.55x0.40) - ALUMINIO Y VIDRIO</v>
          </cell>
        </row>
        <row r="1668">
          <cell r="D1668" t="str">
            <v>3L47L</v>
          </cell>
          <cell r="E1668" t="str">
            <v>VENTANA V-23 (1.20x1.30) - ALUMINIO Y VIDRIO</v>
          </cell>
        </row>
        <row r="1669">
          <cell r="D1669" t="str">
            <v>3L47M</v>
          </cell>
          <cell r="E1669" t="str">
            <v>VENTANA V-24 (1.00x1.30) - ALUMINIO Y VIDRIO</v>
          </cell>
        </row>
        <row r="1670">
          <cell r="D1670" t="str">
            <v>3L47N</v>
          </cell>
          <cell r="E1670" t="str">
            <v>VENTANA V-25 (0.45x0.50) - ALUMINIO Y VIDRIO</v>
          </cell>
        </row>
        <row r="1671">
          <cell r="D1671" t="str">
            <v>3L47O</v>
          </cell>
          <cell r="E1671" t="str">
            <v>VENTANA V-26 (1.25x1.30) - ALUMINIO Y VIDRIO</v>
          </cell>
        </row>
        <row r="1672">
          <cell r="D1672" t="str">
            <v>3L47P</v>
          </cell>
          <cell r="E1672" t="str">
            <v>VENTANA V-27 (0.80x1.20) - ALUMINIO Y VIDRIO</v>
          </cell>
        </row>
        <row r="1673">
          <cell r="D1673" t="str">
            <v>3L47Q</v>
          </cell>
          <cell r="E1673" t="str">
            <v>VENTANA V-28 (2.90x2.00) - ALUMINIO Y VIDRIO</v>
          </cell>
        </row>
        <row r="1674">
          <cell r="D1674" t="str">
            <v>3L47R</v>
          </cell>
          <cell r="E1674" t="str">
            <v>VENTANA V-29 (3.60x2.00) - ALUMINIO Y VIDRIO</v>
          </cell>
        </row>
        <row r="1675">
          <cell r="D1675" t="str">
            <v>3L47S</v>
          </cell>
          <cell r="E1675" t="str">
            <v>VENTANA V-30 (1.05x2.00) - ALUMINIO Y VIDRIO</v>
          </cell>
        </row>
        <row r="1676">
          <cell r="D1676" t="str">
            <v>3L47T</v>
          </cell>
          <cell r="E1676" t="str">
            <v>VENTANA V-31 (0.55x0.50) - ALUMINIO Y VIDRIO</v>
          </cell>
        </row>
        <row r="1677">
          <cell r="D1677" t="str">
            <v>3L47U</v>
          </cell>
          <cell r="E1677" t="str">
            <v>VENTANA V-32 (2.05x1.65) - ALUMINIO Y VIDRIO</v>
          </cell>
        </row>
        <row r="1678">
          <cell r="D1678" t="str">
            <v>3L47V</v>
          </cell>
          <cell r="E1678" t="str">
            <v>VENTANA V-33 (1.30x0.50) - ALUMINIO Y VIDRIO</v>
          </cell>
        </row>
        <row r="1679">
          <cell r="D1679" t="str">
            <v>3L47W</v>
          </cell>
          <cell r="E1679" t="str">
            <v>VENTANA V-34 (1.25x1.65) - ALUMINIO Y VIDRIO</v>
          </cell>
        </row>
        <row r="1680">
          <cell r="D1680" t="str">
            <v>3L667</v>
          </cell>
          <cell r="E1680" t="str">
            <v>persiana cuarto basuras</v>
          </cell>
        </row>
        <row r="1681">
          <cell r="D1681" t="str">
            <v>3L669</v>
          </cell>
          <cell r="E1681" t="str">
            <v>PUERTA VIDRIERA PV-1 (1.25x2.30) - ALUMINIO Y VIDRIO</v>
          </cell>
        </row>
        <row r="1682">
          <cell r="D1682" t="str">
            <v>3L66A</v>
          </cell>
          <cell r="E1682" t="str">
            <v>PUERTA VIDRIERA PV-2 (2.20x2.30) - ALUMINIO Y VIDRIO</v>
          </cell>
        </row>
        <row r="1683">
          <cell r="D1683" t="str">
            <v>3L66C</v>
          </cell>
          <cell r="E1683" t="str">
            <v>PUERTA VIDRIERA PV-3 (2.00x2.30) - ALUMINIO Y VIDRIO</v>
          </cell>
        </row>
        <row r="1684">
          <cell r="D1684" t="str">
            <v>3L811</v>
          </cell>
          <cell r="E1684" t="str">
            <v>PUERTA VIDRIERA PV-4 (1.95x2.30) - ALUMINIO Y VIDRIO</v>
          </cell>
        </row>
        <row r="1685">
          <cell r="D1685" t="str">
            <v>3L812</v>
          </cell>
          <cell r="E1685" t="str">
            <v>PUERTA VIDRIERA PV-5 (1.15x2.30) - ALUMINIO Y VIDRIO</v>
          </cell>
        </row>
        <row r="1686">
          <cell r="D1686" t="str">
            <v>3L891</v>
          </cell>
          <cell r="E1686" t="str">
            <v>PUERTA VIDRIERA PV-6 (4.05x2.30) - ALUMINIO Y VIDRIO</v>
          </cell>
        </row>
        <row r="1687">
          <cell r="D1687" t="str">
            <v>3L892</v>
          </cell>
          <cell r="E1687" t="str">
            <v>PUERTA VIDRIERA PV-7 (2.74x2.30) - ALUMINIO Y VIDRIO</v>
          </cell>
        </row>
        <row r="1688">
          <cell r="D1688" t="str">
            <v>3L893</v>
          </cell>
          <cell r="E1688" t="str">
            <v>PUERTA VIDRIERA PV-8 (1.35x2.30) - ALUMINIO Y VIDRIO</v>
          </cell>
        </row>
        <row r="1689">
          <cell r="D1689" t="str">
            <v>3LA11</v>
          </cell>
          <cell r="E1689" t="str">
            <v>PUERTA VIDRIERA PV-9 (4.75x2.30) - ALUMINIO Y VIDRIO</v>
          </cell>
        </row>
        <row r="1690">
          <cell r="D1690" t="str">
            <v>3LA17</v>
          </cell>
          <cell r="E1690" t="str">
            <v>divisiones en acero inoxidable tipo socoda</v>
          </cell>
        </row>
        <row r="1691">
          <cell r="D1691" t="str">
            <v>3LA18</v>
          </cell>
          <cell r="E1691" t="str">
            <v>ventanas cuarto bombas con vidrio de seguridad</v>
          </cell>
        </row>
        <row r="1692">
          <cell r="D1692" t="str">
            <v>3LA19</v>
          </cell>
          <cell r="E1692" t="str">
            <v>mo instalacion ventaneria</v>
          </cell>
        </row>
        <row r="1693">
          <cell r="D1693" t="str">
            <v>3LA1B</v>
          </cell>
          <cell r="E1693" t="str">
            <v>CUBIERTA MIXTA 4 PUESTOS HACEB ASSENTO 60 ELECTRICO</v>
          </cell>
        </row>
        <row r="1694">
          <cell r="D1694" t="str">
            <v>3LA1C</v>
          </cell>
          <cell r="E1694" t="str">
            <v>CAMPANA HACEB CE 60 EN ACERO INOXIDABLE</v>
          </cell>
        </row>
        <row r="1695">
          <cell r="D1695" t="str">
            <v>3LA1D</v>
          </cell>
          <cell r="E1695" t="str">
            <v>HORNO ELECTRICO HACEB ASSENTO 60</v>
          </cell>
        </row>
        <row r="1696">
          <cell r="D1696" t="str">
            <v>3LA20</v>
          </cell>
          <cell r="E1696" t="str">
            <v>ventanas salon social y cancha squash</v>
          </cell>
        </row>
        <row r="1697">
          <cell r="D1697" t="str">
            <v>3M311</v>
          </cell>
          <cell r="E1697" t="str">
            <v>meson cocina en acero inoxidable</v>
          </cell>
        </row>
        <row r="1698">
          <cell r="D1698" t="str">
            <v>3M312</v>
          </cell>
          <cell r="E1698" t="str">
            <v>MESONES DE BAÑO EN MARMOL CAFE PINTO - L: 0.60 M. x A: 0.55 M.</v>
          </cell>
        </row>
        <row r="1699">
          <cell r="D1699" t="str">
            <v>3M313</v>
          </cell>
          <cell r="E1699" t="str">
            <v>MESONES DE BAÑO EN MARMOL CAFE PINTO - L: 0.60 M. x A: 0.60 M.</v>
          </cell>
        </row>
        <row r="1700">
          <cell r="D1700" t="str">
            <v>3M314</v>
          </cell>
          <cell r="E1700" t="str">
            <v>MESONES DE BAÑO EN MARMOL CAFE PINTO - L: 0.65 M. x A: 0.60 M.</v>
          </cell>
        </row>
        <row r="1701">
          <cell r="D1701" t="str">
            <v>3M315</v>
          </cell>
          <cell r="E1701" t="str">
            <v>MESONES DE BAÑO EN MARMOL CAFE PINTO - L: 0.85 M. x A: 0.60 M.</v>
          </cell>
        </row>
        <row r="1702">
          <cell r="D1702" t="str">
            <v>3M316</v>
          </cell>
          <cell r="E1702" t="str">
            <v>MESONES DE BAÑO EN MARMOL CAFE PINTO - L: 0.55 M. x A: 0.55 M.</v>
          </cell>
        </row>
        <row r="1703">
          <cell r="D1703" t="str">
            <v>3M317</v>
          </cell>
          <cell r="E1703" t="str">
            <v>MESONES DE BAÑO EN MARMOL CAFE PINTO - L: 0.55 M. x A: 0.60 M.</v>
          </cell>
        </row>
        <row r="1704">
          <cell r="D1704" t="str">
            <v>3M318</v>
          </cell>
          <cell r="E1704" t="str">
            <v>MESONES DE BAÑO EN MARMOL CAFE PINTO - L: 0.65 M. x A: 0.55 M.</v>
          </cell>
        </row>
        <row r="1705">
          <cell r="D1705" t="str">
            <v>3M31A</v>
          </cell>
          <cell r="E1705" t="str">
            <v>MUEBLE ALTO Y BAJO COCINA TIPO 4 IZQ - PINTURA POLIURETANO + MELAMINICO</v>
          </cell>
        </row>
        <row r="1706">
          <cell r="D1706" t="str">
            <v>3M31B</v>
          </cell>
          <cell r="E1706" t="str">
            <v>MUEBLE ALTO Y BAJO COCINA TIPO 4 DER - PINTURA POLIURETANO + MELAMINICO</v>
          </cell>
        </row>
        <row r="1707">
          <cell r="D1707" t="str">
            <v>3M31C</v>
          </cell>
          <cell r="E1707" t="str">
            <v>MUEBLE ALTO Y BAJO COCINA TIPO 1 IZQ - PINTURA POLIURETANO + MELAMINICO</v>
          </cell>
        </row>
        <row r="1708">
          <cell r="D1708" t="str">
            <v>3M31D</v>
          </cell>
          <cell r="E1708" t="str">
            <v>MUEBLE ALTO Y BAJO COCINA TIPO 1 DER - PINTURA POLIURETANO + MELAMINICO</v>
          </cell>
        </row>
        <row r="1709">
          <cell r="D1709" t="str">
            <v>3M31E</v>
          </cell>
          <cell r="E1709" t="str">
            <v>MUEBLE ALTO Y BAJO COCINA TIPO 2 DER - PINTURA POLIURETANO + MELAMINICO</v>
          </cell>
        </row>
        <row r="1710">
          <cell r="D1710" t="str">
            <v>3M31F</v>
          </cell>
          <cell r="E1710" t="str">
            <v>MUEBLE ALTO Y BAJO COCINA TIPO 2A IZQ - PINTURA POLIURETANO + MELAMINICO</v>
          </cell>
        </row>
        <row r="1711">
          <cell r="D1711" t="str">
            <v>3N451</v>
          </cell>
          <cell r="E1711" t="str">
            <v>cabinas para ducha en vidrio templado 6mm incoloro</v>
          </cell>
        </row>
        <row r="1712">
          <cell r="D1712" t="str">
            <v>3O211</v>
          </cell>
          <cell r="E1712" t="str">
            <v>subcontrato engramado</v>
          </cell>
        </row>
        <row r="1713">
          <cell r="D1713" t="str">
            <v>3O212</v>
          </cell>
          <cell r="E1713" t="str">
            <v>subcontrato mantenimiento via</v>
          </cell>
        </row>
        <row r="1714">
          <cell r="D1714" t="str">
            <v>3O213</v>
          </cell>
          <cell r="E1714" t="str">
            <v>subcontrato suministro y siembra de arboles - incluye tierra negra</v>
          </cell>
        </row>
        <row r="1715">
          <cell r="D1715" t="str">
            <v>3O214</v>
          </cell>
          <cell r="E1715" t="str">
            <v>subcontrato suministro y siembra de rastreras - incluye tierra negra</v>
          </cell>
        </row>
        <row r="1716">
          <cell r="D1716" t="str">
            <v>3O215</v>
          </cell>
          <cell r="E1716" t="str">
            <v>subcontrato trasplante de arboles h&gt;5m.</v>
          </cell>
        </row>
        <row r="1717">
          <cell r="D1717" t="str">
            <v>3O230</v>
          </cell>
          <cell r="E1717" t="str">
            <v>tierra negra</v>
          </cell>
        </row>
        <row r="1718">
          <cell r="D1718" t="str">
            <v>3O411</v>
          </cell>
          <cell r="E1718" t="str">
            <v>suministro y colocación a todo costo de cerramiento metalico</v>
          </cell>
        </row>
        <row r="1719">
          <cell r="D1719" t="str">
            <v>3O461</v>
          </cell>
          <cell r="E1719" t="str">
            <v>subcontrato purta abatible una hoja resistente al fuego 60 min cin medidas, marco y color estandar importada dierre ref.e-cover zrf60</v>
          </cell>
        </row>
        <row r="1720">
          <cell r="D1720" t="str">
            <v>3P111</v>
          </cell>
          <cell r="E1720" t="str">
            <v>Ascensor 9 pasajeros 600 kg</v>
          </cell>
        </row>
        <row r="1721">
          <cell r="D1721" t="str">
            <v>3P112</v>
          </cell>
          <cell r="E1721" t="str">
            <v>subcontrato shute basuras</v>
          </cell>
        </row>
        <row r="1722">
          <cell r="D1722" t="str">
            <v>3P113</v>
          </cell>
          <cell r="E1722" t="str">
            <v>equipos para piscina</v>
          </cell>
        </row>
        <row r="1723">
          <cell r="D1723" t="str">
            <v>3P114</v>
          </cell>
          <cell r="E1723" t="str">
            <v>Ascensor 9 pasajeros 600 kg - torre 6</v>
          </cell>
        </row>
        <row r="1724">
          <cell r="D1724" t="str">
            <v>3P115</v>
          </cell>
          <cell r="E1724" t="str">
            <v>Ascensor 9 pasajeros 600 kg - torre 7</v>
          </cell>
        </row>
        <row r="1725">
          <cell r="D1725" t="str">
            <v>3P116</v>
          </cell>
          <cell r="E1725" t="str">
            <v>subcontrato shute basuras - torre 6</v>
          </cell>
        </row>
        <row r="1726">
          <cell r="D1726" t="str">
            <v>3P117</v>
          </cell>
          <cell r="E1726" t="str">
            <v>subcontrato shute basuras - torre 7</v>
          </cell>
        </row>
        <row r="1727">
          <cell r="D1727" t="str">
            <v>3P118</v>
          </cell>
          <cell r="E1727" t="str">
            <v>PUERTA METALICA P-11A (1.00x2.10) MARCO METALICO + ALA PERSIANA CAL 18</v>
          </cell>
        </row>
        <row r="1728">
          <cell r="D1728" t="str">
            <v>3P119</v>
          </cell>
          <cell r="E1728" t="str">
            <v>PUERTA METALICA P-12 (0.90x2.10) MARCO METALICO + ALA PERSIANA CAL 18</v>
          </cell>
        </row>
        <row r="1729">
          <cell r="D1729" t="str">
            <v>3P120</v>
          </cell>
          <cell r="E1729" t="str">
            <v>MARCO METALICO PUERTA P-13 (0.70x2.10) LAMINA CAL 18.</v>
          </cell>
        </row>
        <row r="1730">
          <cell r="D1730" t="str">
            <v>3P123</v>
          </cell>
          <cell r="E1730" t="str">
            <v>CABINA DE DUCHA EN VIDRIO TEMPLADO 6 MM CORREDIZA - 1.26x1.90 M.</v>
          </cell>
        </row>
        <row r="1731">
          <cell r="D1731" t="str">
            <v>3P124</v>
          </cell>
          <cell r="E1731" t="str">
            <v>CABINA DE DUCHA EN VIDRIO TEMPLADO 6 MM CORREDIZA - 1.00x1.90 M.</v>
          </cell>
        </row>
        <row r="1732">
          <cell r="D1732" t="str">
            <v>3P125</v>
          </cell>
          <cell r="E1732" t="str">
            <v>CABINA DE DUCHA EN VIDRIO TEMPLADO 6 MM CORREDIZA - 0.86x1.90 M.</v>
          </cell>
        </row>
        <row r="1733">
          <cell r="D1733" t="str">
            <v>3P126</v>
          </cell>
          <cell r="E1733" t="str">
            <v>CABINA DE DUCHA EN VIDRIO TEMPLADO 6 MM CORREDIZA - 1.30x1.90 M.</v>
          </cell>
        </row>
        <row r="1734">
          <cell r="D1734" t="str">
            <v>3P127</v>
          </cell>
          <cell r="E1734" t="str">
            <v>CABINA DE DUCHA EN VIDRIO TEMPLADO 6 MM CORREDIZA - 1.27x1.90 M.</v>
          </cell>
        </row>
        <row r="1735">
          <cell r="D1735" t="str">
            <v>3P128</v>
          </cell>
          <cell r="E1735" t="str">
            <v>CABINA DE DUCHA EN VIDRIO TEMPLADO 6 MM CORREDIZA - 0.96x1.90 M.</v>
          </cell>
        </row>
        <row r="1736">
          <cell r="D1736" t="str">
            <v>3P131</v>
          </cell>
          <cell r="E1736" t="str">
            <v>pasamanos balcones - bolillo aluminio + vidrio templado</v>
          </cell>
        </row>
        <row r="1737">
          <cell r="D1737" t="str">
            <v>3P132</v>
          </cell>
          <cell r="E1737" t="str">
            <v>pasamanos vacio escaleras duplex - bolillo acero inoxidable + vidrio templado</v>
          </cell>
        </row>
        <row r="1738">
          <cell r="D1738" t="str">
            <v>3P134</v>
          </cell>
          <cell r="E1738" t="str">
            <v>pasamanos escaleras punto fijo tubulares metalicos</v>
          </cell>
        </row>
        <row r="1739">
          <cell r="D1739" t="str">
            <v>3P135</v>
          </cell>
          <cell r="E1739" t="str">
            <v>escalera de gato</v>
          </cell>
        </row>
        <row r="1740">
          <cell r="D1740" t="str">
            <v>3P136</v>
          </cell>
          <cell r="E1740" t="str">
            <v>provision casillero porteria</v>
          </cell>
        </row>
        <row r="1741">
          <cell r="D1741" t="str">
            <v>3P137</v>
          </cell>
          <cell r="E1741" t="str">
            <v>nomenclatura apartamentos</v>
          </cell>
        </row>
        <row r="1742">
          <cell r="D1742" t="str">
            <v>3P138</v>
          </cell>
          <cell r="E1742" t="str">
            <v>nomenclatura utiles y hobbies</v>
          </cell>
        </row>
        <row r="1743">
          <cell r="D1743" t="str">
            <v>3P139</v>
          </cell>
          <cell r="E1743" t="str">
            <v>nomenclatura numero edificio</v>
          </cell>
        </row>
        <row r="1744">
          <cell r="D1744" t="str">
            <v>3P140</v>
          </cell>
          <cell r="E1744" t="str">
            <v>provision para arborizacion y paisajismo</v>
          </cell>
        </row>
        <row r="1745">
          <cell r="D1745" t="str">
            <v>3P141</v>
          </cell>
          <cell r="E1745" t="str">
            <v>nomenclatura en hall oficinas y apartamentos</v>
          </cell>
        </row>
        <row r="1746">
          <cell r="D1746" t="str">
            <v>3P142</v>
          </cell>
          <cell r="E1746" t="str">
            <v>nomenclatura en escalas de servicio y de emergencia</v>
          </cell>
        </row>
        <row r="1747">
          <cell r="D1747" t="str">
            <v>3P148</v>
          </cell>
          <cell r="E1747" t="str">
            <v>pasamanos escaleras punto fijo doble tubulares metalicos</v>
          </cell>
        </row>
        <row r="1748">
          <cell r="D1748" t="str">
            <v>3P149</v>
          </cell>
          <cell r="E1748" t="str">
            <v>pasamanos circulaciones parales metalicos + malla</v>
          </cell>
        </row>
        <row r="1749">
          <cell r="D1749" t="str">
            <v>3P150</v>
          </cell>
          <cell r="E1749" t="str">
            <v>provision para piso en piedra senderos</v>
          </cell>
        </row>
        <row r="1750">
          <cell r="D1750" t="str">
            <v>3P151</v>
          </cell>
          <cell r="E1750" t="str">
            <v>provision para cancha de squash</v>
          </cell>
        </row>
        <row r="1751">
          <cell r="D1751" t="str">
            <v>3Q11A</v>
          </cell>
          <cell r="E1751" t="str">
            <v>MUEBLE INFERIOR DE BAÑO - L: 0.60 M. x A: 0.55 M.</v>
          </cell>
        </row>
        <row r="1752">
          <cell r="D1752" t="str">
            <v>3Q11B</v>
          </cell>
          <cell r="E1752" t="str">
            <v>MUEBLE INFERIOR DE BAÑO - L: 0.60 M. x A: 0.60 M.</v>
          </cell>
        </row>
        <row r="1753">
          <cell r="D1753" t="str">
            <v>3Q11C</v>
          </cell>
          <cell r="E1753" t="str">
            <v>MUEBLE INFERIOR DE BAÑO - L: 0.65 M. x A: 0.60 M.</v>
          </cell>
        </row>
        <row r="1754">
          <cell r="D1754" t="str">
            <v>3Q11D</v>
          </cell>
          <cell r="E1754" t="str">
            <v>MUEBLE INFERIOR DE BAÑO - L: 0.85 M. x A: 0.60 M.</v>
          </cell>
        </row>
        <row r="1755">
          <cell r="D1755" t="str">
            <v>3Q11E</v>
          </cell>
          <cell r="E1755" t="str">
            <v>MUEBLE INFERIOR DE BAÑO - L: 0.55 M. x A: 0.55 M.</v>
          </cell>
        </row>
        <row r="1756">
          <cell r="D1756" t="str">
            <v>3Q11F</v>
          </cell>
          <cell r="E1756" t="str">
            <v>MUEBLE INFERIOR DE BAÑO - L: 0.55 M. x A: 0.60 M.</v>
          </cell>
        </row>
        <row r="1757">
          <cell r="D1757" t="str">
            <v>3Q11G</v>
          </cell>
          <cell r="E1757" t="str">
            <v>MUEBLE INFERIOR DE BAÑO - L: 0.65 M. x A: 0.55 M.</v>
          </cell>
        </row>
        <row r="1758">
          <cell r="D1758" t="str">
            <v>3Q11J</v>
          </cell>
          <cell r="E1758" t="str">
            <v>VESTIER TIPO 1A</v>
          </cell>
        </row>
        <row r="1759">
          <cell r="D1759" t="str">
            <v>3Q11K</v>
          </cell>
          <cell r="E1759" t="str">
            <v>VESTIER TIPO 2</v>
          </cell>
        </row>
        <row r="1760">
          <cell r="D1760" t="str">
            <v>3Q11L</v>
          </cell>
          <cell r="E1760" t="str">
            <v>VESTIER TIPO 3</v>
          </cell>
        </row>
        <row r="1761">
          <cell r="D1761" t="str">
            <v>3Q11M</v>
          </cell>
          <cell r="E1761" t="str">
            <v>VESTIER TIPO 3A</v>
          </cell>
        </row>
        <row r="1762">
          <cell r="D1762" t="str">
            <v>3Q11N</v>
          </cell>
          <cell r="E1762" t="str">
            <v>VESTIER TIPO 4A</v>
          </cell>
        </row>
        <row r="1763">
          <cell r="D1763" t="str">
            <v>3Q11O</v>
          </cell>
          <cell r="E1763" t="str">
            <v>VESTIER TIPO 11</v>
          </cell>
        </row>
        <row r="1764">
          <cell r="D1764" t="str">
            <v>3Q11P</v>
          </cell>
          <cell r="E1764" t="str">
            <v>CLOSET TIPO 1</v>
          </cell>
        </row>
        <row r="1765">
          <cell r="D1765" t="str">
            <v>3Q11Q</v>
          </cell>
          <cell r="E1765" t="str">
            <v>CLOSET TIPO 2</v>
          </cell>
        </row>
        <row r="1766">
          <cell r="D1766" t="str">
            <v>3Q11R</v>
          </cell>
          <cell r="E1766" t="str">
            <v>CLOSET TIPO 4</v>
          </cell>
        </row>
        <row r="1767">
          <cell r="D1767" t="str">
            <v>3Q11S</v>
          </cell>
          <cell r="E1767" t="str">
            <v>CLOSET ACCESO APARTAMENTO C-L</v>
          </cell>
        </row>
        <row r="1768">
          <cell r="D1768" t="str">
            <v>3Q11U</v>
          </cell>
          <cell r="E1768" t="str">
            <v>CLOSET ACCESO APARTAMENTO C-L''</v>
          </cell>
        </row>
        <row r="1769">
          <cell r="D1769" t="str">
            <v>3Q11V</v>
          </cell>
          <cell r="E1769" t="str">
            <v>CLOSET ROPAS C-13A</v>
          </cell>
        </row>
        <row r="1770">
          <cell r="D1770" t="str">
            <v>3S115</v>
          </cell>
          <cell r="E1770" t="str">
            <v>lavado con agua a presion</v>
          </cell>
        </row>
        <row r="1771">
          <cell r="D1771" t="str">
            <v>3S311</v>
          </cell>
          <cell r="E1771" t="str">
            <v>servicio provisional de energia</v>
          </cell>
        </row>
        <row r="1772">
          <cell r="D1772" t="str">
            <v>3S312</v>
          </cell>
          <cell r="E1772" t="str">
            <v>servicio provisional de agua y alcantarillado</v>
          </cell>
        </row>
        <row r="1773">
          <cell r="D1773" t="str">
            <v>3S313</v>
          </cell>
          <cell r="E1773" t="str">
            <v>servicio provisional de telefono</v>
          </cell>
        </row>
        <row r="1774">
          <cell r="D1774" t="str">
            <v>3S314</v>
          </cell>
          <cell r="E1774" t="str">
            <v>dotacion seguridad industrial</v>
          </cell>
        </row>
        <row r="1775">
          <cell r="D1775" t="str">
            <v>3Z111</v>
          </cell>
          <cell r="E1775" t="str">
            <v>provision para redes hidrosanitarias</v>
          </cell>
        </row>
        <row r="1776">
          <cell r="D1776" t="str">
            <v>3Z112</v>
          </cell>
          <cell r="E1776" t="str">
            <v>provision para redes electricas torre 5</v>
          </cell>
        </row>
        <row r="1777">
          <cell r="D1777" t="str">
            <v>3Z113</v>
          </cell>
          <cell r="E1777" t="str">
            <v>provision tramo escalas en royal beta</v>
          </cell>
        </row>
        <row r="1778">
          <cell r="D1778" t="str">
            <v>3Z114</v>
          </cell>
          <cell r="E1778" t="str">
            <v>provision para redes electricas plataforma t5</v>
          </cell>
        </row>
        <row r="1779">
          <cell r="D1779" t="str">
            <v>3Z115</v>
          </cell>
          <cell r="E1779" t="str">
            <v>provision para redes electricas torre 6</v>
          </cell>
        </row>
        <row r="1780">
          <cell r="D1780" t="str">
            <v>3Z116</v>
          </cell>
          <cell r="E1780" t="str">
            <v>provision para redes electricas plataforma t6</v>
          </cell>
        </row>
        <row r="1781">
          <cell r="D1781" t="str">
            <v>3Z117</v>
          </cell>
          <cell r="E1781" t="str">
            <v>provision para redes electricas torre 7</v>
          </cell>
        </row>
        <row r="1782">
          <cell r="D1782" t="str">
            <v>3Z118</v>
          </cell>
          <cell r="E1782" t="str">
            <v>provision para redes electricas plataforma t7</v>
          </cell>
        </row>
        <row r="1783">
          <cell r="D1783" t="str">
            <v>3Z120</v>
          </cell>
          <cell r="E1783" t="str">
            <v>provision para redes hidrosanitarias torre 6</v>
          </cell>
        </row>
        <row r="1784">
          <cell r="D1784" t="str">
            <v>3Z121</v>
          </cell>
          <cell r="E1784" t="str">
            <v>provision para redes hidrosanitarias plataforma t6</v>
          </cell>
        </row>
        <row r="1785">
          <cell r="D1785" t="str">
            <v>3Z122</v>
          </cell>
          <cell r="E1785" t="str">
            <v>provision para redes hidrosanitarias torre 7</v>
          </cell>
        </row>
        <row r="1786">
          <cell r="D1786" t="str">
            <v>3Z123</v>
          </cell>
          <cell r="E1786" t="str">
            <v>provision para redes hidrosanitarias plataforma t7</v>
          </cell>
        </row>
        <row r="1787">
          <cell r="D1787" t="str">
            <v>3Z162</v>
          </cell>
          <cell r="E1787" t="str">
            <v>lechada para baldosa color acorde al piso</v>
          </cell>
        </row>
        <row r="1788">
          <cell r="D1788" t="str">
            <v>41221</v>
          </cell>
          <cell r="E1788" t="str">
            <v>abrazadera giratoria 48mm</v>
          </cell>
        </row>
        <row r="1789">
          <cell r="D1789" t="str">
            <v>41222</v>
          </cell>
          <cell r="E1789" t="str">
            <v>tornillo nivelador escualizable 600mm</v>
          </cell>
        </row>
        <row r="1790">
          <cell r="D1790" t="str">
            <v>41223</v>
          </cell>
          <cell r="E1790" t="str">
            <v>vertical 1500mm con pin</v>
          </cell>
        </row>
        <row r="1791">
          <cell r="D1791" t="str">
            <v>41224</v>
          </cell>
          <cell r="E1791" t="str">
            <v>horizontal 1400mm</v>
          </cell>
        </row>
        <row r="1792">
          <cell r="D1792" t="str">
            <v>41225</v>
          </cell>
          <cell r="E1792" t="str">
            <v>diagonal 3000x2000mm</v>
          </cell>
        </row>
        <row r="1793">
          <cell r="D1793" t="str">
            <v>41226</v>
          </cell>
          <cell r="E1793" t="str">
            <v>plataforma 1400mm</v>
          </cell>
        </row>
        <row r="1794">
          <cell r="D1794" t="str">
            <v>41227</v>
          </cell>
          <cell r="E1794" t="str">
            <v>escalera</v>
          </cell>
        </row>
        <row r="1795">
          <cell r="D1795" t="str">
            <v>41228</v>
          </cell>
          <cell r="E1795" t="str">
            <v>tornillo nivelador con ruedas</v>
          </cell>
        </row>
        <row r="1796">
          <cell r="D1796" t="str">
            <v>41229</v>
          </cell>
          <cell r="E1796" t="str">
            <v>rodapies 1400mm</v>
          </cell>
        </row>
        <row r="1797">
          <cell r="D1797" t="str">
            <v>4122A</v>
          </cell>
          <cell r="E1797" t="str">
            <v>plataforma escotilla 1400mm</v>
          </cell>
        </row>
        <row r="1798">
          <cell r="D1798" t="str">
            <v>4122B</v>
          </cell>
          <cell r="E1798" t="str">
            <v>base</v>
          </cell>
        </row>
        <row r="1799">
          <cell r="D1799" t="str">
            <v>4122C</v>
          </cell>
          <cell r="E1799" t="str">
            <v>conector mellizo</v>
          </cell>
        </row>
        <row r="1800">
          <cell r="D1800" t="str">
            <v>4122D</v>
          </cell>
          <cell r="E1800" t="str">
            <v>horquilla</v>
          </cell>
        </row>
        <row r="1801">
          <cell r="D1801" t="str">
            <v>4122E</v>
          </cell>
          <cell r="E1801" t="str">
            <v>pasador seguridad</v>
          </cell>
        </row>
        <row r="1802">
          <cell r="D1802" t="str">
            <v>4122F</v>
          </cell>
          <cell r="E1802" t="str">
            <v>pin acople graduable</v>
          </cell>
        </row>
        <row r="1803">
          <cell r="D1803" t="str">
            <v>412A2</v>
          </cell>
          <cell r="E1803" t="str">
            <v>caseton en icopor</v>
          </cell>
        </row>
        <row r="1804">
          <cell r="D1804" t="str">
            <v>412A3</v>
          </cell>
          <cell r="E1804" t="str">
            <v>caseton en icopor</v>
          </cell>
        </row>
        <row r="1805">
          <cell r="D1805" t="str">
            <v>412A4</v>
          </cell>
          <cell r="E1805" t="str">
            <v>caseton en madera recuperable</v>
          </cell>
        </row>
        <row r="1806">
          <cell r="D1806" t="str">
            <v>41321</v>
          </cell>
          <cell r="E1806" t="str">
            <v>vibrocompactador (canguro)</v>
          </cell>
        </row>
        <row r="1807">
          <cell r="D1807" t="str">
            <v>41322</v>
          </cell>
          <cell r="E1807" t="str">
            <v>vibrocompactador (rana)</v>
          </cell>
        </row>
        <row r="1808">
          <cell r="D1808" t="str">
            <v>41341</v>
          </cell>
          <cell r="E1808" t="str">
            <v>vibrocompactador electrico 110 v</v>
          </cell>
        </row>
        <row r="1809">
          <cell r="D1809" t="str">
            <v>41411</v>
          </cell>
          <cell r="E1809" t="str">
            <v>bomba sumergible de 2" monosfasica a 220 v ac</v>
          </cell>
        </row>
        <row r="1810">
          <cell r="D1810" t="str">
            <v>41412</v>
          </cell>
          <cell r="E1810" t="str">
            <v>bomba sumergible de 3" monosfasica a 220 v ac</v>
          </cell>
        </row>
        <row r="1811">
          <cell r="D1811" t="str">
            <v>41421</v>
          </cell>
          <cell r="E1811" t="str">
            <v>bomba hidrostatica</v>
          </cell>
        </row>
        <row r="1812">
          <cell r="D1812" t="str">
            <v>41431</v>
          </cell>
          <cell r="E1812" t="str">
            <v>hidrolavadora</v>
          </cell>
        </row>
        <row r="1813">
          <cell r="D1813" t="str">
            <v>41611</v>
          </cell>
          <cell r="E1813" t="str">
            <v>cortadora de adobe</v>
          </cell>
        </row>
        <row r="1814">
          <cell r="D1814" t="str">
            <v>416P1</v>
          </cell>
          <cell r="E1814" t="str">
            <v xml:space="preserve">cortadora de piso </v>
          </cell>
        </row>
        <row r="1815">
          <cell r="D1815" t="str">
            <v>421A1</v>
          </cell>
          <cell r="E1815" t="str">
            <v>angulo exterior 1200 mm</v>
          </cell>
        </row>
        <row r="1816">
          <cell r="D1816" t="str">
            <v>421A2</v>
          </cell>
          <cell r="E1816" t="str">
            <v>angulo exterior 600 mm</v>
          </cell>
        </row>
        <row r="1817">
          <cell r="D1817" t="str">
            <v>421A3</v>
          </cell>
          <cell r="E1817" t="str">
            <v>anillo de arriostramiento p-428</v>
          </cell>
        </row>
        <row r="1818">
          <cell r="D1818" t="str">
            <v>421A4</v>
          </cell>
          <cell r="E1818" t="str">
            <v>anillo de trepamiento p-428</v>
          </cell>
        </row>
        <row r="1819">
          <cell r="D1819" t="str">
            <v>421A5</v>
          </cell>
          <cell r="E1819" t="str">
            <v>balde columnero para torre grua</v>
          </cell>
        </row>
        <row r="1820">
          <cell r="D1820" t="str">
            <v>421A6</v>
          </cell>
          <cell r="E1820" t="str">
            <v>balde pluma grua 250 kg</v>
          </cell>
        </row>
        <row r="1821">
          <cell r="D1821" t="str">
            <v>421A7</v>
          </cell>
          <cell r="E1821" t="str">
            <v>balde tierra torre grua</v>
          </cell>
        </row>
        <row r="1822">
          <cell r="D1822" t="str">
            <v>421A8</v>
          </cell>
          <cell r="E1822" t="str">
            <v>gato hidraulico p-428</v>
          </cell>
        </row>
        <row r="1823">
          <cell r="D1823" t="str">
            <v>421A9</v>
          </cell>
          <cell r="E1823" t="str">
            <v>cadena para hierro</v>
          </cell>
        </row>
        <row r="1824">
          <cell r="D1824" t="str">
            <v>421AA</v>
          </cell>
          <cell r="E1824" t="str">
            <v>canasta torre gura</v>
          </cell>
        </row>
        <row r="1825">
          <cell r="D1825" t="str">
            <v>421AB</v>
          </cell>
          <cell r="E1825" t="str">
            <v>estibador ladrillo</v>
          </cell>
        </row>
        <row r="1826">
          <cell r="D1826" t="str">
            <v>421AC</v>
          </cell>
          <cell r="E1826" t="str">
            <v>gavilan para hierro</v>
          </cell>
        </row>
        <row r="1827">
          <cell r="D1827" t="str">
            <v>421AD</v>
          </cell>
          <cell r="E1827" t="str">
            <v>pluma grua movil 300 kg-40m de cable</v>
          </cell>
        </row>
        <row r="1828">
          <cell r="D1828" t="str">
            <v>421AE</v>
          </cell>
          <cell r="E1828" t="str">
            <v>pluma grua movil 300 kg-60 m de cable</v>
          </cell>
        </row>
        <row r="1829">
          <cell r="D1829" t="str">
            <v>421AF</v>
          </cell>
          <cell r="E1829" t="str">
            <v>pluma grua movil 300kg-90 m de cable</v>
          </cell>
        </row>
        <row r="1830">
          <cell r="D1830" t="str">
            <v>421AG</v>
          </cell>
          <cell r="E1830" t="str">
            <v>plataforma para pluma grua</v>
          </cell>
        </row>
        <row r="1831">
          <cell r="D1831" t="str">
            <v>421AH</v>
          </cell>
          <cell r="E1831" t="str">
            <v>balde para pluma grua</v>
          </cell>
        </row>
        <row r="1832">
          <cell r="D1832" t="str">
            <v>421AI</v>
          </cell>
          <cell r="E1832" t="str">
            <v>pluma grua 250 kg</v>
          </cell>
        </row>
        <row r="1833">
          <cell r="D1833" t="str">
            <v>421AJ</v>
          </cell>
          <cell r="E1833" t="str">
            <v>pluma grua 500 kg</v>
          </cell>
        </row>
        <row r="1834">
          <cell r="D1834" t="str">
            <v>421AK</v>
          </cell>
          <cell r="E1834" t="str">
            <v>canastilla pluma grua 250 kg</v>
          </cell>
        </row>
        <row r="1835">
          <cell r="D1835" t="str">
            <v>42511</v>
          </cell>
          <cell r="E1835" t="str">
            <v>coche de una llanta</v>
          </cell>
        </row>
        <row r="1836">
          <cell r="D1836" t="str">
            <v>43921</v>
          </cell>
          <cell r="E1836" t="str">
            <v>cilindro muestra de concreto</v>
          </cell>
        </row>
        <row r="1837">
          <cell r="D1837" t="str">
            <v>43MA1</v>
          </cell>
          <cell r="E1837" t="str">
            <v xml:space="preserve">alineador 1000 mm </v>
          </cell>
        </row>
        <row r="1838">
          <cell r="D1838" t="str">
            <v>43MA2</v>
          </cell>
          <cell r="E1838" t="str">
            <v>alineador 1200 mm</v>
          </cell>
        </row>
        <row r="1839">
          <cell r="D1839" t="str">
            <v>43MA3</v>
          </cell>
          <cell r="E1839" t="str">
            <v>alineador 1320 mm</v>
          </cell>
        </row>
        <row r="1840">
          <cell r="D1840" t="str">
            <v>43MA4</v>
          </cell>
          <cell r="E1840" t="str">
            <v>alineador 1500 mm</v>
          </cell>
        </row>
        <row r="1841">
          <cell r="D1841" t="str">
            <v>43MA5</v>
          </cell>
          <cell r="E1841" t="str">
            <v>alineador 1600 mm</v>
          </cell>
        </row>
        <row r="1842">
          <cell r="D1842" t="str">
            <v>43MA6</v>
          </cell>
          <cell r="E1842" t="str">
            <v>alineador 1670 mm</v>
          </cell>
        </row>
        <row r="1843">
          <cell r="D1843" t="str">
            <v>43MA7</v>
          </cell>
          <cell r="E1843" t="str">
            <v>alineador 1800 mm</v>
          </cell>
        </row>
        <row r="1844">
          <cell r="D1844" t="str">
            <v>43MA8</v>
          </cell>
          <cell r="E1844" t="str">
            <v>alineador 2000 mm</v>
          </cell>
        </row>
        <row r="1845">
          <cell r="D1845" t="str">
            <v>43MA9</v>
          </cell>
          <cell r="E1845" t="str">
            <v>alineador 2200 mm</v>
          </cell>
        </row>
        <row r="1846">
          <cell r="D1846" t="str">
            <v>43MAA</v>
          </cell>
          <cell r="E1846" t="str">
            <v xml:space="preserve">alineador 2210 mm </v>
          </cell>
        </row>
        <row r="1847">
          <cell r="D1847" t="str">
            <v>43MAB</v>
          </cell>
          <cell r="E1847" t="str">
            <v>alineador 2230 mm</v>
          </cell>
        </row>
        <row r="1848">
          <cell r="D1848" t="str">
            <v>43MAC</v>
          </cell>
          <cell r="E1848" t="str">
            <v>alineador 2400 mm</v>
          </cell>
        </row>
        <row r="1849">
          <cell r="D1849" t="str">
            <v>43MAD</v>
          </cell>
          <cell r="E1849" t="str">
            <v>alineador 2430 mm</v>
          </cell>
        </row>
        <row r="1850">
          <cell r="D1850" t="str">
            <v>43MAE</v>
          </cell>
          <cell r="E1850" t="str">
            <v>alineador 2450 mm</v>
          </cell>
        </row>
        <row r="1851">
          <cell r="D1851" t="str">
            <v>43MAF</v>
          </cell>
          <cell r="E1851" t="str">
            <v>alineador 2500 mm</v>
          </cell>
        </row>
        <row r="1852">
          <cell r="D1852" t="str">
            <v>43MAG</v>
          </cell>
          <cell r="E1852" t="str">
            <v>alineador 3000 mm</v>
          </cell>
        </row>
        <row r="1853">
          <cell r="D1853" t="str">
            <v>43MAH</v>
          </cell>
          <cell r="E1853" t="str">
            <v>alineador 3200 mm</v>
          </cell>
        </row>
        <row r="1854">
          <cell r="D1854" t="str">
            <v>43MAI</v>
          </cell>
          <cell r="E1854" t="str">
            <v>alineador 3400 mm</v>
          </cell>
        </row>
        <row r="1855">
          <cell r="D1855" t="str">
            <v>43MAJ</v>
          </cell>
          <cell r="E1855" t="str">
            <v>alineador 3600 mm</v>
          </cell>
        </row>
        <row r="1856">
          <cell r="D1856" t="str">
            <v>43MAK</v>
          </cell>
          <cell r="E1856" t="str">
            <v>alineador 3700 mm</v>
          </cell>
        </row>
        <row r="1857">
          <cell r="D1857" t="str">
            <v>43MAL</v>
          </cell>
          <cell r="E1857" t="str">
            <v>alineador 4000 mm</v>
          </cell>
        </row>
        <row r="1858">
          <cell r="D1858" t="str">
            <v>43MAM</v>
          </cell>
          <cell r="E1858" t="str">
            <v>alineador 5000 mm</v>
          </cell>
        </row>
        <row r="1859">
          <cell r="D1859" t="str">
            <v>43MAN</v>
          </cell>
          <cell r="E1859" t="str">
            <v>alineador 5200 mm</v>
          </cell>
        </row>
        <row r="1860">
          <cell r="D1860" t="str">
            <v>43MAO</v>
          </cell>
          <cell r="E1860" t="str">
            <v xml:space="preserve">alineador 6000 mm </v>
          </cell>
        </row>
        <row r="1861">
          <cell r="D1861" t="str">
            <v>43MAP</v>
          </cell>
          <cell r="E1861" t="str">
            <v>alineador 770 mm</v>
          </cell>
        </row>
        <row r="1862">
          <cell r="D1862" t="str">
            <v>43MAR</v>
          </cell>
          <cell r="E1862" t="str">
            <v>alineador 800 mm</v>
          </cell>
        </row>
        <row r="1863">
          <cell r="D1863" t="str">
            <v>43MAS</v>
          </cell>
          <cell r="E1863" t="str">
            <v>alineador 840 mm</v>
          </cell>
        </row>
        <row r="1864">
          <cell r="D1864" t="str">
            <v>43MAT</v>
          </cell>
          <cell r="E1864" t="str">
            <v>alineador 850 mm</v>
          </cell>
        </row>
        <row r="1865">
          <cell r="D1865" t="str">
            <v>43MAU</v>
          </cell>
          <cell r="E1865" t="str">
            <v>alineador 870 mm</v>
          </cell>
        </row>
        <row r="1866">
          <cell r="D1866" t="str">
            <v>43MC1</v>
          </cell>
          <cell r="E1866" t="str">
            <v>corbata 700 mm</v>
          </cell>
        </row>
        <row r="1867">
          <cell r="D1867" t="str">
            <v>43MC2</v>
          </cell>
          <cell r="E1867" t="str">
            <v>corbata 800 mm</v>
          </cell>
        </row>
        <row r="1868">
          <cell r="D1868" t="str">
            <v>43MC3</v>
          </cell>
          <cell r="E1868" t="str">
            <v>corbata destijerada 200 mm</v>
          </cell>
        </row>
        <row r="1869">
          <cell r="D1869" t="str">
            <v>43MC4</v>
          </cell>
          <cell r="E1869" t="str">
            <v>corbata 100 mm</v>
          </cell>
        </row>
        <row r="1870">
          <cell r="D1870" t="str">
            <v>43MC5</v>
          </cell>
          <cell r="E1870" t="str">
            <v>corbata 120 mm</v>
          </cell>
        </row>
        <row r="1871">
          <cell r="D1871" t="str">
            <v>43MC6</v>
          </cell>
          <cell r="E1871" t="str">
            <v>corbata 150 mm</v>
          </cell>
        </row>
        <row r="1872">
          <cell r="D1872" t="str">
            <v>43MC7</v>
          </cell>
          <cell r="E1872" t="str">
            <v>corbata 150 mm (especial)</v>
          </cell>
        </row>
        <row r="1873">
          <cell r="D1873" t="str">
            <v>43MC8</v>
          </cell>
          <cell r="E1873" t="str">
            <v>corbata 170 mm</v>
          </cell>
        </row>
        <row r="1874">
          <cell r="D1874" t="str">
            <v>43MC9</v>
          </cell>
          <cell r="E1874" t="str">
            <v xml:space="preserve">corbata 200 mm </v>
          </cell>
        </row>
        <row r="1875">
          <cell r="D1875" t="str">
            <v>43MCA</v>
          </cell>
          <cell r="E1875" t="str">
            <v>corbata 200 mm (especial)</v>
          </cell>
        </row>
        <row r="1876">
          <cell r="D1876" t="str">
            <v>43MCB</v>
          </cell>
          <cell r="E1876" t="str">
            <v>corbata 250 mm</v>
          </cell>
        </row>
        <row r="1877">
          <cell r="D1877" t="str">
            <v>43MCC</v>
          </cell>
          <cell r="E1877" t="str">
            <v>corbata 300 mm</v>
          </cell>
        </row>
        <row r="1878">
          <cell r="D1878" t="str">
            <v>43MCD</v>
          </cell>
          <cell r="E1878" t="str">
            <v>corbata 300 mm (especial)</v>
          </cell>
        </row>
        <row r="1879">
          <cell r="D1879" t="str">
            <v>43MCE</v>
          </cell>
          <cell r="E1879" t="str">
            <v>corbata 350 mm</v>
          </cell>
        </row>
        <row r="1880">
          <cell r="D1880" t="str">
            <v>43MCF</v>
          </cell>
          <cell r="E1880" t="str">
            <v>corbata 400 mm</v>
          </cell>
        </row>
        <row r="1881">
          <cell r="D1881" t="str">
            <v>43MCG</v>
          </cell>
          <cell r="E1881" t="str">
            <v>corbata 500 mm</v>
          </cell>
        </row>
        <row r="1882">
          <cell r="D1882" t="str">
            <v>43MCH</v>
          </cell>
          <cell r="E1882" t="str">
            <v>corbata 600 mm</v>
          </cell>
        </row>
        <row r="1883">
          <cell r="D1883" t="str">
            <v>43MCI</v>
          </cell>
          <cell r="E1883" t="str">
            <v>corbata 600 mm (especial)</v>
          </cell>
        </row>
        <row r="1884">
          <cell r="D1884" t="str">
            <v>43MCJ</v>
          </cell>
          <cell r="E1884" t="str">
            <v>corbata 670 mm</v>
          </cell>
        </row>
        <row r="1885">
          <cell r="D1885" t="str">
            <v>43MCX</v>
          </cell>
          <cell r="E1885" t="str">
            <v>extractor de corbatas</v>
          </cell>
        </row>
        <row r="1886">
          <cell r="D1886" t="str">
            <v>44111</v>
          </cell>
          <cell r="E1886" t="str">
            <v>marco andamio modular self-lock 1.00 x 1.50</v>
          </cell>
        </row>
        <row r="1887">
          <cell r="D1887" t="str">
            <v>44112</v>
          </cell>
          <cell r="E1887" t="str">
            <v>marco andamio de tijera 1.50 x 1.50</v>
          </cell>
        </row>
        <row r="1888">
          <cell r="D1888" t="str">
            <v>44113</v>
          </cell>
          <cell r="E1888" t="str">
            <v>tijera para andamio</v>
          </cell>
        </row>
        <row r="1889">
          <cell r="D1889" t="str">
            <v>44114</v>
          </cell>
          <cell r="E1889" t="str">
            <v>andamio con tijera tramo completo 1.0 x 1.50</v>
          </cell>
        </row>
        <row r="1890">
          <cell r="D1890" t="str">
            <v>44115</v>
          </cell>
          <cell r="E1890" t="str">
            <v xml:space="preserve">andamio con tijera tramo completo 1.50 x 1.50 </v>
          </cell>
        </row>
        <row r="1891">
          <cell r="D1891" t="str">
            <v>44116</v>
          </cell>
          <cell r="E1891" t="str">
            <v>ruedas giratorias para andamio (individual)</v>
          </cell>
        </row>
        <row r="1892">
          <cell r="D1892" t="str">
            <v>44117</v>
          </cell>
          <cell r="E1892" t="str">
            <v>escalera interna para andamio (tramo)</v>
          </cell>
        </row>
        <row r="1893">
          <cell r="D1893" t="str">
            <v>44118</v>
          </cell>
          <cell r="E1893" t="str">
            <v>pasamanos de seguridad escalera andamio</v>
          </cell>
        </row>
        <row r="1894">
          <cell r="D1894" t="str">
            <v>44119</v>
          </cell>
          <cell r="E1894" t="str">
            <v>poleas de canal</v>
          </cell>
        </row>
        <row r="1895">
          <cell r="D1895" t="str">
            <v>4411A</v>
          </cell>
          <cell r="E1895" t="str">
            <v>marco andamio 0.60 x 2.00 m</v>
          </cell>
        </row>
        <row r="1896">
          <cell r="D1896" t="str">
            <v>4411B</v>
          </cell>
          <cell r="E1896" t="str">
            <v>marco andamio 1.20 x 1.20 m</v>
          </cell>
        </row>
        <row r="1897">
          <cell r="D1897" t="str">
            <v>4411C</v>
          </cell>
          <cell r="E1897" t="str">
            <v>marco andamio 1.50 x 1.50 m</v>
          </cell>
        </row>
        <row r="1898">
          <cell r="D1898" t="str">
            <v>4411D</v>
          </cell>
          <cell r="E1898" t="str">
            <v>marco andamio 1.56 x 1.50 m</v>
          </cell>
        </row>
        <row r="1899">
          <cell r="D1899" t="str">
            <v>4411E</v>
          </cell>
          <cell r="E1899" t="str">
            <v>cruceta de 2.50 m</v>
          </cell>
        </row>
        <row r="1900">
          <cell r="D1900" t="str">
            <v>4411F</v>
          </cell>
          <cell r="E1900" t="str">
            <v>molinetes con base y freno de mano</v>
          </cell>
        </row>
        <row r="1901">
          <cell r="D1901" t="str">
            <v>4411G</v>
          </cell>
          <cell r="E1901" t="str">
            <v>molinetes de seguridad con base - freno de pie y mano</v>
          </cell>
        </row>
        <row r="1902">
          <cell r="D1902" t="str">
            <v>4411H</v>
          </cell>
          <cell r="E1902" t="str">
            <v>manila para molinetes por metro</v>
          </cell>
        </row>
        <row r="1903">
          <cell r="D1903" t="str">
            <v>4411I</v>
          </cell>
          <cell r="E1903" t="str">
            <v>diferencial de 2/3 t</v>
          </cell>
        </row>
        <row r="1904">
          <cell r="D1904" t="str">
            <v>4411J</v>
          </cell>
          <cell r="E1904" t="str">
            <v>marco andamio 1.56 x 3.00 m</v>
          </cell>
        </row>
        <row r="1905">
          <cell r="D1905" t="str">
            <v>4411K</v>
          </cell>
          <cell r="E1905" t="str">
            <v>escalera metalica para andamio de 1.50 m</v>
          </cell>
        </row>
        <row r="1906">
          <cell r="D1906" t="str">
            <v>4411L</v>
          </cell>
          <cell r="E1906" t="str">
            <v>baranda para escalera de andamio</v>
          </cell>
        </row>
        <row r="1907">
          <cell r="D1907" t="str">
            <v>4411M</v>
          </cell>
          <cell r="E1907" t="str">
            <v>base para andamio comun</v>
          </cell>
        </row>
        <row r="1908">
          <cell r="D1908" t="str">
            <v>4411N</v>
          </cell>
          <cell r="E1908" t="str">
            <v>tubo 42 mm x 2000 mm</v>
          </cell>
        </row>
        <row r="1909">
          <cell r="D1909" t="str">
            <v>4411O</v>
          </cell>
          <cell r="E1909" t="str">
            <v>tubo 42 mm x 3000 mm</v>
          </cell>
        </row>
        <row r="1910">
          <cell r="D1910" t="str">
            <v>4411P</v>
          </cell>
          <cell r="E1910" t="str">
            <v>tubo 48 mm x 1000 mm</v>
          </cell>
        </row>
        <row r="1911">
          <cell r="D1911" t="str">
            <v>4411Q</v>
          </cell>
          <cell r="E1911" t="str">
            <v>tubo 48 mm x 1500 mm</v>
          </cell>
        </row>
        <row r="1912">
          <cell r="D1912" t="str">
            <v>4411R</v>
          </cell>
          <cell r="E1912" t="str">
            <v>tubo 48 mm x 2000 mm</v>
          </cell>
        </row>
        <row r="1913">
          <cell r="D1913" t="str">
            <v>4411S</v>
          </cell>
          <cell r="E1913" t="str">
            <v>tubo 48 mm x 2500 mm</v>
          </cell>
        </row>
        <row r="1914">
          <cell r="D1914" t="str">
            <v>4411T</v>
          </cell>
          <cell r="E1914" t="str">
            <v xml:space="preserve">tubo 48 mm x 3000 mm </v>
          </cell>
        </row>
        <row r="1915">
          <cell r="D1915" t="str">
            <v>4411U</v>
          </cell>
          <cell r="E1915" t="str">
            <v>tubo 48 mm x 4000 mm</v>
          </cell>
        </row>
        <row r="1916">
          <cell r="D1916" t="str">
            <v>4411V</v>
          </cell>
          <cell r="E1916" t="str">
            <v>tubo 48 mm x 5000 mm</v>
          </cell>
        </row>
        <row r="1917">
          <cell r="D1917" t="str">
            <v>4411W</v>
          </cell>
          <cell r="E1917" t="str">
            <v>tubo 48 mm x 6000 mm</v>
          </cell>
        </row>
        <row r="1918">
          <cell r="D1918" t="str">
            <v>4411X</v>
          </cell>
          <cell r="E1918" t="str">
            <v>tubo galvanizado 48 mm x 6000 mm</v>
          </cell>
        </row>
        <row r="1919">
          <cell r="D1919" t="str">
            <v>44121</v>
          </cell>
          <cell r="E1919" t="str">
            <v>vibrador electrico para concreto</v>
          </cell>
        </row>
        <row r="1920">
          <cell r="D1920" t="str">
            <v>44122</v>
          </cell>
          <cell r="E1920" t="str">
            <v>regla vibratoria</v>
          </cell>
        </row>
        <row r="1921">
          <cell r="D1921" t="str">
            <v>44123</v>
          </cell>
          <cell r="E1921" t="str">
            <v>lamina cubre brecha</v>
          </cell>
        </row>
        <row r="1922">
          <cell r="D1922" t="str">
            <v>44124</v>
          </cell>
          <cell r="E1922" t="str">
            <v>vibrador electrico de aguja 110 v</v>
          </cell>
        </row>
        <row r="1923">
          <cell r="D1923" t="str">
            <v>44131</v>
          </cell>
          <cell r="E1923" t="str">
            <v>cizalla palanca con dados (pedinghaus)</v>
          </cell>
        </row>
        <row r="1924">
          <cell r="D1924" t="str">
            <v>44132</v>
          </cell>
          <cell r="E1924" t="str">
            <v>cizalla tijera</v>
          </cell>
        </row>
        <row r="1925">
          <cell r="D1925" t="str">
            <v>44133</v>
          </cell>
          <cell r="E1925" t="str">
            <v>pulidora manual electrica</v>
          </cell>
        </row>
        <row r="1926">
          <cell r="D1926" t="str">
            <v>44134</v>
          </cell>
          <cell r="E1926" t="str">
            <v>cortadora de piso (con disco) 5cm prof. -min 50 m-</v>
          </cell>
        </row>
        <row r="1927">
          <cell r="D1927" t="str">
            <v>44135</v>
          </cell>
          <cell r="E1927" t="str">
            <v>cm adicional despues de los 5cm de prof.-hasta 10cm</v>
          </cell>
        </row>
        <row r="1928">
          <cell r="D1928" t="str">
            <v>44136</v>
          </cell>
          <cell r="E1928" t="str">
            <v>allanadora de 36"</v>
          </cell>
        </row>
        <row r="1929">
          <cell r="D1929" t="str">
            <v>44137</v>
          </cell>
          <cell r="E1929" t="str">
            <v>plato flotante para allanadora</v>
          </cell>
        </row>
        <row r="1930">
          <cell r="D1930" t="str">
            <v>44138</v>
          </cell>
          <cell r="E1930" t="str">
            <v>juego de 4 aspas de 36"-milimetro de desgaste</v>
          </cell>
        </row>
        <row r="1931">
          <cell r="D1931" t="str">
            <v>44141</v>
          </cell>
          <cell r="E1931" t="str">
            <v>taladro rotopercutor tipo te 14 y te 15</v>
          </cell>
        </row>
        <row r="1932">
          <cell r="D1932" t="str">
            <v>44142</v>
          </cell>
          <cell r="E1932" t="str">
            <v>broca de tugsteno de 3/16" a 3/8"</v>
          </cell>
        </row>
        <row r="1933">
          <cell r="D1933" t="str">
            <v>44143</v>
          </cell>
          <cell r="E1933" t="str">
            <v>broca de tugsteno de 1/2" a 5/8"</v>
          </cell>
        </row>
        <row r="1934">
          <cell r="D1934" t="str">
            <v>44144</v>
          </cell>
          <cell r="E1934" t="str">
            <v>taladro demoledor tipo hitachi</v>
          </cell>
        </row>
        <row r="1935">
          <cell r="D1935" t="str">
            <v>44145</v>
          </cell>
          <cell r="E1935" t="str">
            <v>cincel o muela para taladro demoledor</v>
          </cell>
        </row>
        <row r="1936">
          <cell r="D1936" t="str">
            <v>44146</v>
          </cell>
          <cell r="E1936" t="str">
            <v>taladro 1/2"-5/8"</v>
          </cell>
        </row>
        <row r="1937">
          <cell r="D1937" t="str">
            <v>44147</v>
          </cell>
          <cell r="E1937" t="str">
            <v>taladro demoledor de muro makita a 110 v</v>
          </cell>
        </row>
        <row r="1938">
          <cell r="D1938" t="str">
            <v>44148</v>
          </cell>
          <cell r="E1938" t="str">
            <v>taladro rotomartillo 110 v</v>
          </cell>
        </row>
        <row r="1939">
          <cell r="D1939" t="str">
            <v>44149</v>
          </cell>
          <cell r="E1939" t="str">
            <v>taladro rotopercutor electrico (te-10) 110 v ac monofa</v>
          </cell>
        </row>
        <row r="1940">
          <cell r="D1940" t="str">
            <v>4414A</v>
          </cell>
          <cell r="E1940" t="str">
            <v>taladro rotopercutor electrico (te-55) 110 v ac monofa</v>
          </cell>
        </row>
        <row r="1941">
          <cell r="D1941" t="str">
            <v>4414B</v>
          </cell>
          <cell r="E1941" t="str">
            <v>taladro rotopercutor 1-1/4"</v>
          </cell>
        </row>
        <row r="1942">
          <cell r="D1942" t="str">
            <v>44151</v>
          </cell>
          <cell r="E1942" t="str">
            <v>concretadora 1.0 sacos electrica de trompo</v>
          </cell>
        </row>
        <row r="1943">
          <cell r="D1943" t="str">
            <v>44152</v>
          </cell>
          <cell r="E1943" t="str">
            <v>concretadora 1.5 sacos electrica de trompo</v>
          </cell>
        </row>
        <row r="1944">
          <cell r="D1944" t="str">
            <v>44153</v>
          </cell>
          <cell r="E1944" t="str">
            <v>bascula de 500kg</v>
          </cell>
        </row>
        <row r="1945">
          <cell r="D1945" t="str">
            <v>44154</v>
          </cell>
          <cell r="E1945" t="str">
            <v>extencion cauchetada por metro</v>
          </cell>
        </row>
        <row r="1946">
          <cell r="D1946" t="str">
            <v>44155</v>
          </cell>
          <cell r="E1946" t="str">
            <v>escalera de madera por cuerpo</v>
          </cell>
        </row>
        <row r="1947">
          <cell r="D1947" t="str">
            <v>44156</v>
          </cell>
          <cell r="E1947" t="str">
            <v>pison manual</v>
          </cell>
        </row>
        <row r="1948">
          <cell r="D1948" t="str">
            <v>44157</v>
          </cell>
          <cell r="E1948" t="str">
            <v>concretadora 2.0 sacos electrica de trompo</v>
          </cell>
        </row>
        <row r="1949">
          <cell r="D1949" t="str">
            <v>44158</v>
          </cell>
          <cell r="E1949" t="str">
            <v>concretadora 1 saco</v>
          </cell>
        </row>
        <row r="1950">
          <cell r="D1950" t="str">
            <v>44159</v>
          </cell>
          <cell r="E1950" t="str">
            <v>concretadora 2 sacos</v>
          </cell>
        </row>
        <row r="1951">
          <cell r="D1951" t="str">
            <v>4415A</v>
          </cell>
          <cell r="E1951" t="str">
            <v>concretadora 3 sacos</v>
          </cell>
        </row>
        <row r="1952">
          <cell r="D1952" t="str">
            <v>44211</v>
          </cell>
          <cell r="E1952" t="str">
            <v>andamio colgante 100 m</v>
          </cell>
        </row>
        <row r="1953">
          <cell r="D1953" t="str">
            <v>44212</v>
          </cell>
          <cell r="E1953" t="str">
            <v>andamio colgante 30 m</v>
          </cell>
        </row>
        <row r="1954">
          <cell r="D1954" t="str">
            <v>44213</v>
          </cell>
          <cell r="E1954" t="str">
            <v>andamio colgante 40 m</v>
          </cell>
        </row>
        <row r="1955">
          <cell r="D1955" t="str">
            <v>44214</v>
          </cell>
          <cell r="E1955" t="str">
            <v>andamio colgante 50 m</v>
          </cell>
        </row>
        <row r="1956">
          <cell r="D1956" t="str">
            <v>44215</v>
          </cell>
          <cell r="E1956" t="str">
            <v>andamio colgante 60 m</v>
          </cell>
        </row>
        <row r="1957">
          <cell r="D1957" t="str">
            <v>44216</v>
          </cell>
          <cell r="E1957" t="str">
            <v>andamio colgante 70 m</v>
          </cell>
        </row>
        <row r="1958">
          <cell r="D1958" t="str">
            <v>44217</v>
          </cell>
          <cell r="E1958" t="str">
            <v>andamio colgante 80 m</v>
          </cell>
        </row>
        <row r="1959">
          <cell r="D1959" t="str">
            <v>44218</v>
          </cell>
          <cell r="E1959" t="str">
            <v>andamio colgante 90 m</v>
          </cell>
        </row>
        <row r="1960">
          <cell r="D1960" t="str">
            <v>44219</v>
          </cell>
          <cell r="E1960" t="str">
            <v>cinturon de seguridad</v>
          </cell>
        </row>
        <row r="1961">
          <cell r="D1961" t="str">
            <v>4421A</v>
          </cell>
          <cell r="E1961" t="str">
            <v>arnes de seguridad</v>
          </cell>
        </row>
        <row r="1962">
          <cell r="D1962" t="str">
            <v>4421B</v>
          </cell>
          <cell r="E1962" t="str">
            <v>pescante para andamio colgante</v>
          </cell>
        </row>
        <row r="1963">
          <cell r="D1963" t="str">
            <v>4421C</v>
          </cell>
          <cell r="E1963" t="str">
            <v>baranda para plataforma colgante</v>
          </cell>
        </row>
        <row r="1964">
          <cell r="D1964" t="str">
            <v>44221</v>
          </cell>
          <cell r="E1964" t="str">
            <v>marco andamio de carga triangular 1.0 x 1.50</v>
          </cell>
        </row>
        <row r="1965">
          <cell r="D1965" t="str">
            <v>44222</v>
          </cell>
          <cell r="E1965" t="str">
            <v>marco andamio de carga triangular 0.5 x 1.50</v>
          </cell>
        </row>
        <row r="1966">
          <cell r="D1966" t="str">
            <v>44223</v>
          </cell>
          <cell r="E1966" t="str">
            <v>riostra superior andamio de carga</v>
          </cell>
        </row>
        <row r="1967">
          <cell r="D1967" t="str">
            <v>44224</v>
          </cell>
          <cell r="E1967" t="str">
            <v>riostra inferior andmio de carga</v>
          </cell>
        </row>
        <row r="1968">
          <cell r="D1968" t="str">
            <v>44225</v>
          </cell>
          <cell r="E1968" t="str">
            <v xml:space="preserve">diagonal andamio de carga </v>
          </cell>
        </row>
        <row r="1969">
          <cell r="D1969" t="str">
            <v>44226</v>
          </cell>
          <cell r="E1969" t="str">
            <v>tornillo nivelador base-cabezal 0,7 m</v>
          </cell>
        </row>
        <row r="1970">
          <cell r="D1970" t="str">
            <v>44227</v>
          </cell>
          <cell r="E1970" t="str">
            <v>base andamio de carga</v>
          </cell>
        </row>
        <row r="1971">
          <cell r="D1971" t="str">
            <v>44228</v>
          </cell>
          <cell r="E1971" t="str">
            <v>abrazadera dalmine fija</v>
          </cell>
        </row>
        <row r="1972">
          <cell r="D1972" t="str">
            <v>44229</v>
          </cell>
          <cell r="E1972" t="str">
            <v xml:space="preserve">abrazadera dalmine mariposa </v>
          </cell>
        </row>
        <row r="1973">
          <cell r="D1973" t="str">
            <v>4422A</v>
          </cell>
          <cell r="E1973" t="str">
            <v>tuberia dalmine por m</v>
          </cell>
        </row>
        <row r="1974">
          <cell r="D1974" t="str">
            <v>4422B</v>
          </cell>
          <cell r="E1974" t="str">
            <v>union-empalme tuberia dalmine</v>
          </cell>
        </row>
        <row r="1975">
          <cell r="D1975" t="str">
            <v>4422C</v>
          </cell>
          <cell r="E1975" t="str">
            <v>viga cuadrada pts x 3 m</v>
          </cell>
        </row>
        <row r="1976">
          <cell r="D1976" t="str">
            <v>4422D</v>
          </cell>
          <cell r="E1976" t="str">
            <v>viga cuadrada pts x 6 m</v>
          </cell>
        </row>
        <row r="1977">
          <cell r="D1977" t="str">
            <v>4422E</v>
          </cell>
          <cell r="E1977" t="str">
            <v>distanciador para paral 1.40 m</v>
          </cell>
        </row>
        <row r="1978">
          <cell r="D1978" t="str">
            <v>4422F</v>
          </cell>
          <cell r="E1978" t="str">
            <v>tornillo nivelador 300 mm</v>
          </cell>
        </row>
        <row r="1979">
          <cell r="D1979" t="str">
            <v>4422G</v>
          </cell>
          <cell r="E1979" t="str">
            <v>tornillo nivelador 70 mm</v>
          </cell>
        </row>
        <row r="1980">
          <cell r="D1980" t="str">
            <v>44231</v>
          </cell>
          <cell r="E1980" t="str">
            <v>andamio colgante hasta 60 m de cable</v>
          </cell>
        </row>
        <row r="1981">
          <cell r="D1981" t="str">
            <v>44232</v>
          </cell>
          <cell r="E1981" t="str">
            <v>andamio colgante hasta 100 m de cable</v>
          </cell>
        </row>
        <row r="1982">
          <cell r="D1982" t="str">
            <v>44233</v>
          </cell>
          <cell r="E1982" t="str">
            <v>plataforma de seguridad con baranda</v>
          </cell>
        </row>
        <row r="1983">
          <cell r="D1983" t="str">
            <v>44234</v>
          </cell>
          <cell r="E1983" t="str">
            <v>distanciador muro andamio colgante</v>
          </cell>
        </row>
        <row r="1984">
          <cell r="D1984" t="str">
            <v>44241</v>
          </cell>
          <cell r="E1984" t="str">
            <v>taco metalico enano de 1,50 a 2,00 m</v>
          </cell>
        </row>
        <row r="1985">
          <cell r="D1985" t="str">
            <v>44242</v>
          </cell>
          <cell r="E1985" t="str">
            <v>taco metalico corto 2,00 a 3,30 m</v>
          </cell>
        </row>
        <row r="1986">
          <cell r="D1986" t="str">
            <v>44243</v>
          </cell>
          <cell r="E1986" t="str">
            <v>taco metalico largo de 2,20 a 3,80 m</v>
          </cell>
        </row>
        <row r="1987">
          <cell r="D1987" t="str">
            <v>44244</v>
          </cell>
          <cell r="E1987" t="str">
            <v>taco metalico largo de 2,50 a 4,20 m</v>
          </cell>
        </row>
        <row r="1988">
          <cell r="D1988" t="str">
            <v>44245</v>
          </cell>
          <cell r="E1988" t="str">
            <v>taco metalico extralargo de 3,00 a 5,50 m</v>
          </cell>
        </row>
        <row r="1989">
          <cell r="D1989" t="str">
            <v>44246</v>
          </cell>
          <cell r="E1989" t="str">
            <v>diagonales taco corto-largo 1,83-3,72 m</v>
          </cell>
        </row>
        <row r="1990">
          <cell r="D1990" t="str">
            <v>44247</v>
          </cell>
          <cell r="E1990" t="str">
            <v>cerchas metalicas de 3,00 m</v>
          </cell>
        </row>
        <row r="1991">
          <cell r="D1991" t="str">
            <v>44248</v>
          </cell>
          <cell r="E1991" t="str">
            <v>tablero madera (camilla) 0,70 x 1,40 m</v>
          </cell>
        </row>
        <row r="1992">
          <cell r="D1992" t="str">
            <v>44249</v>
          </cell>
          <cell r="E1992" t="str">
            <v>tablero madera (camilla) 0,45 x 1,40 m</v>
          </cell>
        </row>
        <row r="1993">
          <cell r="D1993" t="str">
            <v>4424A</v>
          </cell>
          <cell r="E1993" t="str">
            <v>carguera de madera de 4,00 a 6,00 m</v>
          </cell>
        </row>
        <row r="1994">
          <cell r="D1994" t="str">
            <v>4424C</v>
          </cell>
          <cell r="E1994" t="str">
            <v>formaleta cilindro muestra concreto</v>
          </cell>
        </row>
        <row r="1995">
          <cell r="D1995" t="str">
            <v>4424D</v>
          </cell>
          <cell r="E1995" t="str">
            <v>diagonal corta de 1.91 m</v>
          </cell>
        </row>
        <row r="1996">
          <cell r="D1996" t="str">
            <v>4424E</v>
          </cell>
          <cell r="E1996" t="str">
            <v>diagonal larga 3.27 m</v>
          </cell>
        </row>
        <row r="1997">
          <cell r="D1997" t="str">
            <v>4424F</v>
          </cell>
          <cell r="E1997" t="str">
            <v>paral 0.60 a 0.90 m</v>
          </cell>
        </row>
        <row r="1998">
          <cell r="D1998" t="str">
            <v>4424G</v>
          </cell>
          <cell r="E1998" t="str">
            <v>paral 0.80 a 1.50 m</v>
          </cell>
        </row>
        <row r="1999">
          <cell r="D1999" t="str">
            <v>4424H</v>
          </cell>
          <cell r="E1999" t="str">
            <v>paral 1.85 a 2.80 m</v>
          </cell>
        </row>
        <row r="2000">
          <cell r="D2000" t="str">
            <v>4424I</v>
          </cell>
          <cell r="E2000" t="str">
            <v>paral 2.00 a 3.20 m</v>
          </cell>
        </row>
        <row r="2001">
          <cell r="D2001" t="str">
            <v>4424J</v>
          </cell>
          <cell r="E2001" t="str">
            <v>paral 2.20 a 3.50 m</v>
          </cell>
        </row>
        <row r="2002">
          <cell r="D2002" t="str">
            <v>4424K</v>
          </cell>
          <cell r="E2002" t="str">
            <v>paral 2.30 a 3.60 m</v>
          </cell>
        </row>
        <row r="2003">
          <cell r="D2003" t="str">
            <v>4424L</v>
          </cell>
          <cell r="E2003" t="str">
            <v>paral 2.60 a 4.20 m</v>
          </cell>
        </row>
        <row r="2004">
          <cell r="D2004" t="str">
            <v>4424M</v>
          </cell>
          <cell r="E2004" t="str">
            <v>paral 3.20 m (acrow)</v>
          </cell>
        </row>
        <row r="2005">
          <cell r="D2005" t="str">
            <v>4424N</v>
          </cell>
          <cell r="E2005" t="str">
            <v>paral alzaprima 3.20 m</v>
          </cell>
        </row>
        <row r="2006">
          <cell r="D2006" t="str">
            <v>4424O</v>
          </cell>
          <cell r="E2006" t="str">
            <v>paral fijo 1.50</v>
          </cell>
        </row>
        <row r="2007">
          <cell r="D2007" t="str">
            <v>4424P</v>
          </cell>
          <cell r="E2007" t="str">
            <v>puntal telescopico 3000 mm</v>
          </cell>
        </row>
        <row r="2008">
          <cell r="D2008" t="str">
            <v>4424Q</v>
          </cell>
          <cell r="E2008" t="str">
            <v>tablero 0,35 x 1,40 m</v>
          </cell>
        </row>
        <row r="2009">
          <cell r="D2009" t="str">
            <v>4424R</v>
          </cell>
          <cell r="E2009" t="str">
            <v>tablero 0,45 x 1,40 m</v>
          </cell>
        </row>
        <row r="2010">
          <cell r="D2010" t="str">
            <v>4424S</v>
          </cell>
          <cell r="E2010" t="str">
            <v>tablero normal 0,70 x 0,70 m</v>
          </cell>
        </row>
        <row r="2011">
          <cell r="D2011" t="str">
            <v>4424T</v>
          </cell>
          <cell r="E2011" t="str">
            <v>tablero normal 0,70 x 1,40 m</v>
          </cell>
        </row>
        <row r="2012">
          <cell r="D2012" t="str">
            <v>4424U</v>
          </cell>
          <cell r="E2012" t="str">
            <v>tablero reforzado 0,70 x 1,40 m</v>
          </cell>
        </row>
        <row r="2013">
          <cell r="D2013" t="str">
            <v>4424V</v>
          </cell>
          <cell r="E2013" t="str">
            <v>tubo</v>
          </cell>
        </row>
        <row r="2014">
          <cell r="D2014" t="str">
            <v>4424W</v>
          </cell>
          <cell r="E2014" t="str">
            <v>viga h-20 de 2,60 m</v>
          </cell>
        </row>
        <row r="2015">
          <cell r="D2015" t="str">
            <v>4424X</v>
          </cell>
          <cell r="E2015" t="str">
            <v>viga h-20 de 3,30 m</v>
          </cell>
        </row>
        <row r="2016">
          <cell r="D2016" t="str">
            <v>4424Y</v>
          </cell>
          <cell r="E2016" t="str">
            <v>viga h-20 de 4,50 m</v>
          </cell>
        </row>
        <row r="2017">
          <cell r="D2017" t="str">
            <v>4424Z</v>
          </cell>
          <cell r="E2017" t="str">
            <v>cercha 0,70 m</v>
          </cell>
        </row>
        <row r="2018">
          <cell r="D2018" t="str">
            <v>44251</v>
          </cell>
          <cell r="E2018" t="str">
            <v>cercha 1,40 m</v>
          </cell>
        </row>
        <row r="2019">
          <cell r="D2019" t="str">
            <v>44252</v>
          </cell>
          <cell r="E2019" t="str">
            <v>cercha 2,50 m</v>
          </cell>
        </row>
        <row r="2020">
          <cell r="D2020" t="str">
            <v>44253</v>
          </cell>
          <cell r="E2020" t="str">
            <v>cercha 3,00 m</v>
          </cell>
        </row>
        <row r="2021">
          <cell r="D2021" t="str">
            <v>44254</v>
          </cell>
          <cell r="E2021" t="str">
            <v>cercha 3,00 m tipo b</v>
          </cell>
        </row>
        <row r="2022">
          <cell r="D2022" t="str">
            <v>44255</v>
          </cell>
          <cell r="E2022" t="str">
            <v>cercha 3,00 m tipo c</v>
          </cell>
        </row>
        <row r="2023">
          <cell r="D2023" t="str">
            <v>44261</v>
          </cell>
          <cell r="E2023" t="str">
            <v>formaleta columna circular 0.25, 0.30 x 2.40 m (juego)</v>
          </cell>
        </row>
        <row r="2024">
          <cell r="D2024" t="str">
            <v>44262</v>
          </cell>
          <cell r="E2024" t="str">
            <v>formaleta columna circular 0.35, 0.42 x 2.40 m (juego)</v>
          </cell>
        </row>
        <row r="2025">
          <cell r="D2025" t="str">
            <v>44263</v>
          </cell>
          <cell r="E2025" t="str">
            <v>formaleta columna circular 0.50 x 2.40 m (juego)</v>
          </cell>
        </row>
        <row r="2026">
          <cell r="D2026" t="str">
            <v>44264</v>
          </cell>
          <cell r="E2026" t="str">
            <v>formaleta columna circular 0.55, 0.60 x 2.40 m (juego)</v>
          </cell>
        </row>
        <row r="2027">
          <cell r="D2027" t="str">
            <v>44265</v>
          </cell>
          <cell r="E2027" t="str">
            <v>formaleta columna circular 0.70, 0.80 x 2.40 m (juegos)</v>
          </cell>
        </row>
        <row r="2028">
          <cell r="D2028" t="str">
            <v>44266</v>
          </cell>
          <cell r="E2028" t="str">
            <v>ajuste formaleta circular hasta 0.50 m (juego)</v>
          </cell>
        </row>
        <row r="2029">
          <cell r="D2029" t="str">
            <v>44267</v>
          </cell>
          <cell r="E2029" t="str">
            <v>formaleta circular (tapa de 0,8 m x 1,20)</v>
          </cell>
        </row>
        <row r="2030">
          <cell r="D2030" t="str">
            <v>44268</v>
          </cell>
          <cell r="E2030" t="str">
            <v>formaleta circular (tapa de 0,8 m x 3,00)</v>
          </cell>
        </row>
        <row r="2031">
          <cell r="D2031" t="str">
            <v>44269</v>
          </cell>
          <cell r="E2031" t="str">
            <v>formaleta circular columna 0.30 x 2.40 m - tapa</v>
          </cell>
        </row>
        <row r="2032">
          <cell r="D2032" t="str">
            <v>4426A</v>
          </cell>
          <cell r="E2032" t="str">
            <v>juego de formaleta circular de 800 x 2400 mm</v>
          </cell>
        </row>
        <row r="2033">
          <cell r="D2033" t="str">
            <v>44271</v>
          </cell>
          <cell r="E2033" t="str">
            <v>formaleta muro tapa 0.15 , 0.20 x 2.40 m</v>
          </cell>
        </row>
        <row r="2034">
          <cell r="D2034" t="str">
            <v>44272</v>
          </cell>
          <cell r="E2034" t="str">
            <v>formaleta muro tapa 0.25 , 0.30 x 2.40 m</v>
          </cell>
        </row>
        <row r="2035">
          <cell r="D2035" t="str">
            <v>44273</v>
          </cell>
          <cell r="E2035" t="str">
            <v>formaleta muro tapa 0.35 , 0.40 x 2.40 m</v>
          </cell>
        </row>
        <row r="2036">
          <cell r="D2036" t="str">
            <v>44274</v>
          </cell>
          <cell r="E2036" t="str">
            <v>formaleta muro tapa 0.45 , 0.50 x 2.40 m</v>
          </cell>
        </row>
        <row r="2037">
          <cell r="D2037" t="str">
            <v>44275</v>
          </cell>
          <cell r="E2037" t="str">
            <v>formaleta muro tapa 0.60 x 2.40 m</v>
          </cell>
        </row>
        <row r="2038">
          <cell r="D2038" t="str">
            <v>44276</v>
          </cell>
          <cell r="E2038" t="str">
            <v>formaleta muro tapa 0.70 , 0.80x 2.40 m</v>
          </cell>
        </row>
        <row r="2039">
          <cell r="D2039" t="str">
            <v>44277</v>
          </cell>
          <cell r="E2039" t="str">
            <v>formaleta esquinera int. Muro 0.10x0.20x2.40 m</v>
          </cell>
        </row>
        <row r="2040">
          <cell r="D2040" t="str">
            <v>44278</v>
          </cell>
          <cell r="E2040" t="str">
            <v>formaleta esquinera int. Muro 0.15x.015x2.40 m</v>
          </cell>
        </row>
        <row r="2041">
          <cell r="D2041" t="str">
            <v>44279</v>
          </cell>
          <cell r="E2041" t="str">
            <v>formaleta esquinera int. Muro 0.20x0.20x2.40 m</v>
          </cell>
        </row>
        <row r="2042">
          <cell r="D2042" t="str">
            <v>4427A</v>
          </cell>
          <cell r="E2042" t="str">
            <v xml:space="preserve">formaleta esquinera int. Muro 0.30x0.30x2.40 </v>
          </cell>
        </row>
        <row r="2043">
          <cell r="D2043" t="str">
            <v>4427B</v>
          </cell>
          <cell r="E2043" t="str">
            <v>tapa ajustable formaleta muro todas las dimenciones</v>
          </cell>
        </row>
        <row r="2044">
          <cell r="D2044" t="str">
            <v>4427C</v>
          </cell>
          <cell r="E2044" t="str">
            <v>tapa ajustable formaleta muro esquina todas las dimenciones</v>
          </cell>
        </row>
        <row r="2045">
          <cell r="D2045" t="str">
            <v>4427D</v>
          </cell>
          <cell r="E2045" t="str">
            <v>alineador formaleta muro por m.l o f.c</v>
          </cell>
        </row>
        <row r="2046">
          <cell r="D2046" t="str">
            <v>4427E</v>
          </cell>
          <cell r="E2046" t="str">
            <v>angulo esquinero de 2.40 m</v>
          </cell>
        </row>
        <row r="2047">
          <cell r="D2047" t="str">
            <v>4427F</v>
          </cell>
          <cell r="E2047" t="str">
            <v>angulo esquinero de 2.40 m con bisel</v>
          </cell>
        </row>
        <row r="2048">
          <cell r="D2048" t="str">
            <v>4427G</v>
          </cell>
          <cell r="E2048" t="str">
            <v>angulo esquinero de 3.00 m</v>
          </cell>
        </row>
        <row r="2049">
          <cell r="D2049" t="str">
            <v>4427H</v>
          </cell>
          <cell r="E2049" t="str">
            <v>repisa pie amigo</v>
          </cell>
        </row>
        <row r="2050">
          <cell r="D2050" t="str">
            <v>4427I</v>
          </cell>
          <cell r="E2050" t="str">
            <v>chapetas tipo impac 3/8"</v>
          </cell>
        </row>
        <row r="2051">
          <cell r="D2051" t="str">
            <v>4427J</v>
          </cell>
          <cell r="E2051" t="str">
            <v>tensores 3/8" hasta 1.00 m</v>
          </cell>
        </row>
        <row r="2052">
          <cell r="D2052" t="str">
            <v>4427K</v>
          </cell>
          <cell r="E2052" t="str">
            <v xml:space="preserve">gato tensor </v>
          </cell>
        </row>
        <row r="2053">
          <cell r="D2053" t="str">
            <v>4427L</v>
          </cell>
          <cell r="E2053" t="str">
            <v>tormillo doble arandela y tuerca</v>
          </cell>
        </row>
        <row r="2054">
          <cell r="D2054" t="str">
            <v>4427M</v>
          </cell>
          <cell r="E2054" t="str">
            <v>tensor</v>
          </cell>
        </row>
        <row r="2055">
          <cell r="D2055" t="str">
            <v>4427N</v>
          </cell>
          <cell r="E2055" t="str">
            <v>chapeta tensora de 3/8"</v>
          </cell>
        </row>
        <row r="2056">
          <cell r="D2056" t="str">
            <v>4427O</v>
          </cell>
          <cell r="E2056" t="str">
            <v>gato tensor de 3/8"</v>
          </cell>
        </row>
        <row r="2057">
          <cell r="D2057" t="str">
            <v>4427P</v>
          </cell>
          <cell r="E2057" t="str">
            <v>chapeta</v>
          </cell>
        </row>
        <row r="2058">
          <cell r="D2058" t="str">
            <v>44281</v>
          </cell>
          <cell r="E2058" t="str">
            <v>formaleta columna 0.20 x 2.40 m - tapa</v>
          </cell>
        </row>
        <row r="2059">
          <cell r="D2059" t="str">
            <v>44282</v>
          </cell>
          <cell r="E2059" t="str">
            <v>formaleta columna 0.25 x 2.40 m - tapa</v>
          </cell>
        </row>
        <row r="2060">
          <cell r="D2060" t="str">
            <v>44283</v>
          </cell>
          <cell r="E2060" t="str">
            <v>formaleta columna 0.30 x 2.40 m - tapa</v>
          </cell>
        </row>
        <row r="2061">
          <cell r="D2061" t="str">
            <v>44284</v>
          </cell>
          <cell r="E2061" t="str">
            <v>formaleta columna 0.40 x 2.40 m - tapa</v>
          </cell>
        </row>
        <row r="2062">
          <cell r="D2062" t="str">
            <v>44285</v>
          </cell>
          <cell r="E2062" t="str">
            <v>formaleta columna 0.40 x 2.60 m - tapa</v>
          </cell>
        </row>
        <row r="2063">
          <cell r="D2063" t="str">
            <v>44286</v>
          </cell>
          <cell r="E2063" t="str">
            <v>formaleta columna 0.60 x 2.40 m - tapa</v>
          </cell>
        </row>
        <row r="2064">
          <cell r="D2064" t="str">
            <v>44287</v>
          </cell>
          <cell r="E2064" t="str">
            <v>formaleta columna 0.70 x 2.40 m - tapa</v>
          </cell>
        </row>
        <row r="2065">
          <cell r="D2065" t="str">
            <v>44288</v>
          </cell>
          <cell r="E2065" t="str">
            <v>formaleta columna tapa 0.15, 0.20 x 2.40 m</v>
          </cell>
        </row>
        <row r="2066">
          <cell r="D2066" t="str">
            <v>44289</v>
          </cell>
          <cell r="E2066" t="str">
            <v>formaleta columna tapa 0.25, 0.30 x 2.40m</v>
          </cell>
        </row>
        <row r="2067">
          <cell r="D2067" t="str">
            <v>4428A</v>
          </cell>
          <cell r="E2067" t="str">
            <v>formaleta columna tapa 0.35, 0.40 x 2.40 m</v>
          </cell>
        </row>
        <row r="2068">
          <cell r="D2068" t="str">
            <v>4428B</v>
          </cell>
          <cell r="E2068" t="str">
            <v>formaleta columna tapa 0.45, 0.50 x 2.40 m</v>
          </cell>
        </row>
        <row r="2069">
          <cell r="D2069" t="str">
            <v>4428C</v>
          </cell>
          <cell r="E2069" t="str">
            <v>formaleta columna tapa 0.60 x 2.40 m</v>
          </cell>
        </row>
        <row r="2070">
          <cell r="D2070" t="str">
            <v>4428D</v>
          </cell>
          <cell r="E2070" t="str">
            <v>formaleta columna tapa 0.70 x 2.40 m</v>
          </cell>
        </row>
        <row r="2071">
          <cell r="D2071" t="str">
            <v>4428E</v>
          </cell>
          <cell r="E2071" t="str">
            <v>formaleta columna tapa 0.80 x 2.40 m</v>
          </cell>
        </row>
        <row r="2072">
          <cell r="D2072" t="str">
            <v>4428F</v>
          </cell>
          <cell r="E2072" t="str">
            <v>formaleta columna tapa 0.90, 0.95 x 2.40 m</v>
          </cell>
        </row>
        <row r="2073">
          <cell r="D2073" t="str">
            <v>4428G</v>
          </cell>
          <cell r="E2073" t="str">
            <v>formaleta columna tapa 1.00 x 2.40 m</v>
          </cell>
        </row>
        <row r="2074">
          <cell r="D2074" t="str">
            <v>4428H</v>
          </cell>
          <cell r="E2074" t="str">
            <v>formaleta columna tapa 1.10, 1.20 x 2.40 m</v>
          </cell>
        </row>
        <row r="2075">
          <cell r="D2075" t="str">
            <v>4428I</v>
          </cell>
          <cell r="E2075" t="str">
            <v>tapa ajustable formaleta columna hasta 0.50 m</v>
          </cell>
        </row>
        <row r="2076">
          <cell r="D2076" t="str">
            <v>4428J</v>
          </cell>
          <cell r="E2076" t="str">
            <v>tapa ajustable formaleta columna hasta 1.00 m</v>
          </cell>
        </row>
        <row r="2077">
          <cell r="D2077" t="str">
            <v>4428K</v>
          </cell>
          <cell r="E2077" t="str">
            <v>bisel formaleta columna</v>
          </cell>
        </row>
        <row r="2078">
          <cell r="D2078" t="str">
            <v>4428L</v>
          </cell>
          <cell r="E2078" t="str">
            <v>bisel ajustable formaleta columna</v>
          </cell>
        </row>
        <row r="2079">
          <cell r="D2079" t="str">
            <v>4428M</v>
          </cell>
          <cell r="E2079" t="str">
            <v>cuña perno columna</v>
          </cell>
        </row>
        <row r="2080">
          <cell r="D2080" t="str">
            <v>4428N</v>
          </cell>
          <cell r="E2080" t="str">
            <v>cuña lisa</v>
          </cell>
        </row>
        <row r="2081">
          <cell r="D2081" t="str">
            <v>4428O</v>
          </cell>
          <cell r="E2081" t="str">
            <v>cuña reforzada</v>
          </cell>
        </row>
        <row r="2082">
          <cell r="D2082" t="str">
            <v>4428P</v>
          </cell>
          <cell r="E2082" t="str">
            <v>esquinero 100 x 100 x 1200 mm</v>
          </cell>
        </row>
        <row r="2083">
          <cell r="D2083" t="str">
            <v>4428Q</v>
          </cell>
          <cell r="E2083" t="str">
            <v>esquinero 100 x 100 x 160 mm</v>
          </cell>
        </row>
        <row r="2084">
          <cell r="D2084" t="str">
            <v>4428R</v>
          </cell>
          <cell r="E2084" t="str">
            <v>esquinero 100 x 100 x 200 mm</v>
          </cell>
        </row>
        <row r="2085">
          <cell r="D2085" t="str">
            <v>4428S</v>
          </cell>
          <cell r="E2085" t="str">
            <v>esquinero 100 x 100 x 220 mm</v>
          </cell>
        </row>
        <row r="2086">
          <cell r="D2086" t="str">
            <v>4428T</v>
          </cell>
          <cell r="E2086" t="str">
            <v>esquinero 100 x 100 x 287 mm</v>
          </cell>
        </row>
        <row r="2087">
          <cell r="D2087" t="str">
            <v>4428U</v>
          </cell>
          <cell r="E2087" t="str">
            <v>esquinero 100 x 100 x 300 mm</v>
          </cell>
        </row>
        <row r="2088">
          <cell r="D2088" t="str">
            <v>4428V</v>
          </cell>
          <cell r="E2088" t="str">
            <v xml:space="preserve">esquinero 100 x 100 x 400 mm </v>
          </cell>
        </row>
        <row r="2089">
          <cell r="D2089" t="str">
            <v>4428W</v>
          </cell>
          <cell r="E2089" t="str">
            <v>esquinero 100 x 100 x 600 mm</v>
          </cell>
        </row>
        <row r="2090">
          <cell r="D2090" t="str">
            <v>4428X</v>
          </cell>
          <cell r="E2090" t="str">
            <v>esquinero 50 x 50 x 1200 mm</v>
          </cell>
        </row>
        <row r="2091">
          <cell r="D2091" t="str">
            <v>4428Y</v>
          </cell>
          <cell r="E2091" t="str">
            <v>esquinero 50 x 50 x 600 mm</v>
          </cell>
        </row>
        <row r="2092">
          <cell r="D2092" t="str">
            <v>4428Z</v>
          </cell>
          <cell r="E2092" t="str">
            <v>mensula para formaleta</v>
          </cell>
        </row>
        <row r="2093">
          <cell r="D2093" t="str">
            <v>44291</v>
          </cell>
          <cell r="E2093" t="str">
            <v>bisel para formaleta columna 1.20 m</v>
          </cell>
        </row>
        <row r="2094">
          <cell r="D2094" t="str">
            <v>44292</v>
          </cell>
          <cell r="E2094" t="str">
            <v>bisel para formaleta columna 2.40 m</v>
          </cell>
        </row>
        <row r="2095">
          <cell r="D2095" t="str">
            <v>44293</v>
          </cell>
          <cell r="E2095" t="str">
            <v>bisel plastico para formaleta columna 2.40 m</v>
          </cell>
        </row>
        <row r="2096">
          <cell r="D2096" t="str">
            <v>44294</v>
          </cell>
          <cell r="E2096" t="str">
            <v>bisel 1200 m</v>
          </cell>
        </row>
        <row r="2097">
          <cell r="D2097" t="str">
            <v>44295</v>
          </cell>
          <cell r="E2097" t="str">
            <v>tornillos (unir tapas entre si)</v>
          </cell>
        </row>
        <row r="2098">
          <cell r="D2098" t="str">
            <v>442A1</v>
          </cell>
          <cell r="E2098" t="str">
            <v>panel 50 x 1200 mm</v>
          </cell>
        </row>
        <row r="2099">
          <cell r="D2099" t="str">
            <v>442A2</v>
          </cell>
          <cell r="E2099" t="str">
            <v>panel 100 x 1200 mm</v>
          </cell>
        </row>
        <row r="2100">
          <cell r="D2100" t="str">
            <v>442A3</v>
          </cell>
          <cell r="E2100" t="str">
            <v>panel 100 x 2400 mm</v>
          </cell>
        </row>
        <row r="2101">
          <cell r="D2101" t="str">
            <v>442A4</v>
          </cell>
          <cell r="E2101" t="str">
            <v>panel 100 x 200 mm</v>
          </cell>
        </row>
        <row r="2102">
          <cell r="D2102" t="str">
            <v>442A5</v>
          </cell>
          <cell r="E2102" t="str">
            <v>panel 100 x 300 mm</v>
          </cell>
        </row>
        <row r="2103">
          <cell r="D2103" t="str">
            <v>442A6</v>
          </cell>
          <cell r="E2103" t="str">
            <v>panel 100 x 400 mm</v>
          </cell>
        </row>
        <row r="2104">
          <cell r="D2104" t="str">
            <v>442A7</v>
          </cell>
          <cell r="E2104" t="str">
            <v>panel 100 x 425 mm</v>
          </cell>
        </row>
        <row r="2105">
          <cell r="D2105" t="str">
            <v>442A8</v>
          </cell>
          <cell r="E2105" t="str">
            <v>panel 100 x 500 mm</v>
          </cell>
        </row>
        <row r="2106">
          <cell r="D2106" t="str">
            <v>442A9</v>
          </cell>
          <cell r="E2106" t="str">
            <v>panel 100 x 525 mm</v>
          </cell>
        </row>
        <row r="2107">
          <cell r="D2107" t="str">
            <v>442AA</v>
          </cell>
          <cell r="E2107" t="str">
            <v>panel 100 x 600 mm</v>
          </cell>
        </row>
        <row r="2108">
          <cell r="D2108" t="str">
            <v>442AB</v>
          </cell>
          <cell r="E2108" t="str">
            <v>panel 100 x 900 mm</v>
          </cell>
        </row>
        <row r="2109">
          <cell r="D2109" t="str">
            <v>442AC</v>
          </cell>
          <cell r="E2109" t="str">
            <v>panel 110 x 1200 mm</v>
          </cell>
        </row>
        <row r="2110">
          <cell r="D2110" t="str">
            <v>442AD</v>
          </cell>
          <cell r="E2110" t="str">
            <v>panel 120 x 300 mm</v>
          </cell>
        </row>
        <row r="2111">
          <cell r="D2111" t="str">
            <v>442AE</v>
          </cell>
          <cell r="E2111" t="str">
            <v>panel 120 x 500 mm</v>
          </cell>
        </row>
        <row r="2112">
          <cell r="D2112" t="str">
            <v>442AF</v>
          </cell>
          <cell r="E2112" t="str">
            <v>panel 120 x 600 mm</v>
          </cell>
        </row>
        <row r="2113">
          <cell r="D2113" t="str">
            <v>442AG</v>
          </cell>
          <cell r="E2113" t="str">
            <v>panel 140 x 300 mm</v>
          </cell>
        </row>
        <row r="2114">
          <cell r="D2114" t="str">
            <v>442AH</v>
          </cell>
          <cell r="E2114" t="str">
            <v xml:space="preserve">panel 150 x 1200 mm </v>
          </cell>
        </row>
        <row r="2115">
          <cell r="D2115" t="str">
            <v>442AI</v>
          </cell>
          <cell r="E2115" t="str">
            <v>panel 150 x 2400 mm</v>
          </cell>
        </row>
        <row r="2116">
          <cell r="D2116" t="str">
            <v>442AJ</v>
          </cell>
          <cell r="E2116" t="str">
            <v>panel 150 x 600 mm</v>
          </cell>
        </row>
        <row r="2117">
          <cell r="D2117" t="str">
            <v>442AK</v>
          </cell>
          <cell r="E2117" t="str">
            <v>panel 150 x 750 mm</v>
          </cell>
        </row>
        <row r="2118">
          <cell r="D2118" t="str">
            <v>442AL</v>
          </cell>
          <cell r="E2118" t="str">
            <v>panel 170 x 600 mm</v>
          </cell>
        </row>
        <row r="2119">
          <cell r="D2119" t="str">
            <v>442AM</v>
          </cell>
          <cell r="E2119" t="str">
            <v>panel 175 x 725 mm</v>
          </cell>
        </row>
        <row r="2120">
          <cell r="D2120" t="str">
            <v>442AN</v>
          </cell>
          <cell r="E2120" t="str">
            <v>panel 180 x 300 mm</v>
          </cell>
        </row>
        <row r="2121">
          <cell r="D2121" t="str">
            <v>442AO</v>
          </cell>
          <cell r="E2121" t="str">
            <v>panel 180 x 500 mm</v>
          </cell>
        </row>
        <row r="2122">
          <cell r="D2122" t="str">
            <v>442AP</v>
          </cell>
          <cell r="E2122" t="str">
            <v>panel 180 x 600 mm</v>
          </cell>
        </row>
        <row r="2123">
          <cell r="D2123" t="str">
            <v>442AQ</v>
          </cell>
          <cell r="E2123" t="str">
            <v>panel 200 x 1000 mm</v>
          </cell>
        </row>
        <row r="2124">
          <cell r="D2124" t="str">
            <v>442AR</v>
          </cell>
          <cell r="E2124" t="str">
            <v>panel 200 x 1100 mm</v>
          </cell>
        </row>
        <row r="2125">
          <cell r="D2125" t="str">
            <v>442AS</v>
          </cell>
          <cell r="E2125" t="str">
            <v>panel 200 x 1200 mm</v>
          </cell>
        </row>
        <row r="2126">
          <cell r="D2126" t="str">
            <v>442AT</v>
          </cell>
          <cell r="E2126" t="str">
            <v>panel 200 x 150 mm</v>
          </cell>
        </row>
        <row r="2127">
          <cell r="D2127" t="str">
            <v>442AU</v>
          </cell>
          <cell r="E2127" t="str">
            <v>panel 200 x 2400 mm</v>
          </cell>
        </row>
        <row r="2128">
          <cell r="D2128" t="str">
            <v>442AV</v>
          </cell>
          <cell r="E2128" t="str">
            <v>panel 200 x 220 mm</v>
          </cell>
        </row>
        <row r="2129">
          <cell r="D2129" t="str">
            <v>442AW</v>
          </cell>
          <cell r="E2129" t="str">
            <v xml:space="preserve">panel 200 x 300 mm </v>
          </cell>
        </row>
        <row r="2130">
          <cell r="D2130" t="str">
            <v>442AX</v>
          </cell>
          <cell r="E2130" t="str">
            <v>panel 200 x 400 mm</v>
          </cell>
        </row>
        <row r="2131">
          <cell r="D2131" t="str">
            <v>442AY</v>
          </cell>
          <cell r="E2131" t="str">
            <v>panel 200 x 500 mm</v>
          </cell>
        </row>
        <row r="2132">
          <cell r="D2132" t="str">
            <v>442AZ</v>
          </cell>
          <cell r="E2132" t="str">
            <v>panel 200 x 600 mm</v>
          </cell>
        </row>
        <row r="2133">
          <cell r="D2133" t="str">
            <v>442B1</v>
          </cell>
          <cell r="E2133" t="str">
            <v>panel 200 x 700 mm</v>
          </cell>
        </row>
        <row r="2134">
          <cell r="D2134" t="str">
            <v>442B2</v>
          </cell>
          <cell r="E2134" t="str">
            <v>panel 200 x 800 mm</v>
          </cell>
        </row>
        <row r="2135">
          <cell r="D2135" t="str">
            <v>442B3</v>
          </cell>
          <cell r="E2135" t="str">
            <v>panel 200 x 950 mm</v>
          </cell>
        </row>
        <row r="2136">
          <cell r="D2136" t="str">
            <v>442B4</v>
          </cell>
          <cell r="E2136" t="str">
            <v>panel 220 x 600 mm</v>
          </cell>
        </row>
        <row r="2137">
          <cell r="D2137" t="str">
            <v>442B5</v>
          </cell>
          <cell r="E2137" t="str">
            <v>panel 230 x 600 mm</v>
          </cell>
        </row>
        <row r="2138">
          <cell r="D2138" t="str">
            <v>442B6</v>
          </cell>
          <cell r="E2138" t="str">
            <v>panel 250 x 1000 mm</v>
          </cell>
        </row>
        <row r="2139">
          <cell r="D2139" t="str">
            <v>442B7</v>
          </cell>
          <cell r="E2139" t="str">
            <v>panel 250 x 1200 mm</v>
          </cell>
        </row>
        <row r="2140">
          <cell r="D2140" t="str">
            <v>442B8</v>
          </cell>
          <cell r="E2140" t="str">
            <v>panel 250 x 2400 mm</v>
          </cell>
        </row>
        <row r="2141">
          <cell r="D2141" t="str">
            <v>442B9</v>
          </cell>
          <cell r="E2141" t="str">
            <v>panel 250 x 250 mm</v>
          </cell>
        </row>
        <row r="2142">
          <cell r="D2142" t="str">
            <v>442BA</v>
          </cell>
          <cell r="E2142" t="str">
            <v>panel 250 x 300 mm</v>
          </cell>
        </row>
        <row r="2143">
          <cell r="D2143" t="str">
            <v>442BB</v>
          </cell>
          <cell r="E2143" t="str">
            <v>panel 250 x 425 mm</v>
          </cell>
        </row>
        <row r="2144">
          <cell r="D2144" t="str">
            <v>442BC</v>
          </cell>
          <cell r="E2144" t="str">
            <v>panel 250 x 500 mm</v>
          </cell>
        </row>
        <row r="2145">
          <cell r="D2145" t="str">
            <v>442BD</v>
          </cell>
          <cell r="E2145" t="str">
            <v>panel 250 x 550 mm</v>
          </cell>
        </row>
        <row r="2146">
          <cell r="D2146" t="str">
            <v>442BE</v>
          </cell>
          <cell r="E2146" t="str">
            <v>panel 250 x 600 mm</v>
          </cell>
        </row>
        <row r="2147">
          <cell r="D2147" t="str">
            <v>442BF</v>
          </cell>
          <cell r="E2147" t="str">
            <v>panel 250 x 800 mm</v>
          </cell>
        </row>
        <row r="2148">
          <cell r="D2148" t="str">
            <v>442BG</v>
          </cell>
          <cell r="E2148" t="str">
            <v>panel 250 x 900 mm</v>
          </cell>
        </row>
        <row r="2149">
          <cell r="D2149" t="str">
            <v>442BH</v>
          </cell>
          <cell r="E2149" t="str">
            <v>panel 270 x 600 mm</v>
          </cell>
        </row>
        <row r="2150">
          <cell r="D2150" t="str">
            <v>442BI</v>
          </cell>
          <cell r="E2150" t="str">
            <v>panel 275 x 500 mm</v>
          </cell>
        </row>
        <row r="2151">
          <cell r="D2151" t="str">
            <v>442BJ</v>
          </cell>
          <cell r="E2151" t="str">
            <v>panel 275 x 525 mm</v>
          </cell>
        </row>
        <row r="2152">
          <cell r="D2152" t="str">
            <v>442BK</v>
          </cell>
          <cell r="E2152" t="str">
            <v>panel 275 x 700 mm</v>
          </cell>
        </row>
        <row r="2153">
          <cell r="D2153" t="str">
            <v>442BL</v>
          </cell>
          <cell r="E2153" t="str">
            <v>panel 280 x 500 mm</v>
          </cell>
        </row>
        <row r="2154">
          <cell r="D2154" t="str">
            <v>442BM</v>
          </cell>
          <cell r="E2154" t="str">
            <v>panel 280 x 600 mm</v>
          </cell>
        </row>
        <row r="2155">
          <cell r="D2155" t="str">
            <v>442BN</v>
          </cell>
          <cell r="E2155" t="str">
            <v>panel 300 x 1200 mm</v>
          </cell>
        </row>
        <row r="2156">
          <cell r="D2156" t="str">
            <v>442BO</v>
          </cell>
          <cell r="E2156" t="str">
            <v>panel 300 x 2400 mm</v>
          </cell>
        </row>
        <row r="2157">
          <cell r="D2157" t="str">
            <v>442BP</v>
          </cell>
          <cell r="E2157" t="str">
            <v>panel 300 x 300 mm</v>
          </cell>
        </row>
        <row r="2158">
          <cell r="D2158" t="str">
            <v>442BQ</v>
          </cell>
          <cell r="E2158" t="str">
            <v>panel 300 x 350 mm</v>
          </cell>
        </row>
        <row r="2159">
          <cell r="D2159" t="str">
            <v>442BR</v>
          </cell>
          <cell r="E2159" t="str">
            <v>panel 300 x 400 mm</v>
          </cell>
        </row>
        <row r="2160">
          <cell r="D2160" t="str">
            <v>442BS</v>
          </cell>
          <cell r="E2160" t="str">
            <v>panel 300 x 500 mm</v>
          </cell>
        </row>
        <row r="2161">
          <cell r="D2161" t="str">
            <v>442BT</v>
          </cell>
          <cell r="E2161" t="str">
            <v>panel 300 x 600 mm</v>
          </cell>
        </row>
        <row r="2162">
          <cell r="D2162" t="str">
            <v>442BU</v>
          </cell>
          <cell r="E2162" t="str">
            <v xml:space="preserve">panel 300 x 800 mm </v>
          </cell>
        </row>
        <row r="2163">
          <cell r="D2163" t="str">
            <v>442BV</v>
          </cell>
          <cell r="E2163" t="str">
            <v>panel 300 x x900 mm</v>
          </cell>
        </row>
        <row r="2164">
          <cell r="D2164" t="str">
            <v>442BW</v>
          </cell>
          <cell r="E2164" t="str">
            <v>panel 320 x 500 mm</v>
          </cell>
        </row>
        <row r="2165">
          <cell r="D2165" t="str">
            <v>442BX</v>
          </cell>
          <cell r="E2165" t="str">
            <v>panel 340 x x600 mm</v>
          </cell>
        </row>
        <row r="2166">
          <cell r="D2166" t="str">
            <v>442BY</v>
          </cell>
          <cell r="E2166" t="str">
            <v>panel 350 x 1200 mm</v>
          </cell>
        </row>
        <row r="2167">
          <cell r="D2167" t="str">
            <v>442BZ</v>
          </cell>
          <cell r="E2167" t="str">
            <v>panel 350 x 2400 mm</v>
          </cell>
        </row>
        <row r="2168">
          <cell r="D2168" t="str">
            <v>442C1</v>
          </cell>
          <cell r="E2168" t="str">
            <v>panel 350 x 500 mm</v>
          </cell>
        </row>
        <row r="2169">
          <cell r="D2169" t="str">
            <v>442C2</v>
          </cell>
          <cell r="E2169" t="str">
            <v>panel 350 x x600 mm</v>
          </cell>
        </row>
        <row r="2170">
          <cell r="D2170" t="str">
            <v>442C3</v>
          </cell>
          <cell r="E2170" t="str">
            <v>panel 370 x 600 mm</v>
          </cell>
        </row>
        <row r="2171">
          <cell r="D2171" t="str">
            <v>442C4</v>
          </cell>
          <cell r="E2171" t="str">
            <v>panel 380 x 600mm</v>
          </cell>
        </row>
        <row r="2172">
          <cell r="D2172" t="str">
            <v>442C5</v>
          </cell>
          <cell r="E2172" t="str">
            <v>panel 400 x 1000 mm</v>
          </cell>
        </row>
        <row r="2173">
          <cell r="D2173" t="str">
            <v>442C6</v>
          </cell>
          <cell r="E2173" t="str">
            <v>panel 400 x 1200 mm</v>
          </cell>
        </row>
        <row r="2174">
          <cell r="D2174" t="str">
            <v>442C7</v>
          </cell>
          <cell r="E2174" t="str">
            <v>panel 400 x 2400 mm</v>
          </cell>
        </row>
        <row r="2175">
          <cell r="D2175" t="str">
            <v>442C8</v>
          </cell>
          <cell r="E2175" t="str">
            <v>panel 400 x 500 mm</v>
          </cell>
        </row>
        <row r="2176">
          <cell r="D2176" t="str">
            <v>442C9</v>
          </cell>
          <cell r="E2176" t="str">
            <v>panel 400 x 600 mm</v>
          </cell>
        </row>
        <row r="2177">
          <cell r="D2177" t="str">
            <v>442CA</v>
          </cell>
          <cell r="E2177" t="str">
            <v>panel 420 x 600 mm</v>
          </cell>
        </row>
        <row r="2178">
          <cell r="D2178" t="str">
            <v>442CB</v>
          </cell>
          <cell r="E2178" t="str">
            <v>panel 450 x 1200 mm</v>
          </cell>
        </row>
        <row r="2179">
          <cell r="D2179" t="str">
            <v>442CC</v>
          </cell>
          <cell r="E2179" t="str">
            <v>panel 450 x 2400 mm</v>
          </cell>
        </row>
        <row r="2180">
          <cell r="D2180" t="str">
            <v>442CD</v>
          </cell>
          <cell r="E2180" t="str">
            <v>panel 450 x 600 mm</v>
          </cell>
        </row>
        <row r="2181">
          <cell r="D2181" t="str">
            <v>442CE</v>
          </cell>
          <cell r="E2181" t="str">
            <v>panel 470 x 600 mm</v>
          </cell>
        </row>
        <row r="2182">
          <cell r="D2182" t="str">
            <v>442CF</v>
          </cell>
          <cell r="E2182" t="str">
            <v>panel 480 x 600 mm</v>
          </cell>
        </row>
        <row r="2183">
          <cell r="D2183" t="str">
            <v>442CG</v>
          </cell>
          <cell r="E2183" t="str">
            <v>panel 50 x 200 mm</v>
          </cell>
        </row>
        <row r="2184">
          <cell r="D2184" t="str">
            <v>442CH</v>
          </cell>
          <cell r="E2184" t="str">
            <v xml:space="preserve">panel 50 x 250 mm </v>
          </cell>
        </row>
        <row r="2185">
          <cell r="D2185" t="str">
            <v>442CI</v>
          </cell>
          <cell r="E2185" t="str">
            <v>panel 50 x 300 mm</v>
          </cell>
        </row>
        <row r="2186">
          <cell r="D2186" t="str">
            <v>442CJ</v>
          </cell>
          <cell r="E2186" t="str">
            <v>panel 500 x 1000 mm</v>
          </cell>
        </row>
        <row r="2187">
          <cell r="D2187" t="str">
            <v>442CK</v>
          </cell>
          <cell r="E2187" t="str">
            <v xml:space="preserve">panel 500 x 1200 mm </v>
          </cell>
        </row>
        <row r="2188">
          <cell r="D2188" t="str">
            <v>442CL</v>
          </cell>
          <cell r="E2188" t="str">
            <v>panel 500 x 2400 mm</v>
          </cell>
        </row>
        <row r="2189">
          <cell r="D2189" t="str">
            <v>442CM</v>
          </cell>
          <cell r="E2189" t="str">
            <v>panel 500 x 600 mm</v>
          </cell>
        </row>
        <row r="2190">
          <cell r="D2190" t="str">
            <v>442CN</v>
          </cell>
          <cell r="E2190" t="str">
            <v>panel 500 x 700 mm</v>
          </cell>
        </row>
        <row r="2191">
          <cell r="D2191" t="str">
            <v>442CO</v>
          </cell>
          <cell r="E2191" t="str">
            <v>panel 550 x 1200 mm</v>
          </cell>
        </row>
        <row r="2192">
          <cell r="D2192" t="str">
            <v>442CP</v>
          </cell>
          <cell r="E2192" t="str">
            <v>panel 600 x 1200 mm</v>
          </cell>
        </row>
        <row r="2193">
          <cell r="D2193" t="str">
            <v>442CQ</v>
          </cell>
          <cell r="E2193" t="str">
            <v>panel 600 x 2400 mm</v>
          </cell>
        </row>
        <row r="2194">
          <cell r="D2194" t="str">
            <v>442CR</v>
          </cell>
          <cell r="E2194" t="str">
            <v>panel 600 x 200 mm</v>
          </cell>
        </row>
        <row r="2195">
          <cell r="D2195" t="str">
            <v>442CS</v>
          </cell>
          <cell r="E2195" t="str">
            <v>panel 600 x 600 mm</v>
          </cell>
        </row>
        <row r="2196">
          <cell r="D2196" t="str">
            <v>442CT</v>
          </cell>
          <cell r="E2196" t="str">
            <v>panel 600 x 800 mm</v>
          </cell>
        </row>
        <row r="2197">
          <cell r="D2197" t="str">
            <v>442CU</v>
          </cell>
          <cell r="E2197" t="str">
            <v>panel 600 x 900 mm</v>
          </cell>
        </row>
        <row r="2198">
          <cell r="D2198" t="str">
            <v>442CV</v>
          </cell>
          <cell r="E2198" t="str">
            <v>panel 70 x 600 mm</v>
          </cell>
        </row>
        <row r="2199">
          <cell r="D2199" t="str">
            <v>442CW</v>
          </cell>
          <cell r="E2199" t="str">
            <v>panel 80 x 600 mm</v>
          </cell>
        </row>
        <row r="2200">
          <cell r="D2200" t="str">
            <v>442CX</v>
          </cell>
          <cell r="E2200" t="str">
            <v>panel fenolico 18 mm de 1.20 m x 2.44 m</v>
          </cell>
        </row>
        <row r="2201">
          <cell r="D2201" t="str">
            <v>442CY</v>
          </cell>
          <cell r="E2201" t="str">
            <v>panel muro 0.30 x 2.50 m</v>
          </cell>
        </row>
        <row r="2202">
          <cell r="D2202" t="str">
            <v>442CZ</v>
          </cell>
          <cell r="E2202" t="str">
            <v>panel muro 0.30 x 2.90 m</v>
          </cell>
        </row>
        <row r="2203">
          <cell r="D2203" t="str">
            <v>442D1</v>
          </cell>
          <cell r="E2203" t="str">
            <v>panel muro 0.40 x 2.90 m</v>
          </cell>
        </row>
        <row r="2204">
          <cell r="D2204" t="str">
            <v>442D2</v>
          </cell>
          <cell r="E2204" t="str">
            <v>panel muro 0.50 x 2.42 m</v>
          </cell>
        </row>
        <row r="2205">
          <cell r="D2205" t="str">
            <v>442D3</v>
          </cell>
          <cell r="E2205" t="str">
            <v>panel muro 0.50 x 2.52 m</v>
          </cell>
        </row>
        <row r="2206">
          <cell r="D2206" t="str">
            <v>442D4</v>
          </cell>
          <cell r="E2206" t="str">
            <v>panel muro 0.50 x 2.54 m</v>
          </cell>
        </row>
        <row r="2207">
          <cell r="D2207" t="str">
            <v>442D5</v>
          </cell>
          <cell r="E2207" t="str">
            <v>panel muro 0.50 x 2.90 m</v>
          </cell>
        </row>
        <row r="2208">
          <cell r="D2208" t="str">
            <v>442D6</v>
          </cell>
          <cell r="E2208" t="str">
            <v>panel muro 0.54 x 2.90 m</v>
          </cell>
        </row>
        <row r="2209">
          <cell r="D2209" t="str">
            <v>442D7</v>
          </cell>
          <cell r="E2209" t="str">
            <v>panel muro 0.60 x 2.90 m</v>
          </cell>
        </row>
        <row r="2210">
          <cell r="D2210" t="str">
            <v>442D8</v>
          </cell>
          <cell r="E2210" t="str">
            <v>panel muro 0.75 x 2.90 m</v>
          </cell>
        </row>
        <row r="2211">
          <cell r="D2211" t="str">
            <v>442D9</v>
          </cell>
          <cell r="E2211" t="str">
            <v>panel para sardinel 0.40 x 2.00 m</v>
          </cell>
        </row>
        <row r="2212">
          <cell r="D2212" t="str">
            <v>442DA</v>
          </cell>
          <cell r="E2212" t="str">
            <v>mini angulo 1200 mm</v>
          </cell>
        </row>
        <row r="2213">
          <cell r="D2213" t="str">
            <v>442DB</v>
          </cell>
          <cell r="E2213" t="str">
            <v>pin doble</v>
          </cell>
        </row>
        <row r="2214">
          <cell r="D2214" t="str">
            <v>442DC</v>
          </cell>
          <cell r="E2214" t="str">
            <v>pin sencillo</v>
          </cell>
        </row>
        <row r="2215">
          <cell r="D2215" t="str">
            <v>442DD</v>
          </cell>
          <cell r="E2215" t="str">
            <v>poste para mensula</v>
          </cell>
        </row>
        <row r="2216">
          <cell r="D2216" t="str">
            <v>442M1</v>
          </cell>
          <cell r="E2216" t="str">
            <v xml:space="preserve">molinete </v>
          </cell>
        </row>
        <row r="2217">
          <cell r="D2217" t="str">
            <v>4541F</v>
          </cell>
          <cell r="E2217" t="str">
            <v>cono slump</v>
          </cell>
        </row>
        <row r="2218">
          <cell r="D2218" t="str">
            <v>46111</v>
          </cell>
          <cell r="E2218" t="str">
            <v>herramienta y equipo menor</v>
          </cell>
        </row>
        <row r="2219">
          <cell r="D2219" t="str">
            <v>46199</v>
          </cell>
          <cell r="E2219" t="str">
            <v>dotacion seguridad industrial</v>
          </cell>
        </row>
        <row r="2220">
          <cell r="D2220" t="str">
            <v>47111</v>
          </cell>
          <cell r="E2220" t="str">
            <v>elementos de consumo y proteccion</v>
          </cell>
        </row>
        <row r="2221">
          <cell r="D2221" t="str">
            <v>48141</v>
          </cell>
          <cell r="E2221" t="str">
            <v>cortadora de adobe/bloque</v>
          </cell>
        </row>
        <row r="2222">
          <cell r="D2222" t="str">
            <v>48142</v>
          </cell>
          <cell r="E2222" t="str">
            <v>disco diamante para cortadora adobe/bloque</v>
          </cell>
        </row>
        <row r="2223">
          <cell r="D2223" t="str">
            <v>48Z18</v>
          </cell>
          <cell r="E2223" t="str">
            <v>can madera abarco de 2.00-2.20 m</v>
          </cell>
        </row>
        <row r="2224">
          <cell r="D2224" t="str">
            <v>48Z19</v>
          </cell>
          <cell r="E2224" t="str">
            <v>can madera abarco de 2.80-3.00 m</v>
          </cell>
        </row>
        <row r="2225">
          <cell r="D2225" t="str">
            <v>48Z1A</v>
          </cell>
          <cell r="E2225" t="str">
            <v>can madera comun de 2.80-3.00 m</v>
          </cell>
        </row>
        <row r="2226">
          <cell r="D2226" t="str">
            <v>49111</v>
          </cell>
          <cell r="E2226" t="str">
            <v>torre grua</v>
          </cell>
        </row>
        <row r="2227">
          <cell r="D2227" t="str">
            <v>49112</v>
          </cell>
          <cell r="E2227" t="str">
            <v>malacate mixto</v>
          </cell>
        </row>
        <row r="2228">
          <cell r="D2228" t="str">
            <v>4J211</v>
          </cell>
          <cell r="E2228" t="str">
            <v>cortadora de baldosin</v>
          </cell>
        </row>
        <row r="2229">
          <cell r="D2229" t="str">
            <v>4K151</v>
          </cell>
          <cell r="E2229" t="str">
            <v>allanadora de 36"</v>
          </cell>
        </row>
        <row r="2230">
          <cell r="D2230" t="str">
            <v>4K152</v>
          </cell>
          <cell r="E2230" t="str">
            <v>cortadora de piso</v>
          </cell>
        </row>
        <row r="2231">
          <cell r="D2231" t="str">
            <v>4O311</v>
          </cell>
          <cell r="E2231" t="str">
            <v>sierra sable</v>
          </cell>
        </row>
        <row r="2232">
          <cell r="D2232" t="str">
            <v>4P111</v>
          </cell>
          <cell r="E2232" t="str">
            <v>sillas operativas giratorias</v>
          </cell>
        </row>
        <row r="2233">
          <cell r="D2233" t="str">
            <v>4P112</v>
          </cell>
          <cell r="E2233" t="str">
            <v>escritorios</v>
          </cell>
        </row>
        <row r="2234">
          <cell r="D2234" t="str">
            <v>4P113</v>
          </cell>
          <cell r="E2234" t="str">
            <v>mesas reuniones 6 puestos</v>
          </cell>
        </row>
        <row r="2235">
          <cell r="D2235" t="str">
            <v>4P114</v>
          </cell>
          <cell r="E2235" t="str">
            <v>computadores</v>
          </cell>
        </row>
        <row r="2236">
          <cell r="D2236" t="str">
            <v>4P115</v>
          </cell>
          <cell r="E2236" t="str">
            <v>impresoras</v>
          </cell>
        </row>
        <row r="2237">
          <cell r="D2237" t="str">
            <v>4V111</v>
          </cell>
          <cell r="E2237" t="str">
            <v>bulldozer cat d6h</v>
          </cell>
        </row>
        <row r="2238">
          <cell r="D2238" t="str">
            <v>4V311</v>
          </cell>
          <cell r="E2238" t="str">
            <v>cilindro vibrocompactador ingersoll rand dd22</v>
          </cell>
        </row>
        <row r="2239">
          <cell r="D2239" t="str">
            <v>4V511</v>
          </cell>
          <cell r="E2239" t="str">
            <v>carro tanque para agua</v>
          </cell>
        </row>
        <row r="2240">
          <cell r="D2240" t="str">
            <v>4V711</v>
          </cell>
          <cell r="E2240" t="str">
            <v>compresor ingersoll rand p185wjd</v>
          </cell>
        </row>
        <row r="2241">
          <cell r="D2241" t="str">
            <v>4V712</v>
          </cell>
          <cell r="E2241" t="str">
            <v>compresor</v>
          </cell>
        </row>
        <row r="2242">
          <cell r="D2242" t="str">
            <v>4Z111</v>
          </cell>
          <cell r="E2242" t="str">
            <v>abrazadera giratoria 48mm</v>
          </cell>
        </row>
        <row r="2243">
          <cell r="D2243" t="str">
            <v>4Z112</v>
          </cell>
          <cell r="E2243" t="str">
            <v>tornillo nivelador escualizable 600mm</v>
          </cell>
        </row>
        <row r="2244">
          <cell r="D2244" t="str">
            <v>4Z113</v>
          </cell>
          <cell r="E2244" t="str">
            <v>vertical 1500mm con pin</v>
          </cell>
        </row>
        <row r="2245">
          <cell r="D2245" t="str">
            <v>4Z114</v>
          </cell>
          <cell r="E2245" t="str">
            <v>horizontal 1400mm</v>
          </cell>
        </row>
        <row r="2246">
          <cell r="D2246" t="str">
            <v>4Z115</v>
          </cell>
          <cell r="E2246" t="str">
            <v>diagonal 3000x2000mm</v>
          </cell>
        </row>
        <row r="2247">
          <cell r="D2247" t="str">
            <v>4Z116</v>
          </cell>
          <cell r="E2247" t="str">
            <v>plataforma 1400mm</v>
          </cell>
        </row>
        <row r="2248">
          <cell r="D2248" t="str">
            <v>4Z117</v>
          </cell>
          <cell r="E2248" t="str">
            <v>escalera</v>
          </cell>
        </row>
        <row r="2249">
          <cell r="D2249" t="str">
            <v>4Z118</v>
          </cell>
          <cell r="E2249" t="str">
            <v>tornillo nivelador con ruedas</v>
          </cell>
        </row>
        <row r="2250">
          <cell r="D2250" t="str">
            <v>4Z119</v>
          </cell>
          <cell r="E2250" t="str">
            <v>rodapies 1400mm</v>
          </cell>
        </row>
        <row r="2251">
          <cell r="D2251" t="str">
            <v>4Z121</v>
          </cell>
          <cell r="E2251" t="str">
            <v>vibrocompactador (canguro)</v>
          </cell>
        </row>
        <row r="2252">
          <cell r="D2252" t="str">
            <v>4Z122</v>
          </cell>
          <cell r="E2252" t="str">
            <v>vibrocompactador (rana)</v>
          </cell>
        </row>
        <row r="2253">
          <cell r="D2253" t="str">
            <v>4Z123</v>
          </cell>
          <cell r="E2253" t="str">
            <v>coche de una llanta</v>
          </cell>
        </row>
        <row r="2254">
          <cell r="D2254" t="str">
            <v>4Z124</v>
          </cell>
          <cell r="E2254" t="str">
            <v xml:space="preserve">andamio con tijera tramo completo 1.50 x 1.50 </v>
          </cell>
        </row>
        <row r="2255">
          <cell r="D2255" t="str">
            <v>4Z125</v>
          </cell>
          <cell r="E2255" t="str">
            <v>vibrador electrico para concreto</v>
          </cell>
        </row>
        <row r="2256">
          <cell r="D2256" t="str">
            <v>4Z126</v>
          </cell>
          <cell r="E2256" t="str">
            <v>pulidora manual electrica</v>
          </cell>
        </row>
        <row r="2257">
          <cell r="D2257" t="str">
            <v>4Z127</v>
          </cell>
          <cell r="E2257" t="str">
            <v>bascula de 500kg</v>
          </cell>
        </row>
        <row r="2258">
          <cell r="D2258" t="str">
            <v>4Z128</v>
          </cell>
          <cell r="E2258" t="str">
            <v>extencion cauchetada por metro</v>
          </cell>
        </row>
        <row r="2259">
          <cell r="D2259" t="str">
            <v>4Z129</v>
          </cell>
          <cell r="E2259" t="str">
            <v>concretadora 2 sacos</v>
          </cell>
        </row>
        <row r="2260">
          <cell r="D2260" t="str">
            <v>4Z131</v>
          </cell>
          <cell r="E2260" t="str">
            <v>andamio colgante 60 m</v>
          </cell>
        </row>
        <row r="2261">
          <cell r="D2261" t="str">
            <v>4Z132</v>
          </cell>
          <cell r="E2261" t="str">
            <v>andamio colgante 80 m</v>
          </cell>
        </row>
        <row r="2262">
          <cell r="D2262" t="str">
            <v>4Z133</v>
          </cell>
          <cell r="E2262" t="str">
            <v>taco metalico corto 2,00 a 3,30 m</v>
          </cell>
        </row>
        <row r="2263">
          <cell r="D2263" t="str">
            <v>4Z134</v>
          </cell>
          <cell r="E2263" t="str">
            <v>taco metalico largo de 2,20 a 3,80 m</v>
          </cell>
        </row>
        <row r="2264">
          <cell r="D2264" t="str">
            <v>4Z135</v>
          </cell>
          <cell r="E2264" t="str">
            <v>cercha 3,00 m</v>
          </cell>
        </row>
        <row r="2265">
          <cell r="D2265" t="str">
            <v>4Z136</v>
          </cell>
          <cell r="E2265" t="str">
            <v>formaleta columna circular 0.55, 0.60 x 2.40 m (juego)</v>
          </cell>
        </row>
        <row r="2266">
          <cell r="D2266" t="str">
            <v>4Z137</v>
          </cell>
          <cell r="E2266" t="str">
            <v>formaleta muro tapa 0.60 x 2.40 m</v>
          </cell>
        </row>
        <row r="2267">
          <cell r="D2267" t="str">
            <v>4Z138</v>
          </cell>
          <cell r="E2267" t="str">
            <v>tornillos (unir tapas entre si)</v>
          </cell>
        </row>
        <row r="2268">
          <cell r="D2268" t="str">
            <v>4Z139</v>
          </cell>
          <cell r="E2268" t="str">
            <v>herramienta y equipo menor</v>
          </cell>
        </row>
        <row r="2269">
          <cell r="D2269" t="str">
            <v>4Z141</v>
          </cell>
          <cell r="E2269" t="str">
            <v>dotacion seguridad industrial</v>
          </cell>
        </row>
        <row r="2270">
          <cell r="D2270" t="str">
            <v>4Z142</v>
          </cell>
          <cell r="E2270" t="str">
            <v>elementos de consumo y proteccion</v>
          </cell>
        </row>
        <row r="2271">
          <cell r="D2271" t="str">
            <v>4Z143</v>
          </cell>
          <cell r="E2271" t="str">
            <v>cortadora de adobe/bloque</v>
          </cell>
        </row>
        <row r="2272">
          <cell r="D2272" t="str">
            <v>4Z144</v>
          </cell>
          <cell r="E2272" t="str">
            <v>disco diamante para cortadora adobe/bloque</v>
          </cell>
        </row>
        <row r="2273">
          <cell r="D2273" t="str">
            <v>4Z145</v>
          </cell>
          <cell r="E2273" t="str">
            <v>plataforma escotilla 1400mm</v>
          </cell>
        </row>
        <row r="2274">
          <cell r="D2274" t="str">
            <v>4Z146</v>
          </cell>
          <cell r="E2274" t="str">
            <v>base</v>
          </cell>
        </row>
        <row r="2275">
          <cell r="D2275" t="str">
            <v>4Z147</v>
          </cell>
          <cell r="E2275" t="str">
            <v>conector mellizo</v>
          </cell>
        </row>
        <row r="2276">
          <cell r="D2276" t="str">
            <v>4Z148</v>
          </cell>
          <cell r="E2276" t="str">
            <v>horquilla</v>
          </cell>
        </row>
        <row r="2277">
          <cell r="D2277" t="str">
            <v>4Z149</v>
          </cell>
          <cell r="E2277" t="str">
            <v>pasador seguridad</v>
          </cell>
        </row>
        <row r="2278">
          <cell r="D2278" t="str">
            <v>4Z151</v>
          </cell>
          <cell r="E2278" t="str">
            <v>pin acople graduable</v>
          </cell>
        </row>
        <row r="2279">
          <cell r="D2279" t="str">
            <v>4Z152</v>
          </cell>
          <cell r="E2279" t="str">
            <v>caseton en icopor</v>
          </cell>
        </row>
        <row r="2280">
          <cell r="D2280" t="str">
            <v>4Z153</v>
          </cell>
          <cell r="E2280" t="str">
            <v>caseton en icopor</v>
          </cell>
        </row>
        <row r="2281">
          <cell r="D2281" t="str">
            <v>4Z154</v>
          </cell>
          <cell r="E2281" t="str">
            <v xml:space="preserve">cortadora de piso </v>
          </cell>
        </row>
        <row r="2282">
          <cell r="D2282" t="str">
            <v>4Z155</v>
          </cell>
          <cell r="E2282" t="str">
            <v>alineador 3000 mm</v>
          </cell>
        </row>
        <row r="2283">
          <cell r="D2283" t="str">
            <v>4Z156</v>
          </cell>
          <cell r="E2283" t="str">
            <v>corbata 600 mm</v>
          </cell>
        </row>
        <row r="2284">
          <cell r="D2284" t="str">
            <v>4Z157</v>
          </cell>
          <cell r="E2284" t="str">
            <v>molinetes con base y freno de mano</v>
          </cell>
        </row>
        <row r="2285">
          <cell r="D2285" t="str">
            <v>4Z158</v>
          </cell>
          <cell r="E2285" t="str">
            <v>molinetes de seguridad con base - freno de pie y mano</v>
          </cell>
        </row>
        <row r="2286">
          <cell r="D2286" t="str">
            <v>4Z159</v>
          </cell>
          <cell r="E2286" t="str">
            <v>manila para molinetes por metro</v>
          </cell>
        </row>
        <row r="2287">
          <cell r="D2287" t="str">
            <v>4Z161</v>
          </cell>
          <cell r="E2287" t="str">
            <v>taladro rotopercutor 1-1/4"</v>
          </cell>
        </row>
        <row r="2288">
          <cell r="D2288" t="str">
            <v>4Z162</v>
          </cell>
          <cell r="E2288" t="str">
            <v>tapa ajustable formaleta muro esquina todas las dimenciones</v>
          </cell>
        </row>
        <row r="2289">
          <cell r="D2289" t="str">
            <v>4Z163</v>
          </cell>
          <cell r="E2289" t="str">
            <v>angulo esquinero de 2.40 m</v>
          </cell>
        </row>
        <row r="2290">
          <cell r="D2290" t="str">
            <v>4Z164</v>
          </cell>
          <cell r="E2290" t="str">
            <v>formaleta columna tapa 0.60 x 2.40 m</v>
          </cell>
        </row>
        <row r="2291">
          <cell r="D2291" t="str">
            <v>4Z165</v>
          </cell>
          <cell r="E2291" t="str">
            <v>cuña perno columna</v>
          </cell>
        </row>
        <row r="2292">
          <cell r="D2292" t="str">
            <v>4Z166</v>
          </cell>
          <cell r="E2292" t="str">
            <v>panel muro 0.30 x 2.50 m</v>
          </cell>
        </row>
        <row r="2293">
          <cell r="D2293" t="str">
            <v>4Z167</v>
          </cell>
          <cell r="E2293" t="str">
            <v>can madera abarco de 2.80-3.00 m</v>
          </cell>
        </row>
        <row r="2294">
          <cell r="D2294" t="str">
            <v>4Z168</v>
          </cell>
          <cell r="E2294" t="str">
            <v>cortadora de baldosin</v>
          </cell>
        </row>
        <row r="2295">
          <cell r="D2295" t="str">
            <v>4Z169</v>
          </cell>
          <cell r="E2295" t="str">
            <v>allanadora de 36"</v>
          </cell>
        </row>
        <row r="2296">
          <cell r="D2296" t="str">
            <v>4Z171</v>
          </cell>
          <cell r="E2296" t="str">
            <v>cortadora de piso</v>
          </cell>
        </row>
        <row r="2297">
          <cell r="D2297" t="str">
            <v>4Z172</v>
          </cell>
          <cell r="E2297" t="str">
            <v>sierra sable</v>
          </cell>
        </row>
        <row r="2298">
          <cell r="D2298" t="str">
            <v>4Z173</v>
          </cell>
          <cell r="E2298" t="str">
            <v>base</v>
          </cell>
        </row>
        <row r="2299">
          <cell r="D2299" t="str">
            <v>4Z174</v>
          </cell>
          <cell r="E2299" t="str">
            <v>conector mellizo</v>
          </cell>
        </row>
        <row r="2300">
          <cell r="D2300" t="str">
            <v>4Z175</v>
          </cell>
          <cell r="E2300" t="str">
            <v>alineador 3000 mm</v>
          </cell>
        </row>
        <row r="2301">
          <cell r="D2301" t="str">
            <v>4Z176</v>
          </cell>
          <cell r="E2301" t="str">
            <v>taladro rotopercutor 1-1/4"</v>
          </cell>
        </row>
        <row r="2302">
          <cell r="D2302" t="str">
            <v>4Z177</v>
          </cell>
          <cell r="E2302" t="str">
            <v>angulo esquinero de 2.40 m</v>
          </cell>
        </row>
        <row r="2303">
          <cell r="D2303" t="str">
            <v>4Z178</v>
          </cell>
          <cell r="E2303" t="str">
            <v>can madera abarco de 2.80-3.00 m</v>
          </cell>
        </row>
        <row r="2304">
          <cell r="D2304" t="str">
            <v>4Z179</v>
          </cell>
          <cell r="E2304" t="str">
            <v>vibrocompactador (rana)</v>
          </cell>
        </row>
        <row r="2305">
          <cell r="D2305" t="str">
            <v>4Z181</v>
          </cell>
          <cell r="E2305" t="str">
            <v>pulidora manual electrica</v>
          </cell>
        </row>
        <row r="2306">
          <cell r="D2306" t="str">
            <v>4Z182</v>
          </cell>
          <cell r="E2306" t="str">
            <v>extencion cauchetada por metro</v>
          </cell>
        </row>
        <row r="2307">
          <cell r="D2307" t="str">
            <v>4Z183</v>
          </cell>
          <cell r="E2307" t="str">
            <v>andamio colgante 60 m</v>
          </cell>
        </row>
        <row r="2308">
          <cell r="D2308" t="str">
            <v>4Z184</v>
          </cell>
          <cell r="E2308" t="str">
            <v>formaleta columna circular 0.55, 0.60 x 2.40 m (juego)</v>
          </cell>
        </row>
        <row r="2309">
          <cell r="D2309" t="str">
            <v>4Z185</v>
          </cell>
          <cell r="E2309" t="str">
            <v>formaleta muro tapa 0.60 x 2.40 m</v>
          </cell>
        </row>
        <row r="2310">
          <cell r="D2310" t="str">
            <v>4Z186</v>
          </cell>
          <cell r="E2310" t="str">
            <v>plataforma escotilla 1400mm</v>
          </cell>
        </row>
        <row r="2311">
          <cell r="D2311" t="str">
            <v>4Z187</v>
          </cell>
          <cell r="E2311" t="str">
            <v>tapa ajustable formaleta muro esquina todas las dimenciones</v>
          </cell>
        </row>
        <row r="2312">
          <cell r="D2312" t="str">
            <v>4Z188</v>
          </cell>
          <cell r="E2312" t="str">
            <v>formaleta columna tapa 0.60 x 2.40 m</v>
          </cell>
        </row>
        <row r="2313">
          <cell r="D2313" t="str">
            <v>4Z189</v>
          </cell>
          <cell r="E2313" t="str">
            <v>sillas operativas giratorias</v>
          </cell>
        </row>
        <row r="2314">
          <cell r="D2314" t="str">
            <v>4Z191</v>
          </cell>
          <cell r="E2314" t="str">
            <v>mesas reuniones 6 puestos</v>
          </cell>
        </row>
        <row r="2315">
          <cell r="D2315" t="str">
            <v>4Z192</v>
          </cell>
          <cell r="E2315" t="str">
            <v>computadores</v>
          </cell>
        </row>
        <row r="2316">
          <cell r="D2316" t="str">
            <v>4Z193</v>
          </cell>
          <cell r="E2316" t="str">
            <v>impresoras</v>
          </cell>
        </row>
        <row r="2317">
          <cell r="D2317" t="str">
            <v>4Z194</v>
          </cell>
          <cell r="E2317" t="str">
            <v>bulldozer cat d6h</v>
          </cell>
        </row>
        <row r="2318">
          <cell r="D2318" t="str">
            <v>4Z195</v>
          </cell>
          <cell r="E2318" t="str">
            <v>cilindro vibrocompactador ingersoll rand dd22</v>
          </cell>
        </row>
        <row r="2319">
          <cell r="D2319" t="str">
            <v>4Z196</v>
          </cell>
          <cell r="E2319" t="str">
            <v>carro tanque para agua</v>
          </cell>
        </row>
        <row r="2320">
          <cell r="D2320" t="str">
            <v>4Z197</v>
          </cell>
          <cell r="E2320" t="str">
            <v>compresor ingersoll rand p185wjd</v>
          </cell>
        </row>
        <row r="2321">
          <cell r="D2321" t="str">
            <v>4Z198</v>
          </cell>
          <cell r="E2321" t="str">
            <v>escritorios</v>
          </cell>
        </row>
        <row r="2322">
          <cell r="D2322" t="str">
            <v>4Z199</v>
          </cell>
          <cell r="E2322" t="str">
            <v>caseton en icopor</v>
          </cell>
        </row>
        <row r="2323">
          <cell r="D2323" t="str">
            <v>4Z211</v>
          </cell>
          <cell r="E2323" t="str">
            <v>caseton en icopor</v>
          </cell>
        </row>
        <row r="2324">
          <cell r="D2324" t="str">
            <v>4Z212</v>
          </cell>
          <cell r="E2324" t="str">
            <v>torre grua</v>
          </cell>
        </row>
        <row r="2325">
          <cell r="D2325" t="str">
            <v>4Z213</v>
          </cell>
          <cell r="E2325" t="str">
            <v>malacate mixto</v>
          </cell>
        </row>
        <row r="2326">
          <cell r="D2326" t="str">
            <v>51111</v>
          </cell>
          <cell r="E2326" t="str">
            <v xml:space="preserve">finisher volvo blaw knox pf 161 </v>
          </cell>
        </row>
        <row r="2327">
          <cell r="D2327" t="str">
            <v>51112</v>
          </cell>
          <cell r="E2327" t="str">
            <v>compactador vibratorio</v>
          </cell>
        </row>
        <row r="2328">
          <cell r="D2328" t="str">
            <v>61211</v>
          </cell>
          <cell r="E2328" t="str">
            <v>transporte de bello a envigado (barrio la paz)</v>
          </cell>
        </row>
        <row r="2329">
          <cell r="D2329" t="str">
            <v>61212</v>
          </cell>
          <cell r="E2329" t="str">
            <v>transporte de bello a universidad eafit</v>
          </cell>
        </row>
        <row r="2330">
          <cell r="D2330" t="str">
            <v>61213</v>
          </cell>
          <cell r="E2330" t="str">
            <v>transporte de material granular</v>
          </cell>
        </row>
        <row r="2331">
          <cell r="D2331" t="str">
            <v>61214</v>
          </cell>
          <cell r="E2331" t="str">
            <v>transporte de bello a transito de envigado</v>
          </cell>
        </row>
        <row r="2332">
          <cell r="D2332" t="str">
            <v>61215</v>
          </cell>
          <cell r="E2332" t="str">
            <v>transporte de bello a barrio santa maria de los angeles</v>
          </cell>
        </row>
        <row r="2333">
          <cell r="D2333" t="str">
            <v>68421</v>
          </cell>
          <cell r="E2333" t="str">
            <v>transporte de sabaneta al cerro el volador</v>
          </cell>
        </row>
        <row r="2334">
          <cell r="D2334" t="str">
            <v>68422</v>
          </cell>
          <cell r="E2334" t="str">
            <v>transporte de sabaneta al transito de envigado</v>
          </cell>
        </row>
        <row r="2335">
          <cell r="D2335" t="str">
            <v>68423</v>
          </cell>
          <cell r="E2335" t="str">
            <v>transporte de equipo menor</v>
          </cell>
        </row>
        <row r="2336">
          <cell r="D2336" t="str">
            <v>68424</v>
          </cell>
          <cell r="E2336" t="str">
            <v>transporte adoquin rectangular vehicular 5x10x20 arcilla</v>
          </cell>
        </row>
        <row r="2337">
          <cell r="D2337" t="str">
            <v>68511</v>
          </cell>
          <cell r="E2337" t="str">
            <v>transporte ladrillo rayado horizontal 10x20x40 ne</v>
          </cell>
        </row>
        <row r="2338">
          <cell r="D2338" t="str">
            <v>68512</v>
          </cell>
          <cell r="E2338" t="str">
            <v>transporte ladrillo rayado horizontal 10x20x40 liviano ne</v>
          </cell>
        </row>
        <row r="2339">
          <cell r="D2339" t="str">
            <v>68513</v>
          </cell>
          <cell r="E2339" t="str">
            <v>transporte ladrillo rayado horizontal 12x20x40 ne</v>
          </cell>
        </row>
        <row r="2340">
          <cell r="D2340" t="str">
            <v>68514</v>
          </cell>
          <cell r="E2340" t="str">
            <v>transporte ladrillo rayado horizontal 12x20x40 liviano ne</v>
          </cell>
        </row>
        <row r="2341">
          <cell r="D2341" t="str">
            <v>68515</v>
          </cell>
          <cell r="E2341" t="str">
            <v>transporte bloque a obra</v>
          </cell>
        </row>
        <row r="2342">
          <cell r="D2342" t="str">
            <v>68516</v>
          </cell>
          <cell r="E2342" t="str">
            <v>transporte ladrillo rayado horizontal 15x20x40 liviano ne</v>
          </cell>
        </row>
        <row r="2343">
          <cell r="D2343" t="str">
            <v>68517</v>
          </cell>
          <cell r="E2343" t="str">
            <v>transporte ladrillo rayado horizontal 8x20x40 ne</v>
          </cell>
        </row>
        <row r="2344">
          <cell r="D2344" t="str">
            <v>68518</v>
          </cell>
          <cell r="E2344" t="str">
            <v>transporte ladrillo rayado vertical 10x20x40 e</v>
          </cell>
        </row>
        <row r="2345">
          <cell r="D2345" t="str">
            <v>68519</v>
          </cell>
          <cell r="E2345" t="str">
            <v xml:space="preserve">transporte ladrillo rayado vertical 12x20x40 e </v>
          </cell>
        </row>
        <row r="2346">
          <cell r="D2346" t="str">
            <v>6851A</v>
          </cell>
          <cell r="E2346" t="str">
            <v>transporte ladrillo rayado vertical 15x20x40 e</v>
          </cell>
        </row>
        <row r="2347">
          <cell r="D2347" t="str">
            <v>6851B</v>
          </cell>
          <cell r="E2347" t="str">
            <v>transporte ladrillo rayado vertical 10x20x40 ne</v>
          </cell>
        </row>
        <row r="2348">
          <cell r="D2348" t="str">
            <v>6851C</v>
          </cell>
          <cell r="E2348" t="str">
            <v>transporte ladrillo rayado vertical 12x20x40 ne</v>
          </cell>
        </row>
        <row r="2349">
          <cell r="D2349" t="str">
            <v>6851D</v>
          </cell>
          <cell r="E2349" t="str">
            <v>transporte ladrillo rayado vertical 15x20x40 ne</v>
          </cell>
        </row>
        <row r="2350">
          <cell r="D2350" t="str">
            <v>6851E</v>
          </cell>
          <cell r="E2350" t="str">
            <v>transporte ladrillo liso horizontal #4 10x20x40 ne</v>
          </cell>
        </row>
        <row r="2351">
          <cell r="D2351" t="str">
            <v>6851F</v>
          </cell>
          <cell r="E2351" t="str">
            <v>transporte ladrillo horizontal #5 12x20x33 ne</v>
          </cell>
        </row>
        <row r="2352">
          <cell r="D2352" t="str">
            <v>6851G</v>
          </cell>
          <cell r="E2352" t="str">
            <v>transporte ladrillo liso horizontal #6 15x20x40 ne</v>
          </cell>
        </row>
        <row r="2353">
          <cell r="D2353" t="str">
            <v>6851H</v>
          </cell>
          <cell r="E2353" t="str">
            <v>transporte ladrillo liso horizontal 8cm 8x20x40 ne</v>
          </cell>
        </row>
        <row r="2354">
          <cell r="D2354" t="str">
            <v>6851I</v>
          </cell>
          <cell r="E2354" t="str">
            <v>transporte ladrillo liso horizontal castellano 12x13x30 ne</v>
          </cell>
        </row>
        <row r="2355">
          <cell r="D2355" t="str">
            <v>6851J</v>
          </cell>
          <cell r="E2355" t="str">
            <v>transporte ladrillo liso horizontal catalan natural 10x15x30 ne</v>
          </cell>
        </row>
        <row r="2356">
          <cell r="D2356" t="str">
            <v>6851K</v>
          </cell>
          <cell r="E2356" t="str">
            <v>transporte ladrillo liso horizontal catalan palido 10x15x30 ne</v>
          </cell>
        </row>
        <row r="2357">
          <cell r="D2357" t="str">
            <v>6851L</v>
          </cell>
          <cell r="E2357" t="str">
            <v>transporte ladrillo liso horizontal catalan moreno 10x15x30 ne</v>
          </cell>
        </row>
        <row r="2358">
          <cell r="D2358" t="str">
            <v>6851M</v>
          </cell>
          <cell r="E2358" t="str">
            <v>transporte ladrillo liso horizontal catalan corcho10x15x30 ne</v>
          </cell>
        </row>
        <row r="2359">
          <cell r="D2359" t="str">
            <v>6851N</v>
          </cell>
          <cell r="E2359" t="str">
            <v>transporte ladrillo liso horizontal catalan grande 10x15x40</v>
          </cell>
        </row>
        <row r="2360">
          <cell r="D2360" t="str">
            <v>6851Ñ</v>
          </cell>
          <cell r="E2360" t="str">
            <v>transporte ladrillo liso horizontal bocadillo 6x12x25 ne</v>
          </cell>
        </row>
        <row r="2361">
          <cell r="D2361" t="str">
            <v>6851O</v>
          </cell>
          <cell r="E2361" t="str">
            <v>transporte ladrillo liso horizontal bocadillo corcho 6x12x25 ne</v>
          </cell>
        </row>
        <row r="2362">
          <cell r="D2362" t="str">
            <v>6851P</v>
          </cell>
          <cell r="E2362" t="str">
            <v>transporte ladrillo liso horizontal bocadillo multiperforado 6x12x25 ne</v>
          </cell>
        </row>
        <row r="2363">
          <cell r="D2363" t="str">
            <v>6851Q</v>
          </cell>
          <cell r="E2363" t="str">
            <v>transporte ladrillo liso horizontal milano natural 6x12x40 ne</v>
          </cell>
        </row>
        <row r="2364">
          <cell r="D2364" t="str">
            <v>6851R</v>
          </cell>
          <cell r="E2364" t="str">
            <v>transporte ladrillo liso horizontal milano palido 6x12x40 ne</v>
          </cell>
        </row>
        <row r="2365">
          <cell r="D2365" t="str">
            <v>6851S</v>
          </cell>
          <cell r="E2365" t="str">
            <v>transporte ladrillo liso horizontal milano moreno 6x12x40 ne</v>
          </cell>
        </row>
        <row r="2366">
          <cell r="D2366" t="str">
            <v>6851T</v>
          </cell>
          <cell r="E2366" t="str">
            <v>transporte ladrillo natural liso vertical bocadillo stiff 6x12x24 e</v>
          </cell>
        </row>
        <row r="2367">
          <cell r="D2367" t="str">
            <v>6851U</v>
          </cell>
          <cell r="E2367" t="str">
            <v>transporte ladrillo liso vertical bocadillo palido stiff 6x12x24 e</v>
          </cell>
        </row>
        <row r="2368">
          <cell r="D2368" t="str">
            <v>6851V</v>
          </cell>
          <cell r="E2368" t="str">
            <v>transporte ladrillo liso vertical bocadillo moreno stiff 6x12x24 e</v>
          </cell>
        </row>
        <row r="2369">
          <cell r="D2369" t="str">
            <v>6851W</v>
          </cell>
          <cell r="E2369" t="str">
            <v>transporte ladrillo liso vertical terminal bocadillo corcho 6x12x24 e</v>
          </cell>
        </row>
        <row r="2370">
          <cell r="D2370" t="str">
            <v>6851X</v>
          </cell>
          <cell r="E2370" t="str">
            <v>transporte ladrillo liso vertical terminal catalan esctuctural 10x15x30 e</v>
          </cell>
        </row>
        <row r="2371">
          <cell r="D2371" t="str">
            <v>6851Y</v>
          </cell>
          <cell r="E2371" t="str">
            <v>transporte ladrillo liso vertical terminal catalan palido stiff 10x15x30 e</v>
          </cell>
        </row>
        <row r="2372">
          <cell r="D2372" t="str">
            <v>6851Z</v>
          </cell>
          <cell r="E2372" t="str">
            <v>transporte ladrillo liso vertical terminal caralan moreno stiff 10x15x40</v>
          </cell>
        </row>
        <row r="2373">
          <cell r="D2373" t="str">
            <v>68521</v>
          </cell>
          <cell r="E2373" t="str">
            <v>ladrllo liso vertical terminal bocadillo 6x12x24 ne</v>
          </cell>
        </row>
        <row r="2374">
          <cell r="D2374" t="str">
            <v>68522</v>
          </cell>
          <cell r="E2374" t="str">
            <v>transporte ladrillo liso vertical terminal catalan 10x15x30 ne</v>
          </cell>
        </row>
        <row r="2375">
          <cell r="D2375" t="str">
            <v>685A1</v>
          </cell>
          <cell r="E2375" t="str">
            <v>transporte calado cuadro 10x20x20 ne</v>
          </cell>
        </row>
        <row r="2376">
          <cell r="D2376" t="str">
            <v>685A2</v>
          </cell>
          <cell r="E2376" t="str">
            <v>transporte calado cuadro 12x20x20 ne</v>
          </cell>
        </row>
        <row r="2377">
          <cell r="D2377" t="str">
            <v>685A3</v>
          </cell>
          <cell r="E2377" t="str">
            <v>transporte calado cuadro 15x20x20 ne</v>
          </cell>
        </row>
        <row r="2378">
          <cell r="D2378" t="str">
            <v>685C1</v>
          </cell>
          <cell r="E2378" t="str">
            <v>transporte chapa catalan extruida 2x10x30 ne</v>
          </cell>
        </row>
        <row r="2379">
          <cell r="D2379" t="str">
            <v>685C2</v>
          </cell>
          <cell r="E2379" t="str">
            <v>transporte chapa catalan palida 2x10x30 ne</v>
          </cell>
        </row>
        <row r="2380">
          <cell r="D2380" t="str">
            <v>685C3</v>
          </cell>
          <cell r="E2380" t="str">
            <v>transporte chapa bocadillo romano natural 2x10x30 ne</v>
          </cell>
        </row>
        <row r="2381">
          <cell r="D2381" t="str">
            <v>685C4</v>
          </cell>
          <cell r="E2381" t="str">
            <v>transporte chapa bocadillo romano palido 2x6x30 ne</v>
          </cell>
        </row>
        <row r="2382">
          <cell r="D2382" t="str">
            <v>685C5</v>
          </cell>
          <cell r="E2382" t="str">
            <v>transporte chapa bocadillo romano moreno 2x6x30</v>
          </cell>
        </row>
        <row r="2383">
          <cell r="D2383" t="str">
            <v>685C6</v>
          </cell>
          <cell r="E2383" t="str">
            <v>transporte chapa bocadillo natural 2x6x25 ne</v>
          </cell>
        </row>
        <row r="2384">
          <cell r="D2384" t="str">
            <v>685C7</v>
          </cell>
          <cell r="E2384" t="str">
            <v>transporte chapa bocadillo palido 2x6x25 ne</v>
          </cell>
        </row>
        <row r="2385">
          <cell r="D2385" t="str">
            <v>685C8</v>
          </cell>
          <cell r="E2385" t="str">
            <v>transporte chapa bocadillo moreno 2x6x25 ne</v>
          </cell>
        </row>
        <row r="2386">
          <cell r="D2386" t="str">
            <v>6N471</v>
          </cell>
          <cell r="E2386" t="str">
            <v>transporte divisiones para baños</v>
          </cell>
        </row>
        <row r="2387">
          <cell r="D2387" t="str">
            <v>69000</v>
          </cell>
          <cell r="E2387" t="str">
            <v>transporte materiales y equipos a municipio</v>
          </cell>
        </row>
        <row r="2388">
          <cell r="D2388" t="str">
            <v>69001</v>
          </cell>
          <cell r="E2388" t="str">
            <v>transporte bloque a municipio/ie</v>
          </cell>
        </row>
        <row r="2389">
          <cell r="D2389" t="str">
            <v>71111</v>
          </cell>
          <cell r="E2389" t="str">
            <v>aux mo ayudante</v>
          </cell>
        </row>
        <row r="2390">
          <cell r="D2390" t="str">
            <v>71121</v>
          </cell>
          <cell r="E2390" t="str">
            <v>aux mo oficial obra negra</v>
          </cell>
        </row>
        <row r="2391">
          <cell r="D2391" t="str">
            <v>71123</v>
          </cell>
          <cell r="E2391" t="str">
            <v>aux mo oficial obra blanca</v>
          </cell>
        </row>
        <row r="2392">
          <cell r="D2392" t="str">
            <v>71125</v>
          </cell>
          <cell r="E2392" t="str">
            <v>aux mo oficial carpintero</v>
          </cell>
        </row>
        <row r="2393">
          <cell r="D2393" t="str">
            <v>71129</v>
          </cell>
          <cell r="E2393" t="str">
            <v>aux mo oficial obra electrica</v>
          </cell>
        </row>
        <row r="2394">
          <cell r="D2394" t="str">
            <v>71171</v>
          </cell>
          <cell r="E2394" t="str">
            <v>aux mo celador</v>
          </cell>
        </row>
        <row r="2395">
          <cell r="D2395" t="str">
            <v>71511</v>
          </cell>
          <cell r="E2395" t="str">
            <v>aux acero de refuerzo</v>
          </cell>
        </row>
        <row r="2396">
          <cell r="D2396" t="str">
            <v>71A13</v>
          </cell>
          <cell r="E2396" t="str">
            <v>aux mortero de pega 1:3</v>
          </cell>
        </row>
        <row r="2397">
          <cell r="D2397" t="str">
            <v>71A14</v>
          </cell>
          <cell r="E2397" t="str">
            <v>aux mortero de pega 1:4</v>
          </cell>
        </row>
        <row r="2398">
          <cell r="D2398" t="str">
            <v>71A33</v>
          </cell>
          <cell r="E2398" t="str">
            <v>aux grouting concreto 3/8 - 210kg/cm2</v>
          </cell>
        </row>
        <row r="2399">
          <cell r="D2399" t="str">
            <v>71A36</v>
          </cell>
          <cell r="E2399" t="str">
            <v>aux grouting concreto 3/8 - 120kg/cm2</v>
          </cell>
        </row>
        <row r="2400">
          <cell r="D2400" t="str">
            <v>71A45</v>
          </cell>
          <cell r="E2400" t="str">
            <v>aux mortero de pega 1:4 impermeabilizado</v>
          </cell>
        </row>
        <row r="2401">
          <cell r="D2401" t="str">
            <v>71A46</v>
          </cell>
          <cell r="E2401" t="str">
            <v>aux mortero de pega 1:3 impermeabilizado</v>
          </cell>
        </row>
        <row r="2402">
          <cell r="D2402" t="str">
            <v>71A54</v>
          </cell>
          <cell r="E2402" t="str">
            <v>aux mortero de pañete 1:4:1/4</v>
          </cell>
        </row>
        <row r="2403">
          <cell r="D2403" t="str">
            <v>71A61</v>
          </cell>
          <cell r="E2403" t="str">
            <v>aux mortero de pega 1:4 con cemento blanco</v>
          </cell>
        </row>
        <row r="2404">
          <cell r="D2404" t="str">
            <v>72132</v>
          </cell>
          <cell r="E2404" t="str">
            <v>aux concreto 3000 psi (21.1 MPa) -obra- 3/4"</v>
          </cell>
        </row>
        <row r="2405">
          <cell r="D2405" t="str">
            <v>72134</v>
          </cell>
          <cell r="E2405" t="str">
            <v>aux concreto 3500 psi (24.1 MPa) -obra- 3/4"</v>
          </cell>
        </row>
        <row r="2406">
          <cell r="D2406" t="str">
            <v>72135</v>
          </cell>
          <cell r="E2406" t="str">
            <v>aux concreto 4000 psi (27.6 MPa) -obra- 3/4"</v>
          </cell>
        </row>
        <row r="2407">
          <cell r="D2407" t="str">
            <v>72137</v>
          </cell>
          <cell r="E2407" t="str">
            <v>aux concreto 1500 psi (10.3 MPa) - obra -3/4"</v>
          </cell>
        </row>
        <row r="2408">
          <cell r="D2408" t="str">
            <v>72138</v>
          </cell>
          <cell r="E2408" t="str">
            <v>aux concreto 2000 psi (14.0 MPa) -obra- 3/4"</v>
          </cell>
        </row>
        <row r="2409">
          <cell r="D2409" t="str">
            <v>72139</v>
          </cell>
          <cell r="E2409" t="str">
            <v>aux concreto 2500 psi (17.5 MPa) -obra- 3/4"</v>
          </cell>
        </row>
        <row r="2410">
          <cell r="D2410" t="str">
            <v>7213A</v>
          </cell>
          <cell r="E2410" t="str">
            <v>aux concreto 5000 psi (34.5 MPa) -obra- 3/4"</v>
          </cell>
        </row>
        <row r="2411">
          <cell r="D2411" t="str">
            <v>7213B</v>
          </cell>
          <cell r="E2411" t="str">
            <v>aux concreto 3000 psi (21.1 MPa) -obra- 3/8"</v>
          </cell>
        </row>
        <row r="2412">
          <cell r="D2412" t="str">
            <v>7213C</v>
          </cell>
          <cell r="E2412" t="str">
            <v xml:space="preserve">aux concreto para pega de baldosas </v>
          </cell>
        </row>
        <row r="2413">
          <cell r="D2413" t="str">
            <v>72561</v>
          </cell>
          <cell r="E2413" t="str">
            <v>aux curado concreto</v>
          </cell>
        </row>
        <row r="2414">
          <cell r="D2414" t="str">
            <v>72711</v>
          </cell>
          <cell r="E2414" t="str">
            <v>aux desmoldante -separol-</v>
          </cell>
        </row>
        <row r="2415">
          <cell r="D2415" t="str">
            <v>74271</v>
          </cell>
          <cell r="E2415" t="str">
            <v>aux formaleta metalica muro-m2 contac-</v>
          </cell>
        </row>
        <row r="2416">
          <cell r="D2416" t="str">
            <v>74F11</v>
          </cell>
          <cell r="E2416" t="str">
            <v>aux formaleta losa tradicional hasta h=3 m</v>
          </cell>
        </row>
        <row r="2417">
          <cell r="D2417" t="str">
            <v>74F21</v>
          </cell>
          <cell r="E2417" t="str">
            <v>aux formaleta lateral para bordes de losa h = 50 cm</v>
          </cell>
        </row>
        <row r="2418">
          <cell r="D2418" t="str">
            <v>74F22</v>
          </cell>
          <cell r="E2418" t="str">
            <v>aux formaleta lateral en telera h=0.90 m</v>
          </cell>
        </row>
        <row r="2419">
          <cell r="D2419" t="str">
            <v>74F23</v>
          </cell>
          <cell r="E2419" t="str">
            <v>aux formaleta lateral en telera h=0.45 m</v>
          </cell>
        </row>
        <row r="2420">
          <cell r="D2420" t="str">
            <v>74F24</v>
          </cell>
          <cell r="E2420" t="str">
            <v>aux formaleta lateral para anillos pilas</v>
          </cell>
        </row>
        <row r="2421">
          <cell r="D2421" t="str">
            <v>74F31</v>
          </cell>
          <cell r="E2421" t="str">
            <v>aux formaleta en madera para columnas en concreto a la vista</v>
          </cell>
        </row>
        <row r="2422">
          <cell r="D2422" t="str">
            <v>74O32</v>
          </cell>
          <cell r="E2422" t="str">
            <v>aux andamio metalico tijera tramo completo</v>
          </cell>
        </row>
        <row r="2423">
          <cell r="D2423" t="str">
            <v>74O33</v>
          </cell>
          <cell r="E2423" t="str">
            <v>aux andamios de carga - tramo h=1.50m</v>
          </cell>
        </row>
        <row r="2424">
          <cell r="D2424" t="str">
            <v>74O34</v>
          </cell>
          <cell r="E2424" t="str">
            <v>aux andamios de carga - tramo h=9.00m</v>
          </cell>
        </row>
        <row r="2425">
          <cell r="D2425" t="str">
            <v>75A71</v>
          </cell>
          <cell r="E2425" t="str">
            <v>aux malla electrosoldada d50</v>
          </cell>
        </row>
        <row r="2426">
          <cell r="D2426" t="str">
            <v>75A73</v>
          </cell>
          <cell r="E2426" t="str">
            <v>aux malla electrosoldada d84</v>
          </cell>
        </row>
        <row r="2427">
          <cell r="D2427" t="str">
            <v>75A75</v>
          </cell>
          <cell r="E2427" t="str">
            <v>aux malla electrosoldada d131</v>
          </cell>
        </row>
        <row r="2428">
          <cell r="D2428" t="str">
            <v>7A921</v>
          </cell>
          <cell r="E2428" t="str">
            <v>aux dotacion instalaciones provisionales</v>
          </cell>
        </row>
        <row r="2429">
          <cell r="D2429" t="str">
            <v>7D831</v>
          </cell>
          <cell r="E2429" t="str">
            <v>dovelas para muros e: 0.20</v>
          </cell>
        </row>
        <row r="2430">
          <cell r="D2430" t="str">
            <v>7D832</v>
          </cell>
          <cell r="E2430" t="str">
            <v>dovelas para muros e: 0.15</v>
          </cell>
        </row>
        <row r="2431">
          <cell r="D2431" t="str">
            <v>7EA11</v>
          </cell>
          <cell r="E2431" t="str">
            <v>aux materiales para muro en paneleria: tablayeso rh liviana 2c</v>
          </cell>
        </row>
        <row r="2432">
          <cell r="D2432" t="str">
            <v>7EA12</v>
          </cell>
          <cell r="E2432" t="str">
            <v>aux materiales para muro en paneleria: tablayeso + fibrocemento liviana 2c</v>
          </cell>
        </row>
        <row r="2433">
          <cell r="D2433" t="str">
            <v>7EA13</v>
          </cell>
          <cell r="E2433" t="str">
            <v>aux materiales para muro en paneleria: tablayeso rh + fibrocemento liviana 2c</v>
          </cell>
        </row>
        <row r="2434">
          <cell r="D2434" t="str">
            <v>7EA14</v>
          </cell>
          <cell r="E2434" t="str">
            <v>aux materiales para muro en paneleria: tablayeso rh liviana 1c</v>
          </cell>
        </row>
        <row r="2435">
          <cell r="D2435" t="str">
            <v>7EA16</v>
          </cell>
          <cell r="E2435" t="str">
            <v>aux materiales para muro en paneleria: fibrocemento liviana 2c</v>
          </cell>
        </row>
        <row r="2436">
          <cell r="D2436" t="str">
            <v>7EA17</v>
          </cell>
          <cell r="E2436" t="str">
            <v>aux materiales para muro en paneleria: fibrocemento liviana 1c</v>
          </cell>
        </row>
        <row r="2437">
          <cell r="D2437" t="str">
            <v>7EA18</v>
          </cell>
          <cell r="E2437" t="str">
            <v>aux materiales para muro en paneleria: tablayeso liviana 2c</v>
          </cell>
        </row>
        <row r="2438">
          <cell r="D2438" t="str">
            <v>7EA19</v>
          </cell>
          <cell r="E2438" t="str">
            <v>aux materiales para muro en paneleria: tablayeso liviana 1c</v>
          </cell>
        </row>
        <row r="2439">
          <cell r="D2439" t="str">
            <v>7F661</v>
          </cell>
          <cell r="E2439" t="str">
            <v>aux materiales para cielo en tablayeso</v>
          </cell>
        </row>
        <row r="2440">
          <cell r="D2440" t="str">
            <v>7MBN5</v>
          </cell>
          <cell r="E2440" t="str">
            <v>aux muro bloque no. 5</v>
          </cell>
        </row>
        <row r="2441">
          <cell r="D2441" t="str">
            <v>7O311</v>
          </cell>
          <cell r="E2441" t="str">
            <v>aux abonos, fertilizantes, reguladores de humedad, micorrizas</v>
          </cell>
        </row>
        <row r="2442">
          <cell r="D2442" t="str">
            <v>7O312</v>
          </cell>
          <cell r="E2442" t="str">
            <v>aux transportes especies vegetales, residuos e insumos</v>
          </cell>
        </row>
        <row r="2443">
          <cell r="D2443" t="str">
            <v>7O313</v>
          </cell>
          <cell r="E2443" t="str">
            <v>aux excavacion, siembra y asesoria tecnica</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SUB_APU"/>
      <sheetName val="RESUMEN_PRESUPU_"/>
      <sheetName val="SUB_APU2"/>
      <sheetName val="RESUMEN_PRESUPU_2"/>
      <sheetName val="SUB_APU1"/>
      <sheetName val="RESUMEN_PRESUPU_1"/>
      <sheetName val="SUB_APU3"/>
      <sheetName val="RESUMEN_PRESUPU_3"/>
      <sheetName val="Indicadores"/>
      <sheetName val="SIMULACIÓNEDIFICIO.ok"/>
      <sheetName val="Propiedad"/>
      <sheetName val="Reparación"/>
      <sheetName val="SUB_APU4"/>
      <sheetName val="RESUMEN_PRESUPU_4"/>
    </sheetNames>
    <sheetDataSet>
      <sheetData sheetId="0">
        <row r="1">
          <cell r="A1" t="str">
            <v>CODIGO</v>
          </cell>
        </row>
      </sheetData>
      <sheetData sheetId="1">
        <row r="1">
          <cell r="A1" t="str">
            <v>CODIGO</v>
          </cell>
        </row>
      </sheetData>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ow r="1">
          <cell r="A1" t="str">
            <v>CODIGO</v>
          </cell>
        </row>
      </sheetData>
      <sheetData sheetId="21"/>
      <sheetData sheetId="22">
        <row r="1">
          <cell r="A1" t="str">
            <v>CODIGO</v>
          </cell>
        </row>
      </sheetData>
      <sheetData sheetId="23"/>
      <sheetData sheetId="24" refreshError="1"/>
      <sheetData sheetId="25" refreshError="1"/>
      <sheetData sheetId="26" refreshError="1"/>
      <sheetData sheetId="27" refreshError="1"/>
      <sheetData sheetId="28">
        <row r="1">
          <cell r="A1" t="str">
            <v>CODIGO</v>
          </cell>
        </row>
      </sheetData>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EGA"/>
      <sheetName val="3. REQUISITOS JURÍDICOS"/>
      <sheetName val="3.2.1 EXPERIENCIA GRAL"/>
      <sheetName val="3.3 CAP FINANCIERA"/>
      <sheetName val="3.4 REQUISITOS COMERCIALES"/>
      <sheetName val="10. EVALUACIÓN"/>
      <sheetName val="Presupuesto Consolidado"/>
      <sheetName val="Analisis A.I.U."/>
      <sheetName val="Hoja1"/>
    </sheetNames>
    <sheetDataSet>
      <sheetData sheetId="0">
        <row r="1">
          <cell r="B1" t="str">
            <v>UNIVERSIDAD DE ANTIOQUIA</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tables/table1.xml><?xml version="1.0" encoding="utf-8"?>
<table xmlns="http://schemas.openxmlformats.org/spreadsheetml/2006/main" id="1" name="Tabla1" displayName="Tabla1" ref="A8:F124" totalsRowShown="0" headerRowDxfId="49" headerRowBorderDxfId="48" tableBorderDxfId="47" totalsRowBorderDxfId="46">
  <autoFilter ref="A8:F124"/>
  <tableColumns count="6">
    <tableColumn id="1" name="ITEMS" dataDxfId="45"/>
    <tableColumn id="2" name="DESCRIPCIÓN" dataDxfId="44"/>
    <tableColumn id="3" name="UNIDAD" dataDxfId="43"/>
    <tableColumn id="4" name="CANTIDAD " dataDxfId="42" dataCellStyle="Moneda"/>
    <tableColumn id="5" name="PRECIO UNITARIO " dataDxfId="41"/>
    <tableColumn id="6" name="PRECIO TOTAL" dataDxfId="40"/>
  </tableColumns>
  <tableStyleInfo name="TableStyleMedium2" showFirstColumn="0" showLastColumn="0" showRowStripes="1" showColumnStripes="0"/>
</table>
</file>

<file path=xl/tables/table2.xml><?xml version="1.0" encoding="utf-8"?>
<table xmlns="http://schemas.openxmlformats.org/spreadsheetml/2006/main" id="2" name="Tabla13" displayName="Tabla13" ref="H8:M124" totalsRowShown="0" headerRowDxfId="39" headerRowBorderDxfId="38" tableBorderDxfId="37" totalsRowBorderDxfId="36">
  <autoFilter ref="H8:M124"/>
  <tableColumns count="6">
    <tableColumn id="1" name="ITEMS" dataDxfId="35"/>
    <tableColumn id="2" name="DESCRIPCIÓN" dataDxfId="34"/>
    <tableColumn id="3" name="UNIDAD" dataDxfId="33"/>
    <tableColumn id="4" name="CANTIDAD " dataDxfId="32" dataCellStyle="Moneda"/>
    <tableColumn id="8" name="PRECIO UNITARIO " dataDxfId="31" dataCellStyle="Moneda [0]"/>
    <tableColumn id="6" name="PRECIO TOTAL" dataDxfId="30"/>
  </tableColumns>
  <tableStyleInfo name="TableStyleMedium2" showFirstColumn="0" showLastColumn="0" showRowStripes="1" showColumnStripes="0"/>
</table>
</file>

<file path=xl/tables/table3.xml><?xml version="1.0" encoding="utf-8"?>
<table xmlns="http://schemas.openxmlformats.org/spreadsheetml/2006/main" id="3" name="Tabla14" displayName="Tabla14" ref="O8:T124" totalsRowShown="0" headerRowDxfId="29" headerRowBorderDxfId="28" tableBorderDxfId="27" totalsRowBorderDxfId="26">
  <autoFilter ref="O8:T124"/>
  <tableColumns count="6">
    <tableColumn id="1" name="ITEMS" dataDxfId="25"/>
    <tableColumn id="2" name="DESCRIPCIÓN" dataDxfId="24"/>
    <tableColumn id="3" name="UNIDAD" dataDxfId="23"/>
    <tableColumn id="4" name="CANTIDAD " dataDxfId="22" dataCellStyle="Moneda"/>
    <tableColumn id="5" name="PRECIO UNITARIO " dataDxfId="21"/>
    <tableColumn id="6" name="PRECIO TOTAL" dataDxfId="20"/>
  </tableColumns>
  <tableStyleInfo name="TableStyleMedium2" showFirstColumn="0" showLastColumn="0" showRowStripes="1" showColumnStripes="0"/>
</table>
</file>

<file path=xl/tables/table4.xml><?xml version="1.0" encoding="utf-8"?>
<table xmlns="http://schemas.openxmlformats.org/spreadsheetml/2006/main" id="4" name="Tabla15" displayName="Tabla15" ref="V8:AA124" totalsRowShown="0" headerRowDxfId="19" headerRowBorderDxfId="18" tableBorderDxfId="17" totalsRowBorderDxfId="16">
  <tableColumns count="6">
    <tableColumn id="1" name="ITEMS" dataDxfId="15"/>
    <tableColumn id="2" name="DESCRIPCIÓN" dataDxfId="14"/>
    <tableColumn id="3" name="UNIDAD" dataDxfId="13"/>
    <tableColumn id="4" name="CANTIDAD " dataDxfId="12" dataCellStyle="Moneda"/>
    <tableColumn id="5" name="PRECIO UNITARIO " dataDxfId="11"/>
    <tableColumn id="6" name="PRECIO TOTAL" dataDxfId="10"/>
  </tableColumns>
  <tableStyleInfo name="TableStyleMedium2" showFirstColumn="0" showLastColumn="0" showRowStripes="1" showColumnStripes="0"/>
</table>
</file>

<file path=xl/tables/table5.xml><?xml version="1.0" encoding="utf-8"?>
<table xmlns="http://schemas.openxmlformats.org/spreadsheetml/2006/main" id="5" name="Tabla156" displayName="Tabla156" ref="AC8:AH124" totalsRowShown="0" headerRowDxfId="9" headerRowBorderDxfId="8" tableBorderDxfId="7" totalsRowBorderDxfId="6">
  <tableColumns count="6">
    <tableColumn id="1" name="ITEMS" dataDxfId="5"/>
    <tableColumn id="2" name="DESCRIPCIÓN" dataDxfId="4"/>
    <tableColumn id="3" name="UNIDAD" dataDxfId="3"/>
    <tableColumn id="4" name="CANTIDAD " dataDxfId="2" dataCellStyle="Moneda"/>
    <tableColumn id="5" name="PRECIO UNITARIO " dataDxfId="1"/>
    <tableColumn id="6" name="PRECIO TOTAL"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1.vml"/><Relationship Id="rId7"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abSelected="1" zoomScale="90" zoomScaleNormal="90" workbookViewId="0">
      <selection activeCell="F5" sqref="F5"/>
    </sheetView>
  </sheetViews>
  <sheetFormatPr baseColWidth="10" defaultColWidth="11.42578125" defaultRowHeight="14.25"/>
  <cols>
    <col min="1" max="1" width="11.5703125" style="24" customWidth="1"/>
    <col min="2" max="2" width="16.5703125" style="24" customWidth="1"/>
    <col min="3" max="3" width="13.42578125" style="24" customWidth="1"/>
    <col min="4" max="4" width="37" style="24" customWidth="1"/>
    <col min="5" max="5" width="18.140625" style="24" customWidth="1"/>
    <col min="6" max="6" width="37.28515625" style="24" customWidth="1"/>
    <col min="7" max="7" width="24.28515625" style="24" customWidth="1"/>
    <col min="8" max="8" width="19.7109375" style="24" customWidth="1"/>
    <col min="9" max="9" width="32.140625" style="24" customWidth="1"/>
    <col min="10" max="16384" width="11.42578125" style="24"/>
  </cols>
  <sheetData>
    <row r="1" spans="1:9" ht="34.5" customHeight="1">
      <c r="A1" s="243"/>
      <c r="B1" s="235" t="s">
        <v>5</v>
      </c>
      <c r="C1" s="235"/>
      <c r="D1" s="235"/>
      <c r="E1" s="235"/>
      <c r="F1" s="235"/>
      <c r="G1" s="235"/>
      <c r="H1" s="235"/>
      <c r="I1" s="236"/>
    </row>
    <row r="2" spans="1:9" ht="32.25" customHeight="1">
      <c r="A2" s="244"/>
      <c r="B2" s="237" t="s">
        <v>81</v>
      </c>
      <c r="C2" s="237"/>
      <c r="D2" s="237"/>
      <c r="E2" s="237"/>
      <c r="F2" s="237"/>
      <c r="G2" s="237"/>
      <c r="H2" s="237"/>
      <c r="I2" s="238"/>
    </row>
    <row r="3" spans="1:9" ht="57" customHeight="1">
      <c r="A3" s="244"/>
      <c r="B3" s="239" t="s">
        <v>82</v>
      </c>
      <c r="C3" s="239"/>
      <c r="D3" s="239"/>
      <c r="E3" s="239"/>
      <c r="F3" s="239"/>
      <c r="G3" s="239"/>
      <c r="H3" s="239"/>
      <c r="I3" s="240"/>
    </row>
    <row r="4" spans="1:9" ht="18" customHeight="1">
      <c r="A4" s="248" t="s">
        <v>41</v>
      </c>
      <c r="B4" s="249"/>
      <c r="C4" s="249"/>
      <c r="D4" s="249"/>
      <c r="E4" s="249"/>
      <c r="F4" s="249"/>
      <c r="G4" s="249"/>
      <c r="H4" s="249"/>
      <c r="I4" s="250"/>
    </row>
    <row r="5" spans="1:9" ht="33" customHeight="1">
      <c r="A5" s="245" t="s">
        <v>83</v>
      </c>
      <c r="B5" s="246"/>
      <c r="C5" s="247"/>
      <c r="D5" s="35"/>
      <c r="E5" s="36"/>
      <c r="F5" s="36"/>
      <c r="G5" s="36"/>
      <c r="H5" s="36"/>
      <c r="I5" s="37"/>
    </row>
    <row r="6" spans="1:9" ht="30">
      <c r="A6" s="32" t="s">
        <v>33</v>
      </c>
      <c r="B6" s="32" t="s">
        <v>34</v>
      </c>
      <c r="C6" s="33" t="s">
        <v>35</v>
      </c>
      <c r="D6" s="32" t="s">
        <v>27</v>
      </c>
      <c r="E6" s="33" t="s">
        <v>36</v>
      </c>
      <c r="F6" s="33" t="s">
        <v>37</v>
      </c>
      <c r="G6" s="33" t="s">
        <v>38</v>
      </c>
      <c r="H6" s="33" t="s">
        <v>39</v>
      </c>
      <c r="I6" s="33" t="s">
        <v>8</v>
      </c>
    </row>
    <row r="7" spans="1:9" ht="42" customHeight="1">
      <c r="A7" s="28" t="s">
        <v>2</v>
      </c>
      <c r="B7" s="29">
        <v>2018021528</v>
      </c>
      <c r="C7" s="30">
        <v>0.37515046296296295</v>
      </c>
      <c r="D7" s="38" t="s">
        <v>84</v>
      </c>
      <c r="E7" s="70" t="s">
        <v>85</v>
      </c>
      <c r="F7" s="38" t="s">
        <v>86</v>
      </c>
      <c r="G7" s="38"/>
      <c r="H7" s="119">
        <v>90960982</v>
      </c>
      <c r="I7" s="31" t="s">
        <v>87</v>
      </c>
    </row>
    <row r="8" spans="1:9" ht="42" customHeight="1">
      <c r="A8" s="28" t="s">
        <v>3</v>
      </c>
      <c r="B8" s="29">
        <v>2018021529</v>
      </c>
      <c r="C8" s="30">
        <v>0.37533564814814818</v>
      </c>
      <c r="D8" s="74" t="s">
        <v>53</v>
      </c>
      <c r="E8" s="74" t="s">
        <v>54</v>
      </c>
      <c r="F8" s="75" t="s">
        <v>55</v>
      </c>
      <c r="G8" s="38">
        <v>158</v>
      </c>
      <c r="H8" s="119">
        <v>155338449</v>
      </c>
      <c r="I8" s="31"/>
    </row>
    <row r="9" spans="1:9" ht="42" customHeight="1">
      <c r="A9" s="28" t="s">
        <v>4</v>
      </c>
      <c r="B9" s="29">
        <v>2018021530</v>
      </c>
      <c r="C9" s="30">
        <v>0.37565972222222221</v>
      </c>
      <c r="D9" s="74" t="s">
        <v>56</v>
      </c>
      <c r="E9" s="76" t="s">
        <v>57</v>
      </c>
      <c r="F9" s="74" t="s">
        <v>58</v>
      </c>
      <c r="G9" s="38">
        <v>87</v>
      </c>
      <c r="H9" s="119">
        <v>128866527</v>
      </c>
      <c r="I9" s="31"/>
    </row>
    <row r="10" spans="1:9" ht="42" customHeight="1">
      <c r="A10" s="28" t="s">
        <v>50</v>
      </c>
      <c r="B10" s="29">
        <v>2018021531</v>
      </c>
      <c r="C10" s="30">
        <v>0.37592592592592594</v>
      </c>
      <c r="D10" s="74" t="s">
        <v>62</v>
      </c>
      <c r="E10" s="76" t="s">
        <v>63</v>
      </c>
      <c r="F10" s="74" t="s">
        <v>64</v>
      </c>
      <c r="G10" s="38">
        <v>182</v>
      </c>
      <c r="H10" s="119">
        <v>157619565</v>
      </c>
      <c r="I10" s="31"/>
    </row>
    <row r="11" spans="1:9" s="65" customFormat="1" ht="42" customHeight="1">
      <c r="A11" s="28" t="s">
        <v>51</v>
      </c>
      <c r="B11" s="29">
        <v>2018021534</v>
      </c>
      <c r="C11" s="30">
        <v>0.38283564814814813</v>
      </c>
      <c r="D11" s="77" t="s">
        <v>59</v>
      </c>
      <c r="E11" s="78" t="s">
        <v>60</v>
      </c>
      <c r="F11" s="79" t="s">
        <v>61</v>
      </c>
      <c r="G11" s="210">
        <v>276</v>
      </c>
      <c r="H11" s="211">
        <v>151742714</v>
      </c>
      <c r="I11" s="212"/>
    </row>
    <row r="12" spans="1:9" s="65" customFormat="1" ht="42" customHeight="1">
      <c r="A12" s="60"/>
      <c r="B12" s="60"/>
      <c r="C12" s="61"/>
      <c r="D12" s="62"/>
      <c r="E12" s="62"/>
      <c r="F12" s="63"/>
      <c r="G12" s="62"/>
      <c r="H12" s="64"/>
      <c r="I12" s="63"/>
    </row>
    <row r="13" spans="1:9" s="65" customFormat="1" ht="42" customHeight="1">
      <c r="A13" s="60"/>
      <c r="B13" s="60"/>
      <c r="C13" s="61"/>
      <c r="D13" s="62"/>
      <c r="E13" s="62"/>
      <c r="F13" s="63"/>
      <c r="G13" s="62"/>
      <c r="H13" s="64"/>
      <c r="I13" s="63"/>
    </row>
    <row r="15" spans="1:9" ht="34.5" customHeight="1">
      <c r="A15" s="241" t="s">
        <v>88</v>
      </c>
      <c r="B15" s="241"/>
      <c r="C15" s="241"/>
      <c r="D15" s="242"/>
      <c r="E15" s="242"/>
      <c r="F15" s="242"/>
      <c r="G15" s="242"/>
      <c r="H15" s="242"/>
      <c r="I15" s="242"/>
    </row>
  </sheetData>
  <sheetProtection password="CC65" sheet="1" objects="1" scenarios="1" selectLockedCells="1" selectUnlockedCells="1"/>
  <mergeCells count="7">
    <mergeCell ref="B1:I1"/>
    <mergeCell ref="B2:I2"/>
    <mergeCell ref="B3:I3"/>
    <mergeCell ref="A15:I15"/>
    <mergeCell ref="A1:A3"/>
    <mergeCell ref="A5:C5"/>
    <mergeCell ref="A4:I4"/>
  </mergeCells>
  <printOptions horizontalCentered="1"/>
  <pageMargins left="0.59055118110236227" right="0.39370078740157483" top="0.59055118110236227" bottom="0.39370078740157483" header="0.31496062992125984" footer="0.31496062992125984"/>
  <pageSetup scale="66"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view="pageBreakPreview" topLeftCell="B1" zoomScale="70" zoomScaleNormal="25" zoomScaleSheetLayoutView="70" workbookViewId="0">
      <pane xSplit="1" topLeftCell="C1" activePane="topRight" state="frozen"/>
      <selection activeCell="B3" sqref="B3"/>
      <selection pane="topRight" activeCell="D8" sqref="D8"/>
    </sheetView>
  </sheetViews>
  <sheetFormatPr baseColWidth="10" defaultColWidth="11.42578125" defaultRowHeight="14.25"/>
  <cols>
    <col min="1" max="1" width="10.5703125" style="114" customWidth="1"/>
    <col min="2" max="2" width="84.85546875" style="117" customWidth="1"/>
    <col min="3" max="3" width="65.5703125" style="117" customWidth="1"/>
    <col min="4" max="4" width="66.5703125" style="117" customWidth="1"/>
    <col min="5" max="5" width="73.28515625" style="117" customWidth="1"/>
    <col min="6" max="7" width="66.5703125" style="117" customWidth="1"/>
    <col min="8" max="16384" width="11.42578125" style="88"/>
  </cols>
  <sheetData>
    <row r="1" spans="1:7" ht="20.25">
      <c r="A1" s="87"/>
      <c r="B1" s="251" t="s">
        <v>5</v>
      </c>
      <c r="C1" s="252"/>
      <c r="D1" s="252"/>
      <c r="E1" s="252"/>
      <c r="F1" s="252"/>
      <c r="G1" s="252"/>
    </row>
    <row r="2" spans="1:7" ht="18">
      <c r="A2" s="89"/>
      <c r="B2" s="253" t="str">
        <f>+ENTREGA!B2</f>
        <v>Invitación Pública N° IUEF-046-2018</v>
      </c>
      <c r="C2" s="253"/>
      <c r="D2" s="253"/>
      <c r="E2" s="253"/>
      <c r="F2" s="253"/>
      <c r="G2" s="253"/>
    </row>
    <row r="3" spans="1:7" s="90" customFormat="1" ht="18">
      <c r="B3" s="254" t="str">
        <f>+ENTREGA!B3</f>
        <v>OBJETO: “Compra, transporte e instalación de mobiliario tipo oficina para la adecuación del bloque 45, piso 1 de la Ciudadela Robledo, por precios unitarios no reajustables, conforme con los planos, cantidades y especificaciones técnicas.”</v>
      </c>
      <c r="C3" s="254"/>
      <c r="D3" s="254"/>
      <c r="E3" s="254"/>
      <c r="F3" s="254"/>
      <c r="G3" s="254"/>
    </row>
    <row r="4" spans="1:7" ht="27.75" customHeight="1">
      <c r="A4" s="91"/>
      <c r="B4" s="91" t="s">
        <v>29</v>
      </c>
      <c r="C4" s="92"/>
      <c r="D4" s="92"/>
      <c r="E4" s="92"/>
      <c r="F4" s="92"/>
      <c r="G4" s="92"/>
    </row>
    <row r="5" spans="1:7" ht="15.75">
      <c r="A5" s="93"/>
      <c r="B5" s="94"/>
      <c r="C5" s="94"/>
      <c r="D5" s="94"/>
      <c r="E5" s="94"/>
      <c r="F5" s="94"/>
      <c r="G5" s="94"/>
    </row>
    <row r="6" spans="1:7" s="98" customFormat="1" ht="15">
      <c r="A6" s="95"/>
      <c r="B6" s="96" t="s">
        <v>27</v>
      </c>
      <c r="C6" s="97" t="str">
        <f>+ENTREGA!D7</f>
        <v>DELGADO Y VERGARA S.A.S</v>
      </c>
      <c r="D6" s="97" t="str">
        <f>+ENTREGA!D8</f>
        <v>FAMOC DEPANEL S.A</v>
      </c>
      <c r="E6" s="97" t="str">
        <f>+ENTREGA!D9</f>
        <v>HIMHER Y COMPAÑIA SA</v>
      </c>
      <c r="F6" s="97" t="str">
        <f>+ENTREGA!D10</f>
        <v>METALICAS Y MADERAS HERNANDO LOPEZ S.A.S</v>
      </c>
      <c r="G6" s="97" t="str">
        <f>+ENTREGA!D11</f>
        <v>SOLINOFF CORPORATION S.A</v>
      </c>
    </row>
    <row r="7" spans="1:7" s="98" customFormat="1" ht="20.25" customHeight="1">
      <c r="A7" s="95"/>
      <c r="B7" s="96" t="s">
        <v>40</v>
      </c>
      <c r="C7" s="99" t="str">
        <f>+ENTREGA!E7</f>
        <v>811000113-6</v>
      </c>
      <c r="D7" s="99" t="str">
        <f>+ENTREGA!E8</f>
        <v>860033419-4</v>
      </c>
      <c r="E7" s="99" t="str">
        <f>+ENTREGA!E9</f>
        <v>860069559-2</v>
      </c>
      <c r="F7" s="99" t="str">
        <f>+ENTREGA!E10</f>
        <v>900152040-1</v>
      </c>
      <c r="G7" s="99" t="str">
        <f>+ENTREGA!E11</f>
        <v>800134773-2</v>
      </c>
    </row>
    <row r="8" spans="1:7" ht="34.5" customHeight="1">
      <c r="A8" s="100"/>
      <c r="B8" s="101" t="s">
        <v>65</v>
      </c>
      <c r="C8" s="102"/>
      <c r="D8" s="102"/>
      <c r="E8" s="102"/>
      <c r="F8" s="102"/>
      <c r="G8" s="102"/>
    </row>
    <row r="9" spans="1:7" s="107" customFormat="1" ht="16.5" thickBot="1">
      <c r="A9" s="103" t="s">
        <v>7</v>
      </c>
      <c r="B9" s="104" t="s">
        <v>66</v>
      </c>
      <c r="C9" s="105"/>
      <c r="D9" s="105"/>
      <c r="E9" s="105"/>
      <c r="F9" s="105"/>
      <c r="G9" s="106"/>
    </row>
    <row r="10" spans="1:7" ht="65.25" customHeight="1" thickBot="1">
      <c r="A10" s="108"/>
      <c r="B10" s="121" t="s">
        <v>89</v>
      </c>
      <c r="C10" s="109" t="s">
        <v>283</v>
      </c>
      <c r="D10" s="229" t="s">
        <v>273</v>
      </c>
      <c r="E10" s="227" t="s">
        <v>263</v>
      </c>
      <c r="F10" s="218" t="s">
        <v>251</v>
      </c>
      <c r="G10" s="217" t="s">
        <v>237</v>
      </c>
    </row>
    <row r="11" spans="1:7" ht="64.5" thickBot="1">
      <c r="A11" s="108"/>
      <c r="B11" s="214" t="s">
        <v>67</v>
      </c>
      <c r="C11" s="111" t="s">
        <v>284</v>
      </c>
      <c r="D11" s="229" t="s">
        <v>274</v>
      </c>
      <c r="E11" s="218" t="s">
        <v>264</v>
      </c>
      <c r="F11" s="218" t="s">
        <v>252</v>
      </c>
      <c r="G11" s="218" t="s">
        <v>238</v>
      </c>
    </row>
    <row r="12" spans="1:7" ht="64.5" thickBot="1">
      <c r="A12" s="108"/>
      <c r="B12" s="121" t="s">
        <v>90</v>
      </c>
      <c r="C12" s="232" t="s">
        <v>285</v>
      </c>
      <c r="D12" s="229" t="s">
        <v>275</v>
      </c>
      <c r="E12" s="217" t="s">
        <v>265</v>
      </c>
      <c r="F12" s="217" t="s">
        <v>253</v>
      </c>
      <c r="G12" s="217" t="s">
        <v>239</v>
      </c>
    </row>
    <row r="13" spans="1:7" ht="64.5" thickBot="1">
      <c r="A13" s="108"/>
      <c r="B13" s="121" t="s">
        <v>68</v>
      </c>
      <c r="C13" s="232" t="s">
        <v>285</v>
      </c>
      <c r="D13" s="230" t="s">
        <v>276</v>
      </c>
      <c r="E13" s="219" t="s">
        <v>266</v>
      </c>
      <c r="F13" s="219" t="s">
        <v>254</v>
      </c>
      <c r="G13" s="219" t="s">
        <v>240</v>
      </c>
    </row>
    <row r="14" spans="1:7" ht="43.5" thickBot="1">
      <c r="A14" s="108"/>
      <c r="B14" s="121" t="s">
        <v>69</v>
      </c>
      <c r="C14" s="110" t="s">
        <v>286</v>
      </c>
      <c r="D14" s="229" t="s">
        <v>277</v>
      </c>
      <c r="E14" s="217" t="s">
        <v>267</v>
      </c>
      <c r="F14" s="217" t="s">
        <v>255</v>
      </c>
      <c r="G14" s="217" t="s">
        <v>241</v>
      </c>
    </row>
    <row r="15" spans="1:7" ht="51.75" thickBot="1">
      <c r="A15" s="108"/>
      <c r="B15" s="121" t="s">
        <v>70</v>
      </c>
      <c r="C15" s="111" t="s">
        <v>287</v>
      </c>
      <c r="D15" s="229" t="s">
        <v>278</v>
      </c>
      <c r="E15" s="218" t="s">
        <v>268</v>
      </c>
      <c r="F15" s="217" t="s">
        <v>256</v>
      </c>
      <c r="G15" s="217" t="s">
        <v>242</v>
      </c>
    </row>
    <row r="16" spans="1:7" ht="51.75" thickBot="1">
      <c r="A16" s="108"/>
      <c r="B16" s="122" t="s">
        <v>71</v>
      </c>
      <c r="C16" s="231" t="s">
        <v>288</v>
      </c>
      <c r="D16" s="231" t="s">
        <v>279</v>
      </c>
      <c r="E16" s="228" t="s">
        <v>269</v>
      </c>
      <c r="F16" s="220" t="s">
        <v>257</v>
      </c>
      <c r="G16" s="220" t="s">
        <v>243</v>
      </c>
    </row>
    <row r="17" spans="1:7" ht="26.25" thickBot="1">
      <c r="A17" s="80"/>
      <c r="B17" s="123" t="s">
        <v>72</v>
      </c>
      <c r="C17" s="221" t="s">
        <v>289</v>
      </c>
      <c r="D17" s="221" t="s">
        <v>280</v>
      </c>
      <c r="E17" s="221" t="s">
        <v>270</v>
      </c>
      <c r="F17" s="221" t="s">
        <v>258</v>
      </c>
      <c r="G17" s="221" t="s">
        <v>244</v>
      </c>
    </row>
    <row r="18" spans="1:7" ht="28.5">
      <c r="A18" s="80"/>
      <c r="B18" s="225" t="s">
        <v>91</v>
      </c>
      <c r="C18" s="222" t="s">
        <v>290</v>
      </c>
      <c r="D18" s="222" t="s">
        <v>281</v>
      </c>
      <c r="E18" s="222" t="s">
        <v>271</v>
      </c>
      <c r="F18" s="222" t="s">
        <v>259</v>
      </c>
      <c r="G18" s="222" t="s">
        <v>245</v>
      </c>
    </row>
    <row r="19" spans="1:7">
      <c r="A19" s="215"/>
      <c r="B19" s="226" t="s">
        <v>248</v>
      </c>
      <c r="C19" s="222" t="s">
        <v>291</v>
      </c>
      <c r="D19" s="113">
        <v>50723</v>
      </c>
      <c r="E19" s="113">
        <v>2002054</v>
      </c>
      <c r="F19" s="113" t="s">
        <v>260</v>
      </c>
      <c r="G19" s="113">
        <v>2980129</v>
      </c>
    </row>
    <row r="20" spans="1:7">
      <c r="A20" s="215"/>
      <c r="B20" s="226" t="s">
        <v>249</v>
      </c>
      <c r="C20" s="223" t="s">
        <v>246</v>
      </c>
      <c r="D20" s="223" t="s">
        <v>261</v>
      </c>
      <c r="E20" s="223" t="s">
        <v>261</v>
      </c>
      <c r="F20" s="223" t="s">
        <v>261</v>
      </c>
      <c r="G20" s="223" t="s">
        <v>246</v>
      </c>
    </row>
    <row r="21" spans="1:7">
      <c r="A21" s="215"/>
      <c r="B21" s="226" t="s">
        <v>250</v>
      </c>
      <c r="C21" s="224" t="s">
        <v>292</v>
      </c>
      <c r="D21" s="224" t="s">
        <v>282</v>
      </c>
      <c r="E21" s="224" t="s">
        <v>272</v>
      </c>
      <c r="F21" s="224" t="s">
        <v>262</v>
      </c>
      <c r="G21" s="224" t="s">
        <v>247</v>
      </c>
    </row>
    <row r="22" spans="1:7">
      <c r="A22" s="215"/>
      <c r="B22" s="216"/>
      <c r="C22" s="112"/>
      <c r="D22" s="112"/>
      <c r="E22" s="113"/>
      <c r="F22" s="112"/>
      <c r="G22" s="112"/>
    </row>
    <row r="23" spans="1:7">
      <c r="B23" s="115"/>
      <c r="C23" s="116" t="s">
        <v>48</v>
      </c>
      <c r="D23" s="116" t="s">
        <v>49</v>
      </c>
      <c r="E23" s="116" t="s">
        <v>49</v>
      </c>
      <c r="F23" s="116" t="s">
        <v>47</v>
      </c>
      <c r="G23" s="116" t="s">
        <v>47</v>
      </c>
    </row>
  </sheetData>
  <sheetProtection password="CC65" sheet="1" objects="1" scenarios="1" selectLockedCells="1" selectUnlockedCells="1"/>
  <mergeCells count="3">
    <mergeCell ref="B1:G1"/>
    <mergeCell ref="B2:G2"/>
    <mergeCell ref="B3:G3"/>
  </mergeCells>
  <printOptions horizontalCentered="1"/>
  <pageMargins left="0.39370078740157483" right="0.19685039370078741" top="0.39370078740157483" bottom="0.39370078740157483" header="0.31496062992125984" footer="0.31496062992125984"/>
  <pageSetup scale="13"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zoomScale="70" zoomScaleNormal="70" zoomScaleSheetLayoutView="25" workbookViewId="0">
      <selection activeCell="J9" sqref="J9"/>
    </sheetView>
  </sheetViews>
  <sheetFormatPr baseColWidth="10" defaultColWidth="11.42578125" defaultRowHeight="15"/>
  <cols>
    <col min="1" max="1" width="20.28515625" style="21" customWidth="1"/>
    <col min="2" max="2" width="6.85546875" style="21" bestFit="1" customWidth="1"/>
    <col min="3" max="3" width="37.28515625" style="4" customWidth="1"/>
    <col min="4" max="4" width="27.85546875" style="4" customWidth="1"/>
    <col min="5" max="5" width="25" style="22" customWidth="1"/>
    <col min="6" max="6" width="35.7109375" style="23" customWidth="1"/>
    <col min="7" max="7" width="16.7109375" style="23" customWidth="1"/>
    <col min="8" max="8" width="16.7109375" style="4" customWidth="1"/>
    <col min="9" max="9" width="21.7109375" style="4" customWidth="1"/>
    <col min="10" max="10" width="25.42578125" style="4" customWidth="1"/>
    <col min="11" max="11" width="31.42578125" style="4" customWidth="1"/>
    <col min="12" max="12" width="89" style="4" customWidth="1"/>
    <col min="13" max="13" width="27.28515625" style="4" bestFit="1" customWidth="1"/>
    <col min="14" max="16384" width="11.42578125" style="4"/>
  </cols>
  <sheetData>
    <row r="1" spans="1:15" ht="49.5" customHeight="1">
      <c r="A1" s="266" t="str">
        <f>+ENTREGA!B1</f>
        <v>UNIVERSIDAD DE ANTIOQUIA</v>
      </c>
      <c r="B1" s="266"/>
      <c r="C1" s="266"/>
      <c r="D1" s="266"/>
      <c r="E1" s="266"/>
      <c r="F1" s="266"/>
      <c r="G1" s="266"/>
      <c r="H1" s="266"/>
      <c r="I1" s="266"/>
      <c r="J1" s="266"/>
    </row>
    <row r="2" spans="1:15" ht="35.25" customHeight="1">
      <c r="A2" s="263" t="str">
        <f>+ENTREGA!B2</f>
        <v>Invitación Pública N° IUEF-046-2018</v>
      </c>
      <c r="B2" s="263"/>
      <c r="C2" s="263"/>
      <c r="D2" s="263"/>
      <c r="E2" s="263"/>
      <c r="F2" s="263"/>
      <c r="G2" s="263"/>
      <c r="H2" s="263"/>
      <c r="I2" s="263"/>
      <c r="J2" s="263"/>
    </row>
    <row r="3" spans="1:15" s="15" customFormat="1" ht="68.25" customHeight="1">
      <c r="A3" s="264" t="str">
        <f>+ENTREGA!B3</f>
        <v>OBJETO: “Compra, transporte e instalación de mobiliario tipo oficina para la adecuación del bloque 45, piso 1 de la Ciudadela Robledo, por precios unitarios no reajustables, conforme con los planos, cantidades y especificaciones técnicas.”</v>
      </c>
      <c r="B3" s="264"/>
      <c r="C3" s="264"/>
      <c r="D3" s="264"/>
      <c r="E3" s="264"/>
      <c r="F3" s="264"/>
      <c r="G3" s="264"/>
      <c r="H3" s="264"/>
      <c r="I3" s="264"/>
      <c r="J3" s="264"/>
    </row>
    <row r="4" spans="1:15" ht="29.25" customHeight="1">
      <c r="A4" s="265" t="s">
        <v>6</v>
      </c>
      <c r="B4" s="265"/>
      <c r="C4" s="265"/>
      <c r="D4" s="265"/>
      <c r="E4" s="265"/>
      <c r="F4" s="265"/>
      <c r="G4" s="265"/>
      <c r="H4" s="265"/>
      <c r="I4" s="265"/>
      <c r="J4" s="265"/>
    </row>
    <row r="5" spans="1:15" s="2" customFormat="1" ht="12.75" customHeight="1">
      <c r="A5" s="1"/>
      <c r="B5" s="1"/>
      <c r="C5" s="5"/>
      <c r="D5" s="5"/>
      <c r="E5" s="5"/>
      <c r="F5" s="5"/>
      <c r="G5" s="5"/>
      <c r="H5" s="5"/>
      <c r="I5" s="4"/>
      <c r="J5" s="4"/>
      <c r="K5" s="4"/>
      <c r="L5" s="4"/>
      <c r="M5" s="4"/>
      <c r="N5" s="4"/>
    </row>
    <row r="6" spans="1:15" s="2" customFormat="1" ht="200.25" customHeight="1">
      <c r="A6" s="270" t="s">
        <v>73</v>
      </c>
      <c r="B6" s="270"/>
      <c r="C6" s="270"/>
      <c r="D6" s="270"/>
      <c r="E6" s="270"/>
      <c r="F6" s="270"/>
      <c r="G6" s="270"/>
      <c r="H6" s="270"/>
      <c r="I6" s="270"/>
      <c r="J6" s="4"/>
      <c r="K6" s="4"/>
      <c r="L6" s="4"/>
      <c r="M6" s="4"/>
      <c r="N6" s="4"/>
    </row>
    <row r="7" spans="1:15" s="2" customFormat="1" ht="12.75" customHeight="1">
      <c r="A7" s="271"/>
      <c r="B7" s="271"/>
      <c r="C7" s="271"/>
      <c r="D7" s="271"/>
      <c r="E7" s="271"/>
      <c r="F7" s="271"/>
      <c r="G7" s="271"/>
      <c r="H7" s="271"/>
      <c r="I7" s="271"/>
      <c r="J7" s="4"/>
      <c r="K7" s="4"/>
      <c r="L7" s="4"/>
      <c r="M7" s="4"/>
      <c r="N7" s="4"/>
      <c r="O7" s="4"/>
    </row>
    <row r="8" spans="1:15" s="2" customFormat="1" ht="18">
      <c r="A8" s="1"/>
      <c r="B8" s="1"/>
      <c r="E8" s="267" t="s">
        <v>30</v>
      </c>
      <c r="F8" s="39" t="s">
        <v>0</v>
      </c>
      <c r="G8" s="268" t="s">
        <v>1</v>
      </c>
      <c r="H8" s="268"/>
      <c r="J8" s="4"/>
      <c r="K8" s="4"/>
      <c r="L8" s="4"/>
      <c r="M8" s="4"/>
      <c r="N8" s="4"/>
    </row>
    <row r="9" spans="1:15" s="2" customFormat="1" ht="48" customHeight="1">
      <c r="A9" s="1"/>
      <c r="B9" s="1"/>
      <c r="E9" s="267"/>
      <c r="F9" s="120">
        <v>158095775</v>
      </c>
      <c r="G9" s="269">
        <f>+ROUND(F9/781242,0)</f>
        <v>202</v>
      </c>
      <c r="H9" s="269"/>
      <c r="I9" s="27"/>
      <c r="J9" s="4"/>
      <c r="K9" s="4"/>
      <c r="L9" s="4"/>
      <c r="M9" s="4"/>
      <c r="N9" s="4"/>
    </row>
    <row r="10" spans="1:15" s="2" customFormat="1" ht="12.75" customHeight="1">
      <c r="A10" s="16"/>
      <c r="B10" s="16"/>
      <c r="C10" s="17"/>
      <c r="D10" s="18"/>
      <c r="E10" s="19"/>
      <c r="F10" s="4"/>
      <c r="G10" s="4"/>
      <c r="H10" s="4"/>
      <c r="I10" s="3"/>
      <c r="J10" s="4"/>
      <c r="K10" s="4"/>
      <c r="L10" s="4"/>
      <c r="M10" s="4"/>
      <c r="N10" s="4"/>
    </row>
    <row r="11" spans="1:15" s="2" customFormat="1" ht="18.75">
      <c r="A11" s="261" t="s">
        <v>9</v>
      </c>
      <c r="B11" s="261"/>
      <c r="C11" s="262" t="s">
        <v>31</v>
      </c>
      <c r="D11" s="262"/>
      <c r="E11" s="262"/>
      <c r="F11" s="262"/>
      <c r="G11" s="262"/>
      <c r="H11" s="262"/>
      <c r="I11" s="262"/>
      <c r="J11" s="4"/>
      <c r="K11" s="4"/>
      <c r="L11" s="4"/>
      <c r="M11" s="4"/>
      <c r="N11" s="4"/>
    </row>
    <row r="12" spans="1:15" s="2" customFormat="1" ht="85.5" customHeight="1">
      <c r="A12" s="261"/>
      <c r="B12" s="261"/>
      <c r="C12" s="40" t="s">
        <v>10</v>
      </c>
      <c r="D12" s="40" t="s">
        <v>11</v>
      </c>
      <c r="E12" s="40" t="s">
        <v>12</v>
      </c>
      <c r="F12" s="40" t="s">
        <v>13</v>
      </c>
      <c r="G12" s="40" t="s">
        <v>14</v>
      </c>
      <c r="H12" s="40" t="s">
        <v>15</v>
      </c>
      <c r="I12" s="40" t="s">
        <v>16</v>
      </c>
      <c r="J12" s="40" t="s">
        <v>52</v>
      </c>
      <c r="K12" s="4"/>
      <c r="L12" s="4"/>
      <c r="M12" s="4"/>
      <c r="N12" s="4"/>
    </row>
    <row r="13" spans="1:15" s="20" customFormat="1" ht="36" customHeight="1">
      <c r="A13" s="255" t="str">
        <f>+ENTREGA!D7</f>
        <v>DELGADO Y VERGARA S.A.S</v>
      </c>
      <c r="B13" s="41">
        <v>1</v>
      </c>
      <c r="C13" s="42">
        <v>27</v>
      </c>
      <c r="D13" s="42">
        <v>180</v>
      </c>
      <c r="E13" s="42" t="s">
        <v>93</v>
      </c>
      <c r="F13" s="42" t="s">
        <v>94</v>
      </c>
      <c r="G13" s="43">
        <v>362.95</v>
      </c>
      <c r="H13" s="42" t="s">
        <v>95</v>
      </c>
      <c r="I13" s="44">
        <v>1</v>
      </c>
      <c r="J13" s="42" t="s">
        <v>96</v>
      </c>
    </row>
    <row r="14" spans="1:15" s="20" customFormat="1" ht="36" customHeight="1">
      <c r="A14" s="255"/>
      <c r="B14" s="41">
        <v>2</v>
      </c>
      <c r="C14" s="42">
        <v>20</v>
      </c>
      <c r="D14" s="42">
        <v>109</v>
      </c>
      <c r="E14" s="42" t="s">
        <v>97</v>
      </c>
      <c r="F14" s="42" t="s">
        <v>98</v>
      </c>
      <c r="G14" s="43">
        <v>542.22</v>
      </c>
      <c r="H14" s="42" t="s">
        <v>95</v>
      </c>
      <c r="I14" s="44">
        <v>1</v>
      </c>
      <c r="J14" s="42" t="s">
        <v>96</v>
      </c>
    </row>
    <row r="15" spans="1:15" s="20" customFormat="1" ht="36" customHeight="1">
      <c r="A15" s="255"/>
      <c r="B15" s="41">
        <v>3</v>
      </c>
      <c r="C15" s="42"/>
      <c r="D15" s="42"/>
      <c r="E15" s="42"/>
      <c r="F15" s="42"/>
      <c r="G15" s="43"/>
      <c r="H15" s="42"/>
      <c r="I15" s="44"/>
      <c r="J15" s="42"/>
    </row>
    <row r="16" spans="1:15" s="20" customFormat="1" ht="36" customHeight="1">
      <c r="A16" s="255"/>
      <c r="B16" s="41">
        <v>4</v>
      </c>
      <c r="C16" s="42"/>
      <c r="D16" s="42"/>
      <c r="E16" s="42"/>
      <c r="F16" s="42"/>
      <c r="G16" s="43"/>
      <c r="H16" s="42"/>
      <c r="I16" s="44"/>
      <c r="J16" s="42"/>
    </row>
    <row r="17" spans="1:14" s="20" customFormat="1" ht="36" customHeight="1">
      <c r="A17" s="255"/>
      <c r="B17" s="41">
        <v>5</v>
      </c>
      <c r="C17" s="42"/>
      <c r="D17" s="42"/>
      <c r="E17" s="73"/>
      <c r="F17" s="42"/>
      <c r="G17" s="43"/>
      <c r="H17" s="42"/>
      <c r="I17" s="44"/>
      <c r="J17" s="42"/>
    </row>
    <row r="18" spans="1:14" s="20" customFormat="1" ht="15.75">
      <c r="A18" s="255"/>
      <c r="B18" s="45"/>
      <c r="C18" s="256" t="s">
        <v>17</v>
      </c>
      <c r="D18" s="256"/>
      <c r="E18" s="256"/>
      <c r="F18" s="256"/>
      <c r="G18" s="46">
        <f>+SUM(G13*I13,G14*I14,G15*I15,G16*I16,G17*I17)</f>
        <v>905.17000000000007</v>
      </c>
      <c r="H18" s="257" t="str">
        <f>+IF(G19&gt;1.5,"CUMPLE","NO CUMPLE")</f>
        <v>CUMPLE</v>
      </c>
      <c r="I18" s="258"/>
    </row>
    <row r="19" spans="1:14" s="20" customFormat="1" ht="15.75">
      <c r="A19" s="255"/>
      <c r="B19" s="45"/>
      <c r="C19" s="256" t="s">
        <v>18</v>
      </c>
      <c r="D19" s="256"/>
      <c r="E19" s="256"/>
      <c r="F19" s="256"/>
      <c r="G19" s="47">
        <f>+(G18/$G$9)</f>
        <v>4.4810396039603964</v>
      </c>
      <c r="H19" s="259"/>
      <c r="I19" s="260"/>
    </row>
    <row r="20" spans="1:14" ht="15.75">
      <c r="A20" s="16"/>
      <c r="B20" s="16"/>
      <c r="C20" s="16"/>
      <c r="D20" s="16"/>
      <c r="E20" s="16"/>
      <c r="F20" s="16"/>
      <c r="G20" s="16"/>
      <c r="H20" s="16"/>
      <c r="I20" s="16"/>
    </row>
    <row r="21" spans="1:14" s="2" customFormat="1" ht="18.75">
      <c r="A21" s="261" t="s">
        <v>9</v>
      </c>
      <c r="B21" s="261"/>
      <c r="C21" s="262" t="s">
        <v>31</v>
      </c>
      <c r="D21" s="262"/>
      <c r="E21" s="262"/>
      <c r="F21" s="262"/>
      <c r="G21" s="262"/>
      <c r="H21" s="262"/>
      <c r="I21" s="262"/>
      <c r="J21" s="4"/>
      <c r="K21" s="4"/>
      <c r="L21" s="4"/>
      <c r="M21" s="4"/>
      <c r="N21" s="4"/>
    </row>
    <row r="22" spans="1:14" s="2" customFormat="1" ht="84" customHeight="1">
      <c r="A22" s="261"/>
      <c r="B22" s="261"/>
      <c r="C22" s="40" t="s">
        <v>10</v>
      </c>
      <c r="D22" s="40" t="s">
        <v>11</v>
      </c>
      <c r="E22" s="40" t="s">
        <v>12</v>
      </c>
      <c r="F22" s="40" t="s">
        <v>13</v>
      </c>
      <c r="G22" s="40" t="s">
        <v>14</v>
      </c>
      <c r="H22" s="40" t="s">
        <v>15</v>
      </c>
      <c r="I22" s="40" t="s">
        <v>16</v>
      </c>
      <c r="J22" s="40" t="s">
        <v>52</v>
      </c>
      <c r="K22" s="4"/>
      <c r="L22" s="4"/>
      <c r="M22" s="4"/>
      <c r="N22" s="4"/>
    </row>
    <row r="23" spans="1:14" s="20" customFormat="1" ht="36" customHeight="1">
      <c r="A23" s="255" t="str">
        <f>+ENTREGA!D8</f>
        <v>FAMOC DEPANEL S.A</v>
      </c>
      <c r="B23" s="57">
        <v>1</v>
      </c>
      <c r="C23" s="42">
        <v>23</v>
      </c>
      <c r="D23" s="42">
        <v>5</v>
      </c>
      <c r="E23" s="42" t="s">
        <v>117</v>
      </c>
      <c r="F23" s="42" t="s">
        <v>118</v>
      </c>
      <c r="G23" s="43">
        <v>5038.33</v>
      </c>
      <c r="H23" s="42" t="s">
        <v>95</v>
      </c>
      <c r="I23" s="44">
        <v>1</v>
      </c>
      <c r="J23" s="42" t="s">
        <v>119</v>
      </c>
    </row>
    <row r="24" spans="1:14" s="20" customFormat="1" ht="36" customHeight="1">
      <c r="A24" s="255"/>
      <c r="B24" s="57">
        <v>2</v>
      </c>
      <c r="C24" s="42">
        <v>100</v>
      </c>
      <c r="D24" s="42">
        <v>132</v>
      </c>
      <c r="E24" s="42" t="s">
        <v>126</v>
      </c>
      <c r="F24" s="42" t="s">
        <v>120</v>
      </c>
      <c r="G24" s="43">
        <v>463.24</v>
      </c>
      <c r="H24" s="42" t="s">
        <v>95</v>
      </c>
      <c r="I24" s="44">
        <v>1</v>
      </c>
      <c r="J24" s="42" t="s">
        <v>96</v>
      </c>
    </row>
    <row r="25" spans="1:14" s="20" customFormat="1" ht="36" customHeight="1">
      <c r="A25" s="255"/>
      <c r="B25" s="57">
        <v>3</v>
      </c>
      <c r="C25" s="42">
        <v>123</v>
      </c>
      <c r="D25" s="42">
        <v>99</v>
      </c>
      <c r="E25" s="42" t="s">
        <v>125</v>
      </c>
      <c r="F25" s="42" t="s">
        <v>121</v>
      </c>
      <c r="G25" s="43">
        <v>851.24</v>
      </c>
      <c r="H25" s="42" t="s">
        <v>95</v>
      </c>
      <c r="I25" s="44">
        <v>1</v>
      </c>
      <c r="J25" s="42" t="s">
        <v>96</v>
      </c>
    </row>
    <row r="26" spans="1:14" s="20" customFormat="1" ht="36" customHeight="1">
      <c r="A26" s="255"/>
      <c r="B26" s="57">
        <v>4</v>
      </c>
      <c r="C26" s="42">
        <v>129</v>
      </c>
      <c r="D26" s="42">
        <v>129</v>
      </c>
      <c r="E26" s="42" t="s">
        <v>124</v>
      </c>
      <c r="F26" s="42" t="s">
        <v>122</v>
      </c>
      <c r="G26" s="43">
        <v>358.12</v>
      </c>
      <c r="H26" s="42" t="s">
        <v>95</v>
      </c>
      <c r="I26" s="44">
        <v>1</v>
      </c>
      <c r="J26" s="42" t="s">
        <v>123</v>
      </c>
    </row>
    <row r="27" spans="1:14" s="20" customFormat="1" ht="36" customHeight="1">
      <c r="A27" s="255"/>
      <c r="B27" s="57">
        <v>5</v>
      </c>
      <c r="C27" s="42"/>
      <c r="D27" s="42"/>
      <c r="E27" s="42"/>
      <c r="F27" s="42"/>
      <c r="G27" s="43"/>
      <c r="H27" s="42"/>
      <c r="I27" s="44"/>
      <c r="J27" s="42"/>
    </row>
    <row r="28" spans="1:14" s="20" customFormat="1" ht="15.75" customHeight="1">
      <c r="A28" s="255"/>
      <c r="B28" s="45"/>
      <c r="C28" s="256" t="s">
        <v>17</v>
      </c>
      <c r="D28" s="256"/>
      <c r="E28" s="256"/>
      <c r="F28" s="256"/>
      <c r="G28" s="58">
        <f>+SUM(G23*I23,G24*I24,G25*I25,G26*I26,G27*I27)</f>
        <v>6710.9299999999994</v>
      </c>
      <c r="H28" s="257" t="str">
        <f>+IF(G29&gt;1.5,"CUMPLE","NO CUMPLE")</f>
        <v>CUMPLE</v>
      </c>
      <c r="I28" s="258"/>
    </row>
    <row r="29" spans="1:14" s="20" customFormat="1" ht="16.5" customHeight="1">
      <c r="A29" s="255"/>
      <c r="B29" s="45"/>
      <c r="C29" s="256" t="s">
        <v>18</v>
      </c>
      <c r="D29" s="256"/>
      <c r="E29" s="256"/>
      <c r="F29" s="256"/>
      <c r="G29" s="47">
        <f>+G28/$G$9</f>
        <v>33.222425742574252</v>
      </c>
      <c r="H29" s="259"/>
      <c r="I29" s="260"/>
      <c r="L29" s="20" t="s">
        <v>92</v>
      </c>
    </row>
    <row r="30" spans="1:14" ht="15.75">
      <c r="A30" s="16"/>
      <c r="B30" s="16"/>
      <c r="C30" s="16"/>
      <c r="D30" s="16"/>
      <c r="E30" s="16"/>
      <c r="F30" s="16"/>
      <c r="G30" s="16"/>
      <c r="H30" s="16"/>
      <c r="I30" s="16"/>
    </row>
    <row r="31" spans="1:14" s="2" customFormat="1" ht="18.75">
      <c r="A31" s="261" t="s">
        <v>9</v>
      </c>
      <c r="B31" s="261"/>
      <c r="C31" s="262" t="s">
        <v>31</v>
      </c>
      <c r="D31" s="262"/>
      <c r="E31" s="262"/>
      <c r="F31" s="262"/>
      <c r="G31" s="262"/>
      <c r="H31" s="262"/>
      <c r="I31" s="262"/>
      <c r="J31" s="4"/>
      <c r="K31" s="4"/>
      <c r="L31" s="4"/>
      <c r="M31" s="4"/>
      <c r="N31" s="4"/>
    </row>
    <row r="32" spans="1:14" s="2" customFormat="1" ht="70.5" customHeight="1">
      <c r="A32" s="261"/>
      <c r="B32" s="261"/>
      <c r="C32" s="40" t="s">
        <v>10</v>
      </c>
      <c r="D32" s="40" t="s">
        <v>11</v>
      </c>
      <c r="E32" s="40" t="s">
        <v>12</v>
      </c>
      <c r="F32" s="40" t="s">
        <v>13</v>
      </c>
      <c r="G32" s="40" t="s">
        <v>14</v>
      </c>
      <c r="H32" s="40" t="s">
        <v>15</v>
      </c>
      <c r="I32" s="40" t="s">
        <v>16</v>
      </c>
      <c r="J32" s="40" t="s">
        <v>52</v>
      </c>
      <c r="K32" s="4"/>
      <c r="L32" s="4"/>
      <c r="M32" s="4"/>
      <c r="N32" s="4"/>
    </row>
    <row r="33" spans="1:14" s="20" customFormat="1" ht="36" customHeight="1">
      <c r="A33" s="255" t="str">
        <f>+ENTREGA!D9</f>
        <v>HIMHER Y COMPAÑIA SA</v>
      </c>
      <c r="B33" s="57">
        <v>1</v>
      </c>
      <c r="C33" s="42">
        <v>54</v>
      </c>
      <c r="D33" s="42">
        <v>25</v>
      </c>
      <c r="E33" s="42" t="s">
        <v>127</v>
      </c>
      <c r="F33" s="42" t="s">
        <v>128</v>
      </c>
      <c r="G33" s="43">
        <v>4432.4399999999996</v>
      </c>
      <c r="H33" s="42" t="s">
        <v>95</v>
      </c>
      <c r="I33" s="44">
        <v>1</v>
      </c>
      <c r="J33" s="42" t="s">
        <v>129</v>
      </c>
    </row>
    <row r="34" spans="1:14" s="20" customFormat="1" ht="36" customHeight="1">
      <c r="A34" s="255"/>
      <c r="B34" s="57">
        <v>2</v>
      </c>
      <c r="C34" s="42">
        <v>62</v>
      </c>
      <c r="D34" s="42">
        <v>35</v>
      </c>
      <c r="E34" s="42" t="s">
        <v>130</v>
      </c>
      <c r="F34" s="42" t="s">
        <v>131</v>
      </c>
      <c r="G34" s="43">
        <v>1210.17</v>
      </c>
      <c r="H34" s="42" t="s">
        <v>95</v>
      </c>
      <c r="I34" s="44">
        <v>1</v>
      </c>
      <c r="J34" s="42" t="s">
        <v>123</v>
      </c>
    </row>
    <row r="35" spans="1:14" s="20" customFormat="1" ht="36" customHeight="1">
      <c r="A35" s="255"/>
      <c r="B35" s="57">
        <v>3</v>
      </c>
      <c r="C35" s="42">
        <v>73</v>
      </c>
      <c r="D35" s="42">
        <v>31</v>
      </c>
      <c r="E35" s="42" t="s">
        <v>132</v>
      </c>
      <c r="F35" s="42" t="s">
        <v>133</v>
      </c>
      <c r="G35" s="43">
        <v>3161.65</v>
      </c>
      <c r="H35" s="42" t="s">
        <v>134</v>
      </c>
      <c r="I35" s="44">
        <v>0.5</v>
      </c>
      <c r="J35" s="42" t="s">
        <v>123</v>
      </c>
    </row>
    <row r="36" spans="1:14" s="20" customFormat="1" ht="36" customHeight="1">
      <c r="A36" s="255"/>
      <c r="B36" s="57">
        <v>4</v>
      </c>
      <c r="C36" s="42"/>
      <c r="D36" s="42"/>
      <c r="E36" s="42"/>
      <c r="F36" s="42"/>
      <c r="G36" s="43"/>
      <c r="H36" s="42"/>
      <c r="I36" s="44"/>
      <c r="J36" s="42"/>
    </row>
    <row r="37" spans="1:14" s="20" customFormat="1" ht="36" customHeight="1">
      <c r="A37" s="255"/>
      <c r="B37" s="57">
        <v>5</v>
      </c>
      <c r="C37" s="42"/>
      <c r="D37" s="42"/>
      <c r="E37" s="42"/>
      <c r="F37" s="42"/>
      <c r="G37" s="43"/>
      <c r="H37" s="42"/>
      <c r="I37" s="44"/>
      <c r="J37" s="42"/>
    </row>
    <row r="38" spans="1:14" s="20" customFormat="1" ht="15.75" customHeight="1">
      <c r="A38" s="255"/>
      <c r="B38" s="45"/>
      <c r="C38" s="256" t="s">
        <v>17</v>
      </c>
      <c r="D38" s="256"/>
      <c r="E38" s="256"/>
      <c r="F38" s="256"/>
      <c r="G38" s="58">
        <f>+SUM(G33*I33,G34*I34,G35*I35,G36*I36,G37*I37)</f>
        <v>7223.4349999999995</v>
      </c>
      <c r="H38" s="257" t="str">
        <f>+IF(G39&gt;1.5,"CUMPLE","NO CUMPLE")</f>
        <v>CUMPLE</v>
      </c>
      <c r="I38" s="258"/>
    </row>
    <row r="39" spans="1:14" s="20" customFormat="1" ht="16.5" customHeight="1">
      <c r="A39" s="255"/>
      <c r="B39" s="45"/>
      <c r="C39" s="256" t="s">
        <v>18</v>
      </c>
      <c r="D39" s="256"/>
      <c r="E39" s="256"/>
      <c r="F39" s="256"/>
      <c r="G39" s="47">
        <f>+G38/$G$9</f>
        <v>35.759579207920787</v>
      </c>
      <c r="H39" s="259"/>
      <c r="I39" s="260"/>
    </row>
    <row r="40" spans="1:14" ht="15.75">
      <c r="A40" s="16"/>
      <c r="B40" s="16"/>
      <c r="C40" s="16"/>
      <c r="D40" s="16"/>
      <c r="E40" s="16"/>
      <c r="F40" s="16"/>
      <c r="G40" s="16"/>
      <c r="H40" s="16"/>
      <c r="I40" s="16"/>
    </row>
    <row r="41" spans="1:14" s="2" customFormat="1" ht="18.75">
      <c r="A41" s="261" t="s">
        <v>9</v>
      </c>
      <c r="B41" s="261"/>
      <c r="C41" s="262" t="s">
        <v>31</v>
      </c>
      <c r="D41" s="262"/>
      <c r="E41" s="262"/>
      <c r="F41" s="262"/>
      <c r="G41" s="262"/>
      <c r="H41" s="262"/>
      <c r="I41" s="262"/>
      <c r="J41" s="4"/>
      <c r="K41" s="4"/>
      <c r="L41" s="4"/>
      <c r="M41" s="4"/>
      <c r="N41" s="4"/>
    </row>
    <row r="42" spans="1:14" s="2" customFormat="1" ht="70.5" customHeight="1">
      <c r="A42" s="261"/>
      <c r="B42" s="261"/>
      <c r="C42" s="40" t="s">
        <v>10</v>
      </c>
      <c r="D42" s="40" t="s">
        <v>11</v>
      </c>
      <c r="E42" s="40" t="s">
        <v>12</v>
      </c>
      <c r="F42" s="40" t="s">
        <v>13</v>
      </c>
      <c r="G42" s="40" t="s">
        <v>14</v>
      </c>
      <c r="H42" s="40" t="s">
        <v>15</v>
      </c>
      <c r="I42" s="40" t="s">
        <v>16</v>
      </c>
      <c r="J42" s="40" t="s">
        <v>52</v>
      </c>
      <c r="K42" s="4"/>
      <c r="L42" s="4"/>
      <c r="M42" s="4"/>
      <c r="N42" s="4"/>
    </row>
    <row r="43" spans="1:14" s="20" customFormat="1" ht="36" customHeight="1">
      <c r="A43" s="255" t="str">
        <f>+ENTREGA!D10</f>
        <v>METALICAS Y MADERAS HERNANDO LOPEZ S.A.S</v>
      </c>
      <c r="B43" s="72">
        <v>1</v>
      </c>
      <c r="C43" s="42">
        <v>30</v>
      </c>
      <c r="D43" s="42">
        <v>434</v>
      </c>
      <c r="E43" s="42" t="s">
        <v>135</v>
      </c>
      <c r="F43" s="42" t="s">
        <v>136</v>
      </c>
      <c r="G43" s="43">
        <v>864.9</v>
      </c>
      <c r="H43" s="42" t="s">
        <v>95</v>
      </c>
      <c r="I43" s="44">
        <v>1</v>
      </c>
      <c r="J43" s="42" t="s">
        <v>123</v>
      </c>
    </row>
    <row r="44" spans="1:14" s="20" customFormat="1" ht="36" customHeight="1">
      <c r="A44" s="255"/>
      <c r="B44" s="72">
        <v>2</v>
      </c>
      <c r="C44" s="42"/>
      <c r="D44" s="42"/>
      <c r="E44" s="42"/>
      <c r="F44" s="42"/>
      <c r="G44" s="43"/>
      <c r="H44" s="42"/>
      <c r="I44" s="44"/>
      <c r="J44" s="42"/>
    </row>
    <row r="45" spans="1:14" s="20" customFormat="1" ht="36" customHeight="1">
      <c r="A45" s="255"/>
      <c r="B45" s="72">
        <v>3</v>
      </c>
      <c r="C45" s="42"/>
      <c r="D45" s="42"/>
      <c r="E45" s="42"/>
      <c r="F45" s="42"/>
      <c r="G45" s="43"/>
      <c r="H45" s="42"/>
      <c r="I45" s="44"/>
      <c r="J45" s="42"/>
    </row>
    <row r="46" spans="1:14" s="20" customFormat="1" ht="36" customHeight="1">
      <c r="A46" s="255"/>
      <c r="B46" s="72">
        <v>4</v>
      </c>
      <c r="C46" s="42"/>
      <c r="D46" s="42"/>
      <c r="E46" s="42"/>
      <c r="F46" s="42"/>
      <c r="G46" s="43"/>
      <c r="H46" s="42"/>
      <c r="I46" s="44"/>
      <c r="J46" s="42"/>
    </row>
    <row r="47" spans="1:14" s="20" customFormat="1" ht="36" customHeight="1">
      <c r="A47" s="255"/>
      <c r="B47" s="72">
        <v>5</v>
      </c>
      <c r="C47" s="42"/>
      <c r="D47" s="42"/>
      <c r="E47" s="42"/>
      <c r="F47" s="42"/>
      <c r="G47" s="43"/>
      <c r="H47" s="42"/>
      <c r="I47" s="44"/>
      <c r="J47" s="42"/>
    </row>
    <row r="48" spans="1:14" s="20" customFormat="1" ht="15.75" customHeight="1">
      <c r="A48" s="255"/>
      <c r="B48" s="45"/>
      <c r="C48" s="256" t="s">
        <v>17</v>
      </c>
      <c r="D48" s="256"/>
      <c r="E48" s="256"/>
      <c r="F48" s="256"/>
      <c r="G48" s="71">
        <f>+SUM(G43*I43,G44*I44,G45*I45,G46*I46,G47*I47)</f>
        <v>864.9</v>
      </c>
      <c r="H48" s="257" t="str">
        <f>+IF(G49&gt;1.5,"CUMPLE","NO CUMPLE")</f>
        <v>CUMPLE</v>
      </c>
      <c r="I48" s="258"/>
    </row>
    <row r="49" spans="1:14" s="20" customFormat="1" ht="16.5" customHeight="1">
      <c r="A49" s="255"/>
      <c r="B49" s="45"/>
      <c r="C49" s="256" t="s">
        <v>18</v>
      </c>
      <c r="D49" s="256"/>
      <c r="E49" s="256"/>
      <c r="F49" s="256"/>
      <c r="G49" s="47">
        <f>+G48/$G$9</f>
        <v>4.2816831683168317</v>
      </c>
      <c r="H49" s="259"/>
      <c r="I49" s="260"/>
    </row>
    <row r="51" spans="1:14" s="2" customFormat="1" ht="18.75">
      <c r="A51" s="261" t="s">
        <v>9</v>
      </c>
      <c r="B51" s="261"/>
      <c r="C51" s="262" t="s">
        <v>31</v>
      </c>
      <c r="D51" s="262"/>
      <c r="E51" s="262"/>
      <c r="F51" s="262"/>
      <c r="G51" s="262"/>
      <c r="H51" s="262"/>
      <c r="I51" s="262"/>
      <c r="J51" s="4"/>
      <c r="K51" s="4"/>
      <c r="L51" s="4"/>
      <c r="M51" s="4"/>
      <c r="N51" s="4"/>
    </row>
    <row r="52" spans="1:14" s="2" customFormat="1" ht="70.5" customHeight="1">
      <c r="A52" s="261"/>
      <c r="B52" s="261"/>
      <c r="C52" s="40" t="s">
        <v>10</v>
      </c>
      <c r="D52" s="40" t="s">
        <v>11</v>
      </c>
      <c r="E52" s="40" t="s">
        <v>12</v>
      </c>
      <c r="F52" s="40" t="s">
        <v>13</v>
      </c>
      <c r="G52" s="40" t="s">
        <v>14</v>
      </c>
      <c r="H52" s="40" t="s">
        <v>15</v>
      </c>
      <c r="I52" s="40" t="s">
        <v>16</v>
      </c>
      <c r="J52" s="40" t="s">
        <v>52</v>
      </c>
      <c r="K52" s="4"/>
      <c r="L52" s="4"/>
      <c r="M52" s="4"/>
      <c r="N52" s="4"/>
    </row>
    <row r="53" spans="1:14" s="20" customFormat="1" ht="36" customHeight="1">
      <c r="A53" s="255" t="str">
        <f>+ENTREGA!D11</f>
        <v>SOLINOFF CORPORATION S.A</v>
      </c>
      <c r="B53" s="72">
        <v>1</v>
      </c>
      <c r="C53" s="42">
        <v>73</v>
      </c>
      <c r="D53" s="42">
        <v>203</v>
      </c>
      <c r="E53" s="42" t="s">
        <v>137</v>
      </c>
      <c r="F53" s="42" t="s">
        <v>138</v>
      </c>
      <c r="G53" s="43">
        <v>2011.41</v>
      </c>
      <c r="H53" s="42" t="s">
        <v>95</v>
      </c>
      <c r="I53" s="44">
        <v>1</v>
      </c>
      <c r="J53" s="42" t="s">
        <v>123</v>
      </c>
    </row>
    <row r="54" spans="1:14" s="20" customFormat="1" ht="36" customHeight="1">
      <c r="A54" s="255"/>
      <c r="B54" s="72">
        <v>2</v>
      </c>
      <c r="C54" s="42">
        <v>72</v>
      </c>
      <c r="D54" s="42">
        <v>202</v>
      </c>
      <c r="E54" s="42" t="s">
        <v>139</v>
      </c>
      <c r="F54" s="42" t="s">
        <v>140</v>
      </c>
      <c r="G54" s="43">
        <v>317.01</v>
      </c>
      <c r="H54" s="42" t="s">
        <v>95</v>
      </c>
      <c r="I54" s="44">
        <v>1</v>
      </c>
      <c r="J54" s="42" t="s">
        <v>123</v>
      </c>
    </row>
    <row r="55" spans="1:14" s="20" customFormat="1" ht="36" customHeight="1">
      <c r="A55" s="255"/>
      <c r="B55" s="72">
        <v>3</v>
      </c>
      <c r="C55" s="42">
        <v>71</v>
      </c>
      <c r="D55" s="42">
        <v>202</v>
      </c>
      <c r="E55" s="42" t="s">
        <v>141</v>
      </c>
      <c r="F55" s="42" t="s">
        <v>142</v>
      </c>
      <c r="G55" s="43">
        <v>338.88</v>
      </c>
      <c r="H55" s="42" t="s">
        <v>95</v>
      </c>
      <c r="I55" s="44">
        <v>1</v>
      </c>
      <c r="J55" s="42" t="s">
        <v>123</v>
      </c>
    </row>
    <row r="56" spans="1:14" s="20" customFormat="1" ht="36" customHeight="1">
      <c r="A56" s="255"/>
      <c r="B56" s="72">
        <v>4</v>
      </c>
      <c r="C56" s="42">
        <v>67</v>
      </c>
      <c r="D56" s="42">
        <v>198</v>
      </c>
      <c r="E56" s="42" t="s">
        <v>143</v>
      </c>
      <c r="F56" s="42" t="s">
        <v>144</v>
      </c>
      <c r="G56" s="43">
        <v>1678.34</v>
      </c>
      <c r="H56" s="42" t="s">
        <v>95</v>
      </c>
      <c r="I56" s="44">
        <v>1</v>
      </c>
      <c r="J56" s="42" t="s">
        <v>123</v>
      </c>
    </row>
    <row r="57" spans="1:14" s="20" customFormat="1" ht="36" customHeight="1">
      <c r="A57" s="255"/>
      <c r="B57" s="72">
        <v>5</v>
      </c>
      <c r="C57" s="42">
        <v>75</v>
      </c>
      <c r="D57" s="42">
        <v>205</v>
      </c>
      <c r="E57" s="42"/>
      <c r="F57" s="42" t="s">
        <v>145</v>
      </c>
      <c r="G57" s="43">
        <v>2983.34</v>
      </c>
      <c r="H57" s="42" t="s">
        <v>95</v>
      </c>
      <c r="I57" s="44">
        <v>1</v>
      </c>
      <c r="J57" s="42" t="s">
        <v>123</v>
      </c>
    </row>
    <row r="58" spans="1:14" s="20" customFormat="1" ht="15.75" customHeight="1">
      <c r="A58" s="255"/>
      <c r="B58" s="45"/>
      <c r="C58" s="256" t="s">
        <v>17</v>
      </c>
      <c r="D58" s="256"/>
      <c r="E58" s="256"/>
      <c r="F58" s="256"/>
      <c r="G58" s="71">
        <f>+SUM(G53*I53,G54*I54,G55*I55,G56*I56,G57*I57)</f>
        <v>7328.9800000000005</v>
      </c>
      <c r="H58" s="257" t="str">
        <f>+IF(G59&gt;1.5,"CUMPLE","NO CUMPLE")</f>
        <v>CUMPLE</v>
      </c>
      <c r="I58" s="258"/>
    </row>
    <row r="59" spans="1:14" s="20" customFormat="1" ht="16.5" customHeight="1">
      <c r="A59" s="255"/>
      <c r="B59" s="45"/>
      <c r="C59" s="256" t="s">
        <v>18</v>
      </c>
      <c r="D59" s="256"/>
      <c r="E59" s="256"/>
      <c r="F59" s="256"/>
      <c r="G59" s="47">
        <f>+G58/$G$9</f>
        <v>36.282079207920795</v>
      </c>
      <c r="H59" s="259"/>
      <c r="I59" s="260"/>
    </row>
  </sheetData>
  <sheetProtection password="CC65" sheet="1" objects="1" scenarios="1" selectLockedCells="1" selectUnlockedCells="1"/>
  <mergeCells count="39">
    <mergeCell ref="A1:J1"/>
    <mergeCell ref="H38:I39"/>
    <mergeCell ref="C29:F29"/>
    <mergeCell ref="E8:E9"/>
    <mergeCell ref="C11:I11"/>
    <mergeCell ref="C19:F19"/>
    <mergeCell ref="C31:I31"/>
    <mergeCell ref="G8:H8"/>
    <mergeCell ref="C21:I21"/>
    <mergeCell ref="G9:H9"/>
    <mergeCell ref="H18:I19"/>
    <mergeCell ref="H28:I29"/>
    <mergeCell ref="A6:I6"/>
    <mergeCell ref="A7:I7"/>
    <mergeCell ref="A31:B32"/>
    <mergeCell ref="C39:F39"/>
    <mergeCell ref="A2:J2"/>
    <mergeCell ref="A3:J3"/>
    <mergeCell ref="A4:J4"/>
    <mergeCell ref="A41:B42"/>
    <mergeCell ref="C41:I41"/>
    <mergeCell ref="C38:F38"/>
    <mergeCell ref="A33:A39"/>
    <mergeCell ref="A11:B12"/>
    <mergeCell ref="A21:B22"/>
    <mergeCell ref="C28:F28"/>
    <mergeCell ref="A23:A29"/>
    <mergeCell ref="C18:F18"/>
    <mergeCell ref="A13:A19"/>
    <mergeCell ref="A53:A59"/>
    <mergeCell ref="C58:F58"/>
    <mergeCell ref="H58:I59"/>
    <mergeCell ref="C59:F59"/>
    <mergeCell ref="A43:A49"/>
    <mergeCell ref="C48:F48"/>
    <mergeCell ref="H48:I49"/>
    <mergeCell ref="C49:F49"/>
    <mergeCell ref="A51:B52"/>
    <mergeCell ref="C51:I51"/>
  </mergeCells>
  <conditionalFormatting sqref="H18">
    <cfRule type="cellIs" dxfId="55" priority="88" stopIfTrue="1" operator="equal">
      <formula>"no cumple"</formula>
    </cfRule>
  </conditionalFormatting>
  <conditionalFormatting sqref="H28">
    <cfRule type="cellIs" dxfId="54" priority="8" stopIfTrue="1" operator="equal">
      <formula>"no cumple"</formula>
    </cfRule>
  </conditionalFormatting>
  <conditionalFormatting sqref="H48">
    <cfRule type="cellIs" dxfId="53" priority="6" stopIfTrue="1" operator="equal">
      <formula>"no cumple"</formula>
    </cfRule>
  </conditionalFormatting>
  <conditionalFormatting sqref="H58">
    <cfRule type="cellIs" dxfId="52" priority="5" stopIfTrue="1" operator="equal">
      <formula>"no cumple"</formula>
    </cfRule>
  </conditionalFormatting>
  <conditionalFormatting sqref="H38">
    <cfRule type="cellIs" dxfId="51" priority="1" stopIfTrue="1" operator="equal">
      <formula>"no cumple"</formula>
    </cfRule>
  </conditionalFormatting>
  <printOptions horizontalCentered="1"/>
  <pageMargins left="0.59055118110236227" right="0.39370078740157483" top="0.59055118110236227" bottom="0.39370078740157483" header="0.31496062992125984" footer="0.31496062992125984"/>
  <pageSetup scale="68" orientation="landscape" horizontalDpi="300" verticalDpi="300" r:id="rId1"/>
  <colBreaks count="1" manualBreakCount="1">
    <brk id="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zoomScale="85" zoomScaleNormal="85" zoomScaleSheetLayoutView="70" workbookViewId="0">
      <selection activeCell="G15" sqref="G15"/>
    </sheetView>
  </sheetViews>
  <sheetFormatPr baseColWidth="10" defaultColWidth="11.42578125" defaultRowHeight="15"/>
  <cols>
    <col min="1" max="1" width="8.140625" style="4" customWidth="1"/>
    <col min="2" max="2" width="42.28515625" style="4" customWidth="1"/>
    <col min="3" max="4" width="19" style="138" customWidth="1"/>
    <col min="5" max="5" width="14" style="138" customWidth="1"/>
    <col min="6" max="6" width="16" style="138" customWidth="1"/>
    <col min="7" max="8" width="19" style="4" customWidth="1"/>
    <col min="9" max="9" width="10.7109375" style="138" customWidth="1"/>
    <col min="10" max="10" width="13.28515625" style="138" customWidth="1"/>
    <col min="11" max="12" width="19" style="138" customWidth="1"/>
    <col min="13" max="13" width="16.85546875" style="138" customWidth="1"/>
    <col min="14" max="14" width="15.5703125" style="138" customWidth="1"/>
    <col min="15" max="15" width="11.42578125" style="4"/>
    <col min="16" max="16" width="18.7109375" style="4" customWidth="1"/>
    <col min="17" max="16384" width="11.42578125" style="4"/>
  </cols>
  <sheetData>
    <row r="1" spans="1:16" ht="57.75" customHeight="1">
      <c r="A1" s="274" t="str">
        <f>+[5]ENTREGA!B1</f>
        <v>UNIVERSIDAD DE ANTIOQUIA</v>
      </c>
      <c r="B1" s="275"/>
      <c r="C1" s="275"/>
      <c r="D1" s="275"/>
      <c r="E1" s="275"/>
      <c r="F1" s="275"/>
      <c r="G1" s="275"/>
      <c r="H1" s="275"/>
      <c r="I1" s="275"/>
      <c r="J1" s="275"/>
      <c r="K1" s="275"/>
      <c r="L1" s="275"/>
      <c r="M1" s="275"/>
      <c r="N1" s="275"/>
    </row>
    <row r="2" spans="1:16" ht="33.75" customHeight="1">
      <c r="A2" s="276" t="str">
        <f>+ENTREGA!B2</f>
        <v>Invitación Pública N° IUEF-046-2018</v>
      </c>
      <c r="B2" s="265"/>
      <c r="C2" s="265"/>
      <c r="D2" s="265"/>
      <c r="E2" s="265"/>
      <c r="F2" s="265"/>
      <c r="G2" s="265"/>
      <c r="H2" s="265"/>
      <c r="I2" s="265"/>
      <c r="J2" s="265"/>
      <c r="K2" s="265"/>
      <c r="L2" s="265"/>
      <c r="M2" s="265"/>
      <c r="N2" s="265"/>
    </row>
    <row r="3" spans="1:16" ht="42.75" customHeight="1">
      <c r="A3" s="277" t="str">
        <f>+ENTREGA!B3</f>
        <v>OBJETO: “Compra, transporte e instalación de mobiliario tipo oficina para la adecuación del bloque 45, piso 1 de la Ciudadela Robledo, por precios unitarios no reajustables, conforme con los planos, cantidades y especificaciones técnicas.”</v>
      </c>
      <c r="B3" s="264"/>
      <c r="C3" s="264"/>
      <c r="D3" s="264"/>
      <c r="E3" s="264"/>
      <c r="F3" s="264"/>
      <c r="G3" s="264"/>
      <c r="H3" s="264"/>
      <c r="I3" s="264"/>
      <c r="J3" s="264"/>
      <c r="K3" s="264"/>
      <c r="L3" s="264"/>
      <c r="M3" s="264"/>
      <c r="N3" s="264"/>
    </row>
    <row r="4" spans="1:16" ht="18" customHeight="1">
      <c r="A4" s="276" t="s">
        <v>99</v>
      </c>
      <c r="B4" s="265"/>
      <c r="C4" s="265"/>
      <c r="D4" s="265"/>
      <c r="E4" s="265"/>
      <c r="F4" s="265"/>
      <c r="G4" s="265"/>
      <c r="H4" s="265"/>
      <c r="I4" s="265"/>
      <c r="J4" s="265"/>
      <c r="K4" s="265"/>
      <c r="L4" s="265"/>
      <c r="M4" s="265"/>
      <c r="N4" s="265"/>
    </row>
    <row r="5" spans="1:16" s="125" customFormat="1" ht="15.75" customHeight="1">
      <c r="A5" s="124"/>
      <c r="B5" s="124"/>
      <c r="C5" s="124"/>
      <c r="D5" s="124"/>
      <c r="E5" s="124"/>
      <c r="F5" s="124"/>
      <c r="G5" s="124"/>
      <c r="H5" s="124"/>
      <c r="I5" s="124"/>
      <c r="J5" s="124"/>
      <c r="K5" s="124"/>
      <c r="L5" s="124"/>
      <c r="M5" s="124"/>
      <c r="N5" s="124"/>
    </row>
    <row r="6" spans="1:16" ht="15.75" customHeight="1">
      <c r="A6" s="278" t="s">
        <v>100</v>
      </c>
      <c r="B6" s="278" t="s">
        <v>101</v>
      </c>
      <c r="C6" s="279" t="s">
        <v>102</v>
      </c>
      <c r="D6" s="279"/>
      <c r="E6" s="279"/>
      <c r="F6" s="279"/>
      <c r="G6" s="280" t="s">
        <v>103</v>
      </c>
      <c r="H6" s="280"/>
      <c r="I6" s="280"/>
      <c r="J6" s="280"/>
      <c r="K6" s="281" t="s">
        <v>104</v>
      </c>
      <c r="L6" s="281"/>
      <c r="M6" s="281"/>
      <c r="N6" s="281"/>
    </row>
    <row r="7" spans="1:16" ht="35.25" customHeight="1">
      <c r="A7" s="278"/>
      <c r="B7" s="278"/>
      <c r="C7" s="126" t="s">
        <v>105</v>
      </c>
      <c r="D7" s="282" t="s">
        <v>116</v>
      </c>
      <c r="E7" s="282"/>
      <c r="F7" s="282"/>
      <c r="G7" s="127" t="s">
        <v>106</v>
      </c>
      <c r="H7" s="272" t="s">
        <v>107</v>
      </c>
      <c r="I7" s="272"/>
      <c r="J7" s="272"/>
      <c r="K7" s="128" t="s">
        <v>108</v>
      </c>
      <c r="L7" s="273" t="s">
        <v>109</v>
      </c>
      <c r="M7" s="273"/>
      <c r="N7" s="273"/>
    </row>
    <row r="8" spans="1:16" s="2" customFormat="1" ht="27.75" customHeight="1">
      <c r="A8" s="278"/>
      <c r="B8" s="278"/>
      <c r="C8" s="126" t="s">
        <v>110</v>
      </c>
      <c r="D8" s="126" t="s">
        <v>111</v>
      </c>
      <c r="E8" s="126" t="s">
        <v>112</v>
      </c>
      <c r="F8" s="126" t="s">
        <v>113</v>
      </c>
      <c r="G8" s="127" t="s">
        <v>114</v>
      </c>
      <c r="H8" s="127" t="s">
        <v>115</v>
      </c>
      <c r="I8" s="127" t="s">
        <v>112</v>
      </c>
      <c r="J8" s="127" t="s">
        <v>113</v>
      </c>
      <c r="K8" s="129" t="s">
        <v>110</v>
      </c>
      <c r="L8" s="129" t="s">
        <v>111</v>
      </c>
      <c r="M8" s="129" t="s">
        <v>112</v>
      </c>
      <c r="N8" s="129" t="s">
        <v>113</v>
      </c>
    </row>
    <row r="9" spans="1:16" s="2" customFormat="1" ht="25.5" customHeight="1">
      <c r="A9" s="130" t="s">
        <v>2</v>
      </c>
      <c r="B9" s="131" t="str">
        <f>+ENTREGA!D7</f>
        <v>DELGADO Y VERGARA S.A.S</v>
      </c>
      <c r="C9" s="132">
        <v>1778249440</v>
      </c>
      <c r="D9" s="132">
        <v>67642560</v>
      </c>
      <c r="E9" s="133">
        <f>IF(B9="","",C9/D9)</f>
        <v>26.288913961860697</v>
      </c>
      <c r="F9" s="134" t="str">
        <f>IF(B9="","",IF(E9&gt;1.6,"CUMPLE","NO CUMPLE"))</f>
        <v>CUMPLE</v>
      </c>
      <c r="G9" s="135">
        <v>790720823</v>
      </c>
      <c r="H9" s="135">
        <v>3529039500</v>
      </c>
      <c r="I9" s="136">
        <f t="shared" ref="I9:I13" si="0">IF(B9="","",G9/H9)</f>
        <v>0.22406119937167041</v>
      </c>
      <c r="J9" s="134" t="str">
        <f t="shared" ref="J9:J13" si="1">IF(B9="","",IF(I9&lt;=60%,"CUMPLE","NO CUMPLE"))</f>
        <v>CUMPLE</v>
      </c>
      <c r="K9" s="137">
        <f t="shared" ref="K9:K13" si="2">IF(B9="","",C9)</f>
        <v>1778249440</v>
      </c>
      <c r="L9" s="137">
        <f t="shared" ref="L9:L13" si="3">IF(B9="","",D9)</f>
        <v>67642560</v>
      </c>
      <c r="M9" s="137">
        <f t="shared" ref="M9:M13" si="4">IF(B9="","",K9-L9)</f>
        <v>1710606880</v>
      </c>
      <c r="N9" s="134" t="str">
        <f>IF(B9="","",IF(M9&gt;=2*'4.2.1 EXPERIENCIA GRAL'!$F$9,"CUMPLE","NO CUMPLE"))</f>
        <v>CUMPLE</v>
      </c>
      <c r="P9" s="120"/>
    </row>
    <row r="10" spans="1:16" s="2" customFormat="1" ht="25.5" customHeight="1">
      <c r="A10" s="130" t="s">
        <v>3</v>
      </c>
      <c r="B10" s="131" t="str">
        <f>+ENTREGA!D8</f>
        <v>FAMOC DEPANEL S.A</v>
      </c>
      <c r="C10" s="132">
        <v>37521930472</v>
      </c>
      <c r="D10" s="132">
        <v>15998300790</v>
      </c>
      <c r="E10" s="133">
        <f t="shared" ref="E10:E13" si="5">IF(B10="","",C10/D10)</f>
        <v>2.3453697342316313</v>
      </c>
      <c r="F10" s="134" t="str">
        <f t="shared" ref="F10:F13" si="6">IF(B10="","",IF(E10&gt;1.6,"CUMPLE","NO CUMPLE"))</f>
        <v>CUMPLE</v>
      </c>
      <c r="G10" s="135">
        <v>25958276948</v>
      </c>
      <c r="H10" s="135">
        <v>44539984885</v>
      </c>
      <c r="I10" s="136">
        <f t="shared" si="0"/>
        <v>0.58280839149413644</v>
      </c>
      <c r="J10" s="134" t="str">
        <f t="shared" si="1"/>
        <v>CUMPLE</v>
      </c>
      <c r="K10" s="137">
        <f t="shared" si="2"/>
        <v>37521930472</v>
      </c>
      <c r="L10" s="137">
        <f t="shared" si="3"/>
        <v>15998300790</v>
      </c>
      <c r="M10" s="137">
        <f t="shared" si="4"/>
        <v>21523629682</v>
      </c>
      <c r="N10" s="134" t="str">
        <f>IF(B10="","",IF(M10&gt;=2*'4.2.1 EXPERIENCIA GRAL'!$F$9,"CUMPLE","NO CUMPLE"))</f>
        <v>CUMPLE</v>
      </c>
    </row>
    <row r="11" spans="1:16" s="2" customFormat="1" ht="25.5" customHeight="1">
      <c r="A11" s="130" t="s">
        <v>4</v>
      </c>
      <c r="B11" s="131" t="str">
        <f>+ENTREGA!D9</f>
        <v>HIMHER Y COMPAÑIA SA</v>
      </c>
      <c r="C11" s="132">
        <v>6090746650</v>
      </c>
      <c r="D11" s="132">
        <v>2627886672</v>
      </c>
      <c r="E11" s="133">
        <f t="shared" si="5"/>
        <v>2.3177356599493422</v>
      </c>
      <c r="F11" s="134" t="str">
        <f t="shared" si="6"/>
        <v>CUMPLE</v>
      </c>
      <c r="G11" s="135">
        <v>4394094927</v>
      </c>
      <c r="H11" s="135">
        <v>8473569958</v>
      </c>
      <c r="I11" s="136">
        <f t="shared" si="0"/>
        <v>0.51856477833778691</v>
      </c>
      <c r="J11" s="134" t="str">
        <f t="shared" si="1"/>
        <v>CUMPLE</v>
      </c>
      <c r="K11" s="137">
        <f t="shared" si="2"/>
        <v>6090746650</v>
      </c>
      <c r="L11" s="137">
        <f t="shared" si="3"/>
        <v>2627886672</v>
      </c>
      <c r="M11" s="137">
        <f t="shared" si="4"/>
        <v>3462859978</v>
      </c>
      <c r="N11" s="134" t="str">
        <f>IF(B11="","",IF(M11&gt;=2*'4.2.1 EXPERIENCIA GRAL'!$F$9,"CUMPLE","NO CUMPLE"))</f>
        <v>CUMPLE</v>
      </c>
    </row>
    <row r="12" spans="1:16" s="2" customFormat="1" ht="30" customHeight="1">
      <c r="A12" s="130" t="s">
        <v>50</v>
      </c>
      <c r="B12" s="131" t="str">
        <f>+ENTREGA!D10</f>
        <v>METALICAS Y MADERAS HERNANDO LOPEZ S.A.S</v>
      </c>
      <c r="C12" s="132">
        <v>849461653</v>
      </c>
      <c r="D12" s="132">
        <v>108305775</v>
      </c>
      <c r="E12" s="133">
        <f t="shared" si="5"/>
        <v>7.8431796734753991</v>
      </c>
      <c r="F12" s="134" t="str">
        <f t="shared" si="6"/>
        <v>CUMPLE</v>
      </c>
      <c r="G12" s="135">
        <v>239805775</v>
      </c>
      <c r="H12" s="135">
        <v>1090588820</v>
      </c>
      <c r="I12" s="136">
        <f t="shared" si="0"/>
        <v>0.21988651506623733</v>
      </c>
      <c r="J12" s="134" t="str">
        <f t="shared" si="1"/>
        <v>CUMPLE</v>
      </c>
      <c r="K12" s="137">
        <f t="shared" si="2"/>
        <v>849461653</v>
      </c>
      <c r="L12" s="137">
        <f t="shared" si="3"/>
        <v>108305775</v>
      </c>
      <c r="M12" s="137">
        <f t="shared" si="4"/>
        <v>741155878</v>
      </c>
      <c r="N12" s="134" t="str">
        <f>IF(B12="","",IF(M12&gt;=2*'4.2.1 EXPERIENCIA GRAL'!$F$9,"CUMPLE","NO CUMPLE"))</f>
        <v>CUMPLE</v>
      </c>
    </row>
    <row r="13" spans="1:16" s="2" customFormat="1" ht="25.5" customHeight="1">
      <c r="A13" s="130" t="s">
        <v>51</v>
      </c>
      <c r="B13" s="131" t="str">
        <f>+ENTREGA!D11</f>
        <v>SOLINOFF CORPORATION S.A</v>
      </c>
      <c r="C13" s="132">
        <v>29019038000</v>
      </c>
      <c r="D13" s="132">
        <v>17479984000</v>
      </c>
      <c r="E13" s="133">
        <f t="shared" si="5"/>
        <v>1.6601295516059968</v>
      </c>
      <c r="F13" s="134" t="str">
        <f t="shared" si="6"/>
        <v>CUMPLE</v>
      </c>
      <c r="G13" s="135">
        <v>31647690000</v>
      </c>
      <c r="H13" s="135">
        <v>59001675000</v>
      </c>
      <c r="I13" s="136">
        <f t="shared" si="0"/>
        <v>0.53638629750765554</v>
      </c>
      <c r="J13" s="134" t="str">
        <f t="shared" si="1"/>
        <v>CUMPLE</v>
      </c>
      <c r="K13" s="137">
        <f t="shared" si="2"/>
        <v>29019038000</v>
      </c>
      <c r="L13" s="137">
        <f t="shared" si="3"/>
        <v>17479984000</v>
      </c>
      <c r="M13" s="137">
        <f t="shared" si="4"/>
        <v>11539054000</v>
      </c>
      <c r="N13" s="134" t="str">
        <f>IF(B13="","",IF(M13&gt;=2*'4.2.1 EXPERIENCIA GRAL'!$F$9,"CUMPLE","NO CUMPLE"))</f>
        <v>CUMPLE</v>
      </c>
    </row>
  </sheetData>
  <sheetProtection password="CC65" sheet="1" objects="1" scenarios="1" selectLockedCells="1" selectUnlockedCells="1"/>
  <mergeCells count="12">
    <mergeCell ref="H7:J7"/>
    <mergeCell ref="L7:N7"/>
    <mergeCell ref="A1:N1"/>
    <mergeCell ref="A2:N2"/>
    <mergeCell ref="A3:N3"/>
    <mergeCell ref="A4:N4"/>
    <mergeCell ref="A6:A8"/>
    <mergeCell ref="B6:B8"/>
    <mergeCell ref="C6:F6"/>
    <mergeCell ref="G6:J6"/>
    <mergeCell ref="K6:N6"/>
    <mergeCell ref="D7:F7"/>
  </mergeCells>
  <printOptions horizontalCentered="1"/>
  <pageMargins left="0.59055118110236227" right="0.39370078740157483" top="0.39370078740157483" bottom="0.19685039370078741" header="0.31496062992125984" footer="0.31496062992125984"/>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zoomScale="70" zoomScaleNormal="70" zoomScaleSheetLayoutView="85" workbookViewId="0">
      <selection activeCell="E15" sqref="E15"/>
    </sheetView>
  </sheetViews>
  <sheetFormatPr baseColWidth="10" defaultColWidth="11.42578125" defaultRowHeight="12.75"/>
  <cols>
    <col min="1" max="1" width="8" style="11" customWidth="1"/>
    <col min="2" max="2" width="41" style="11" customWidth="1"/>
    <col min="3" max="3" width="27.7109375" style="11" customWidth="1"/>
    <col min="4" max="4" width="38.28515625" style="11" customWidth="1"/>
    <col min="5" max="6" width="42.28515625" style="11" customWidth="1"/>
    <col min="7" max="16384" width="11.42578125" style="11"/>
  </cols>
  <sheetData>
    <row r="1" spans="1:6" ht="49.5" customHeight="1">
      <c r="A1" s="283" t="str">
        <f>+ENTREGA!B1</f>
        <v>UNIVERSIDAD DE ANTIOQUIA</v>
      </c>
      <c r="B1" s="284"/>
      <c r="C1" s="284"/>
      <c r="D1" s="284"/>
      <c r="E1" s="285"/>
      <c r="F1" s="285"/>
    </row>
    <row r="2" spans="1:6" ht="31.5" customHeight="1">
      <c r="A2" s="286" t="str">
        <f>+ENTREGA!B2</f>
        <v>Invitación Pública N° IUEF-046-2018</v>
      </c>
      <c r="B2" s="263"/>
      <c r="C2" s="263"/>
      <c r="D2" s="263"/>
      <c r="E2" s="263"/>
      <c r="F2" s="263"/>
    </row>
    <row r="3" spans="1:6" ht="57" customHeight="1">
      <c r="A3" s="277" t="str">
        <f>+ENTREGA!B3</f>
        <v>OBJETO: “Compra, transporte e instalación de mobiliario tipo oficina para la adecuación del bloque 45, piso 1 de la Ciudadela Robledo, por precios unitarios no reajustables, conforme con los planos, cantidades y especificaciones técnicas.”</v>
      </c>
      <c r="B3" s="264"/>
      <c r="C3" s="264"/>
      <c r="D3" s="264"/>
      <c r="E3" s="264"/>
      <c r="F3" s="264"/>
    </row>
    <row r="4" spans="1:6" ht="28.5" customHeight="1">
      <c r="A4" s="276" t="s">
        <v>28</v>
      </c>
      <c r="B4" s="265"/>
      <c r="C4" s="265"/>
      <c r="D4" s="265"/>
      <c r="E4" s="265"/>
      <c r="F4" s="265"/>
    </row>
    <row r="6" spans="1:6" ht="63.75">
      <c r="A6" s="13"/>
      <c r="B6" s="14" t="s">
        <v>27</v>
      </c>
      <c r="C6" s="12" t="s">
        <v>76</v>
      </c>
      <c r="D6" s="12" t="s">
        <v>77</v>
      </c>
      <c r="E6" s="12" t="s">
        <v>78</v>
      </c>
      <c r="F6" s="67" t="s">
        <v>79</v>
      </c>
    </row>
    <row r="7" spans="1:6" ht="38.25" customHeight="1">
      <c r="A7" s="68" t="s">
        <v>2</v>
      </c>
      <c r="B7" s="69" t="str">
        <f>+ENTREGA!D7</f>
        <v>DELGADO Y VERGARA S.A.S</v>
      </c>
      <c r="C7" s="26" t="s">
        <v>47</v>
      </c>
      <c r="D7" s="26" t="s">
        <v>47</v>
      </c>
      <c r="E7" s="26" t="s">
        <v>47</v>
      </c>
      <c r="F7" s="233"/>
    </row>
    <row r="8" spans="1:6" ht="38.25" customHeight="1">
      <c r="A8" s="68" t="s">
        <v>3</v>
      </c>
      <c r="B8" s="69" t="str">
        <f>+ENTREGA!D8</f>
        <v>FAMOC DEPANEL S.A</v>
      </c>
      <c r="C8" s="26" t="s">
        <v>47</v>
      </c>
      <c r="D8" s="26" t="s">
        <v>47</v>
      </c>
      <c r="E8" s="26" t="s">
        <v>47</v>
      </c>
      <c r="F8" s="26" t="s">
        <v>47</v>
      </c>
    </row>
    <row r="9" spans="1:6" ht="38.25" customHeight="1">
      <c r="A9" s="68" t="s">
        <v>4</v>
      </c>
      <c r="B9" s="69" t="str">
        <f>+ENTREGA!D9</f>
        <v>HIMHER Y COMPAÑIA SA</v>
      </c>
      <c r="C9" s="26" t="s">
        <v>47</v>
      </c>
      <c r="D9" s="26" t="s">
        <v>47</v>
      </c>
      <c r="E9" s="26" t="s">
        <v>47</v>
      </c>
      <c r="F9" s="26" t="s">
        <v>47</v>
      </c>
    </row>
    <row r="10" spans="1:6" ht="38.25" customHeight="1">
      <c r="A10" s="68" t="s">
        <v>50</v>
      </c>
      <c r="B10" s="69" t="str">
        <f>+ENTREGA!D10</f>
        <v>METALICAS Y MADERAS HERNANDO LOPEZ S.A.S</v>
      </c>
      <c r="C10" s="26" t="s">
        <v>47</v>
      </c>
      <c r="D10" s="26" t="s">
        <v>47</v>
      </c>
      <c r="E10" s="26" t="s">
        <v>47</v>
      </c>
      <c r="F10" s="26" t="s">
        <v>47</v>
      </c>
    </row>
    <row r="11" spans="1:6" ht="38.25" customHeight="1">
      <c r="A11" s="68" t="s">
        <v>51</v>
      </c>
      <c r="B11" s="69" t="str">
        <f>+ENTREGA!D11</f>
        <v>SOLINOFF CORPORATION S.A</v>
      </c>
      <c r="C11" s="26" t="s">
        <v>47</v>
      </c>
      <c r="D11" s="26" t="s">
        <v>47</v>
      </c>
      <c r="E11" s="26" t="s">
        <v>47</v>
      </c>
      <c r="F11" s="26" t="s">
        <v>47</v>
      </c>
    </row>
  </sheetData>
  <sheetProtection password="CC65" sheet="1" objects="1" scenarios="1" selectLockedCells="1" selectUnlockedCells="1"/>
  <mergeCells count="4">
    <mergeCell ref="A1:F1"/>
    <mergeCell ref="A2:F2"/>
    <mergeCell ref="A3:F3"/>
    <mergeCell ref="A4:F4"/>
  </mergeCells>
  <printOptions horizontalCentered="1"/>
  <pageMargins left="0.39370078740157483" right="0.39370078740157483" top="0.59055118110236227" bottom="0.39370078740157483" header="0.31496062992125984" footer="0.31496062992125984"/>
  <pageSetup scale="7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zoomScaleNormal="100" workbookViewId="0">
      <selection activeCell="N10" sqref="N10"/>
    </sheetView>
  </sheetViews>
  <sheetFormatPr baseColWidth="10" defaultColWidth="11.42578125" defaultRowHeight="15"/>
  <cols>
    <col min="1" max="1" width="6.140625" style="6" customWidth="1"/>
    <col min="2" max="3" width="12.7109375" style="6" customWidth="1"/>
    <col min="4" max="4" width="11.140625" style="6" customWidth="1"/>
    <col min="5" max="5" width="10" style="6" customWidth="1"/>
    <col min="6" max="6" width="16.140625" style="6" customWidth="1"/>
    <col min="7" max="7" width="11.42578125" style="6" customWidth="1"/>
    <col min="8" max="13" width="12" style="6" customWidth="1"/>
    <col min="14" max="14" width="11.42578125" style="6"/>
    <col min="15" max="15" width="12.5703125" style="6" bestFit="1" customWidth="1"/>
    <col min="16" max="16384" width="11.42578125" style="6"/>
  </cols>
  <sheetData>
    <row r="1" spans="1:15" ht="49.5" customHeight="1">
      <c r="A1" s="298" t="str">
        <f>+ENTREGA!B1</f>
        <v>UNIVERSIDAD DE ANTIOQUIA</v>
      </c>
      <c r="B1" s="285"/>
      <c r="C1" s="285"/>
      <c r="D1" s="285"/>
      <c r="E1" s="285"/>
      <c r="F1" s="285"/>
      <c r="G1" s="285"/>
      <c r="H1" s="285"/>
      <c r="I1" s="285"/>
      <c r="J1" s="285"/>
      <c r="K1" s="285"/>
      <c r="L1" s="285"/>
      <c r="M1" s="299"/>
    </row>
    <row r="2" spans="1:15" ht="34.5" customHeight="1">
      <c r="A2" s="286" t="str">
        <f>+ENTREGA!B2</f>
        <v>Invitación Pública N° IUEF-046-2018</v>
      </c>
      <c r="B2" s="263"/>
      <c r="C2" s="263"/>
      <c r="D2" s="263"/>
      <c r="E2" s="263"/>
      <c r="F2" s="263"/>
      <c r="G2" s="263"/>
      <c r="H2" s="263"/>
      <c r="I2" s="263"/>
      <c r="J2" s="263"/>
      <c r="K2" s="263"/>
      <c r="L2" s="263"/>
      <c r="M2" s="310"/>
    </row>
    <row r="3" spans="1:15" ht="47.25" customHeight="1">
      <c r="A3" s="277" t="str">
        <f>+ENTREGA!B3</f>
        <v>OBJETO: “Compra, transporte e instalación de mobiliario tipo oficina para la adecuación del bloque 45, piso 1 de la Ciudadela Robledo, por precios unitarios no reajustables, conforme con los planos, cantidades y especificaciones técnicas.”</v>
      </c>
      <c r="B3" s="264"/>
      <c r="C3" s="264"/>
      <c r="D3" s="264"/>
      <c r="E3" s="264"/>
      <c r="F3" s="264"/>
      <c r="G3" s="264"/>
      <c r="H3" s="264"/>
      <c r="I3" s="264"/>
      <c r="J3" s="264"/>
      <c r="K3" s="264"/>
      <c r="L3" s="264"/>
      <c r="M3" s="309"/>
    </row>
    <row r="4" spans="1:15" ht="26.25" customHeight="1">
      <c r="A4" s="306" t="s">
        <v>80</v>
      </c>
      <c r="B4" s="307"/>
      <c r="C4" s="307"/>
      <c r="D4" s="307"/>
      <c r="E4" s="307"/>
      <c r="F4" s="307"/>
      <c r="G4" s="307"/>
      <c r="H4" s="307"/>
      <c r="I4" s="307"/>
      <c r="J4" s="307"/>
      <c r="K4" s="307"/>
      <c r="L4" s="307"/>
      <c r="M4" s="308"/>
    </row>
    <row r="6" spans="1:15" ht="15" customHeight="1">
      <c r="A6" s="293" t="s">
        <v>19</v>
      </c>
      <c r="B6" s="294"/>
      <c r="C6" s="295"/>
      <c r="D6" s="7"/>
      <c r="E6" s="51" t="s">
        <v>43</v>
      </c>
      <c r="F6" s="51"/>
      <c r="G6" s="51"/>
      <c r="H6" s="52"/>
      <c r="I6" s="52"/>
      <c r="J6" s="52"/>
      <c r="K6" s="311" t="s">
        <v>20</v>
      </c>
      <c r="L6" s="311"/>
      <c r="M6" s="85">
        <f>+'4.2.1 EXPERIENCIA GRAL'!F9</f>
        <v>158095775</v>
      </c>
      <c r="O6" s="118">
        <f>+M6*0.1</f>
        <v>15809577.5</v>
      </c>
    </row>
    <row r="7" spans="1:15" ht="32.25" customHeight="1">
      <c r="A7" s="293" t="s">
        <v>21</v>
      </c>
      <c r="B7" s="295"/>
      <c r="C7" s="10">
        <v>3140.25</v>
      </c>
      <c r="D7" s="66"/>
      <c r="E7" s="50">
        <f>IF(($C$7-TRUNC($C$7))&lt;=0.33,1,IF(($C$7-TRUNC($C$7))&lt;=0.66,2,IF(($C$7-TRUNC($C$7))&lt;=0.99,3,0)))</f>
        <v>1</v>
      </c>
      <c r="F7" s="288" t="str">
        <f>IF(E7=3,"Menor valor",IF(E7=2,"Media aritmética alta",IF(E7=1,"Media aritmética","NINGUNO")))</f>
        <v>Media aritmética</v>
      </c>
      <c r="G7" s="289"/>
      <c r="H7" s="81">
        <f>ROUND(SUM(F11:F15)/M7,2)</f>
        <v>148391813.75</v>
      </c>
      <c r="K7" s="287" t="s">
        <v>22</v>
      </c>
      <c r="L7" s="287"/>
      <c r="M7" s="86">
        <v>4</v>
      </c>
    </row>
    <row r="8" spans="1:15" ht="21" customHeight="1">
      <c r="A8" s="296" t="s">
        <v>42</v>
      </c>
      <c r="B8" s="297"/>
      <c r="C8" s="25">
        <v>43412</v>
      </c>
      <c r="D8" s="7"/>
    </row>
    <row r="9" spans="1:15" ht="15" customHeight="1">
      <c r="A9" s="8"/>
      <c r="B9" s="7"/>
      <c r="C9" s="8"/>
      <c r="D9" s="7"/>
      <c r="E9" s="59" t="s">
        <v>44</v>
      </c>
      <c r="F9" s="7"/>
      <c r="G9" s="7"/>
      <c r="H9" s="7"/>
      <c r="I9" s="7"/>
      <c r="J9" s="7"/>
      <c r="K9" s="7"/>
    </row>
    <row r="10" spans="1:15" ht="31.5" customHeight="1">
      <c r="A10" s="34" t="s">
        <v>24</v>
      </c>
      <c r="B10" s="290" t="s">
        <v>26</v>
      </c>
      <c r="C10" s="291"/>
      <c r="D10" s="292"/>
      <c r="E10" s="55" t="s">
        <v>45</v>
      </c>
      <c r="F10" s="34" t="s">
        <v>25</v>
      </c>
      <c r="G10" s="53" t="s">
        <v>74</v>
      </c>
      <c r="H10" s="53" t="s">
        <v>75</v>
      </c>
      <c r="I10" s="54" t="s">
        <v>23</v>
      </c>
      <c r="J10" s="290" t="s">
        <v>32</v>
      </c>
      <c r="K10" s="291"/>
      <c r="L10" s="292"/>
    </row>
    <row r="11" spans="1:15" s="9" customFormat="1" ht="26.25" customHeight="1">
      <c r="A11" s="48">
        <v>1</v>
      </c>
      <c r="B11" s="303" t="str">
        <f>+ENTREGA!D7</f>
        <v>DELGADO Y VERGARA S.A.S</v>
      </c>
      <c r="C11" s="304"/>
      <c r="D11" s="305"/>
      <c r="E11" s="56" t="s">
        <v>293</v>
      </c>
      <c r="F11" s="49" t="str">
        <f>IF(E11="H",ROUND('Presupuesto Consolidado'!AH127,0),"")</f>
        <v/>
      </c>
      <c r="G11" s="82" t="str">
        <f>IF($E$7=1,IF(F11="","",ROUND(IF($F11&lt;=$H$7,100*(1-(($H$7-$F11)/$H$7)),60*(1-2*((ABS($H$7-$F11))/$H$7))),2)),"")</f>
        <v/>
      </c>
      <c r="H11" s="84" t="str">
        <f>+G11</f>
        <v/>
      </c>
      <c r="I11" s="83"/>
      <c r="J11" s="300"/>
      <c r="K11" s="301"/>
      <c r="L11" s="302"/>
    </row>
    <row r="12" spans="1:15" s="9" customFormat="1" ht="32.25" customHeight="1">
      <c r="A12" s="48">
        <v>2</v>
      </c>
      <c r="B12" s="303" t="str">
        <f>+ENTREGA!D8</f>
        <v>FAMOC DEPANEL S.A</v>
      </c>
      <c r="C12" s="304"/>
      <c r="D12" s="305"/>
      <c r="E12" s="56" t="s">
        <v>46</v>
      </c>
      <c r="F12" s="49">
        <f>IF(E12="H",ROUND('Presupuesto Consolidado'!F127,0),"")</f>
        <v>155338449</v>
      </c>
      <c r="G12" s="82">
        <f>IF($E$7=1,IF(F12="","",ROUND(IF($F12&lt;=$H$7,100*(1-(($H$7-$F12)/$H$7)),60*(1-2*((ABS($H$7-$F12))/$H$7))),2)),"")</f>
        <v>54.38</v>
      </c>
      <c r="H12" s="84">
        <f t="shared" ref="H12:H15" si="0">+G12</f>
        <v>54.38</v>
      </c>
      <c r="I12" s="83">
        <v>3</v>
      </c>
      <c r="J12" s="300"/>
      <c r="K12" s="301"/>
      <c r="L12" s="302"/>
    </row>
    <row r="13" spans="1:15" s="9" customFormat="1" ht="26.25" customHeight="1">
      <c r="A13" s="48">
        <v>3</v>
      </c>
      <c r="B13" s="303" t="str">
        <f>+ENTREGA!D9</f>
        <v>HIMHER Y COMPAÑIA SA</v>
      </c>
      <c r="C13" s="304"/>
      <c r="D13" s="305"/>
      <c r="E13" s="56" t="s">
        <v>46</v>
      </c>
      <c r="F13" s="49">
        <f>IF(E13="H",ROUND('Presupuesto Consolidado'!M127,0),"")</f>
        <v>128866527</v>
      </c>
      <c r="G13" s="82">
        <f>IF($E$7=1,IF(F13="","",ROUND(IF($F13&lt;=$H$7,100*(1-(($H$7-$F13)/$H$7)),60*(1-2*((ABS($H$7-$F13))/$H$7))),2)),"")</f>
        <v>86.84</v>
      </c>
      <c r="H13" s="84">
        <f t="shared" si="0"/>
        <v>86.84</v>
      </c>
      <c r="I13" s="234">
        <v>1</v>
      </c>
      <c r="J13" s="300"/>
      <c r="K13" s="301"/>
      <c r="L13" s="302"/>
    </row>
    <row r="14" spans="1:15" s="9" customFormat="1" ht="26.25">
      <c r="A14" s="48">
        <v>4</v>
      </c>
      <c r="B14" s="303" t="str">
        <f>+ENTREGA!D10</f>
        <v>METALICAS Y MADERAS HERNANDO LOPEZ S.A.S</v>
      </c>
      <c r="C14" s="304"/>
      <c r="D14" s="305"/>
      <c r="E14" s="56" t="s">
        <v>46</v>
      </c>
      <c r="F14" s="49">
        <f>IF(E14="H",ROUND('Presupuesto Consolidado'!AA127,0),"")</f>
        <v>157619565</v>
      </c>
      <c r="G14" s="82">
        <f>IF($E$7=1,IF(F14="","",ROUND(IF($F14&lt;=$H$7,100*(1-(($H$7-$F14)/$H$7)),60*(1-2*((ABS($H$7-$F14))/$H$7))),2)),"")</f>
        <v>52.54</v>
      </c>
      <c r="H14" s="84">
        <f t="shared" si="0"/>
        <v>52.54</v>
      </c>
      <c r="I14" s="83">
        <v>4</v>
      </c>
      <c r="J14" s="300"/>
      <c r="K14" s="301"/>
      <c r="L14" s="302"/>
    </row>
    <row r="15" spans="1:15" s="9" customFormat="1" ht="26.25" customHeight="1">
      <c r="A15" s="48">
        <v>5</v>
      </c>
      <c r="B15" s="303" t="str">
        <f>+ENTREGA!D11</f>
        <v>SOLINOFF CORPORATION S.A</v>
      </c>
      <c r="C15" s="304"/>
      <c r="D15" s="305"/>
      <c r="E15" s="56" t="s">
        <v>46</v>
      </c>
      <c r="F15" s="49">
        <f>IF(E15="H",ROUND('Presupuesto Consolidado'!T127,0),"")</f>
        <v>151742714</v>
      </c>
      <c r="G15" s="82">
        <f>IF($E$7=1,IF(F15="","",ROUND(IF($F15&lt;=$H$7,100*(1-(($H$7-$F15)/$H$7)),60*(1-2*((ABS($H$7-$F15))/$H$7))),2)),"")</f>
        <v>57.29</v>
      </c>
      <c r="H15" s="84">
        <f t="shared" si="0"/>
        <v>57.29</v>
      </c>
      <c r="I15" s="83">
        <v>2</v>
      </c>
      <c r="J15" s="300"/>
      <c r="K15" s="301"/>
      <c r="L15" s="302"/>
    </row>
  </sheetData>
  <sheetProtection password="CC65" sheet="1" objects="1" scenarios="1" selectLockedCells="1" selectUnlockedCells="1"/>
  <mergeCells count="22">
    <mergeCell ref="A1:M1"/>
    <mergeCell ref="J15:L15"/>
    <mergeCell ref="J13:L13"/>
    <mergeCell ref="J14:L14"/>
    <mergeCell ref="B14:D14"/>
    <mergeCell ref="B15:D15"/>
    <mergeCell ref="B13:D13"/>
    <mergeCell ref="A4:M4"/>
    <mergeCell ref="A3:M3"/>
    <mergeCell ref="A2:M2"/>
    <mergeCell ref="J11:L11"/>
    <mergeCell ref="J12:L12"/>
    <mergeCell ref="B12:D12"/>
    <mergeCell ref="B11:D11"/>
    <mergeCell ref="J10:L10"/>
    <mergeCell ref="K6:L6"/>
    <mergeCell ref="K7:L7"/>
    <mergeCell ref="F7:G7"/>
    <mergeCell ref="B10:D10"/>
    <mergeCell ref="A6:C6"/>
    <mergeCell ref="A8:B8"/>
    <mergeCell ref="A7:B7"/>
  </mergeCells>
  <conditionalFormatting sqref="H7">
    <cfRule type="expression" dxfId="50" priority="3">
      <formula>$E$7=1</formula>
    </cfRule>
  </conditionalFormatting>
  <printOptions horizontalCentered="1"/>
  <pageMargins left="0.39370078740157483" right="0.19685039370078741" top="0.59055118110236227" bottom="0.39370078740157483" header="0.31496062992125984" footer="0.31496062992125984"/>
  <pageSetup scale="76" fitToHeight="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H127"/>
  <sheetViews>
    <sheetView showGridLines="0" zoomScale="70" zoomScaleNormal="70" zoomScalePageLayoutView="96" workbookViewId="0">
      <pane ySplit="9" topLeftCell="A10" activePane="bottomLeft" state="frozen"/>
      <selection activeCell="E1" sqref="E1"/>
      <selection pane="bottomLeft" activeCell="G15" sqref="G15"/>
    </sheetView>
  </sheetViews>
  <sheetFormatPr baseColWidth="10" defaultColWidth="25.7109375" defaultRowHeight="12.75"/>
  <cols>
    <col min="1" max="1" width="25.85546875" customWidth="1"/>
    <col min="2" max="2" width="57" customWidth="1"/>
    <col min="3" max="3" width="17.7109375" bestFit="1" customWidth="1"/>
    <col min="4" max="4" width="23.85546875" bestFit="1" customWidth="1"/>
    <col min="5" max="5" width="29.140625" bestFit="1" customWidth="1"/>
    <col min="6" max="6" width="26.28515625" bestFit="1" customWidth="1"/>
    <col min="7" max="7" width="3.7109375" customWidth="1"/>
    <col min="8" max="8" width="25.7109375" customWidth="1"/>
    <col min="9" max="9" width="56.7109375" customWidth="1"/>
    <col min="10" max="10" width="17.7109375" bestFit="1" customWidth="1"/>
    <col min="11" max="11" width="23.85546875" bestFit="1" customWidth="1"/>
    <col min="12" max="12" width="29.140625" bestFit="1" customWidth="1"/>
    <col min="13" max="13" width="26.28515625" bestFit="1" customWidth="1"/>
    <col min="14" max="14" width="3.7109375" customWidth="1"/>
    <col min="16" max="16" width="56.7109375" customWidth="1"/>
    <col min="17" max="17" width="17.7109375" bestFit="1" customWidth="1"/>
    <col min="18" max="18" width="23.85546875" bestFit="1" customWidth="1"/>
    <col min="19" max="19" width="29.140625" bestFit="1" customWidth="1"/>
    <col min="20" max="20" width="26.28515625" bestFit="1" customWidth="1"/>
    <col min="21" max="21" width="3.7109375" customWidth="1"/>
    <col min="23" max="23" width="56.7109375" customWidth="1"/>
    <col min="24" max="24" width="11.140625" bestFit="1" customWidth="1"/>
    <col min="25" max="25" width="23.85546875" bestFit="1" customWidth="1"/>
    <col min="26" max="26" width="22.5703125" bestFit="1" customWidth="1"/>
    <col min="27" max="27" width="19.7109375" bestFit="1" customWidth="1"/>
    <col min="28" max="28" width="3.7109375" customWidth="1"/>
    <col min="30" max="30" width="56.5703125" customWidth="1"/>
    <col min="31" max="31" width="11.140625" bestFit="1" customWidth="1"/>
    <col min="32" max="32" width="23.85546875" bestFit="1" customWidth="1"/>
    <col min="33" max="33" width="22.5703125" bestFit="1" customWidth="1"/>
    <col min="34" max="34" width="19.7109375" bestFit="1" customWidth="1"/>
  </cols>
  <sheetData>
    <row r="1" spans="1:34" ht="18">
      <c r="A1" s="320"/>
      <c r="B1" s="320"/>
      <c r="C1" s="313"/>
      <c r="D1" s="313"/>
      <c r="E1" s="313"/>
      <c r="F1" s="313"/>
      <c r="H1" s="319"/>
      <c r="I1" s="319"/>
      <c r="J1" s="313"/>
      <c r="K1" s="313"/>
      <c r="L1" s="313"/>
      <c r="M1" s="313"/>
      <c r="O1" s="319"/>
      <c r="P1" s="319"/>
      <c r="Q1" s="313"/>
      <c r="R1" s="313"/>
      <c r="S1" s="313"/>
      <c r="T1" s="313"/>
      <c r="V1" s="319" t="s">
        <v>235</v>
      </c>
      <c r="W1" s="319"/>
      <c r="X1" s="313"/>
      <c r="Y1" s="313"/>
      <c r="Z1" s="313"/>
      <c r="AA1" s="313"/>
      <c r="AC1" s="312" t="s">
        <v>236</v>
      </c>
      <c r="AD1" s="312"/>
      <c r="AE1" s="313"/>
      <c r="AF1" s="313"/>
      <c r="AG1" s="313"/>
      <c r="AH1" s="313"/>
    </row>
    <row r="2" spans="1:34">
      <c r="A2" s="320"/>
      <c r="B2" s="320"/>
      <c r="C2" s="314" t="s">
        <v>146</v>
      </c>
      <c r="D2" s="314"/>
      <c r="E2" s="314"/>
      <c r="F2" s="314"/>
      <c r="H2" s="319"/>
      <c r="I2" s="319"/>
      <c r="J2" s="314" t="s">
        <v>146</v>
      </c>
      <c r="K2" s="314"/>
      <c r="L2" s="314"/>
      <c r="M2" s="314"/>
      <c r="O2" s="319"/>
      <c r="P2" s="319"/>
      <c r="Q2" s="314" t="s">
        <v>146</v>
      </c>
      <c r="R2" s="314"/>
      <c r="S2" s="314"/>
      <c r="T2" s="314"/>
      <c r="V2" s="319"/>
      <c r="W2" s="319"/>
      <c r="X2" s="314" t="s">
        <v>146</v>
      </c>
      <c r="Y2" s="314"/>
      <c r="Z2" s="314"/>
      <c r="AA2" s="314"/>
      <c r="AC2" s="312"/>
      <c r="AD2" s="312"/>
      <c r="AE2" s="314" t="s">
        <v>146</v>
      </c>
      <c r="AF2" s="314"/>
      <c r="AG2" s="314"/>
      <c r="AH2" s="314"/>
    </row>
    <row r="3" spans="1:34">
      <c r="A3" s="320"/>
      <c r="B3" s="320"/>
      <c r="C3" s="314"/>
      <c r="D3" s="314"/>
      <c r="E3" s="314"/>
      <c r="F3" s="314"/>
      <c r="H3" s="319"/>
      <c r="I3" s="319"/>
      <c r="J3" s="314"/>
      <c r="K3" s="314"/>
      <c r="L3" s="314"/>
      <c r="M3" s="314"/>
      <c r="O3" s="319"/>
      <c r="P3" s="319"/>
      <c r="Q3" s="314"/>
      <c r="R3" s="314"/>
      <c r="S3" s="314"/>
      <c r="T3" s="314"/>
      <c r="V3" s="319"/>
      <c r="W3" s="319"/>
      <c r="X3" s="314"/>
      <c r="Y3" s="314"/>
      <c r="Z3" s="314"/>
      <c r="AA3" s="314"/>
      <c r="AC3" s="312"/>
      <c r="AD3" s="312"/>
      <c r="AE3" s="314"/>
      <c r="AF3" s="314"/>
      <c r="AG3" s="314"/>
      <c r="AH3" s="314"/>
    </row>
    <row r="4" spans="1:34">
      <c r="A4" s="320"/>
      <c r="B4" s="320"/>
      <c r="C4" s="314"/>
      <c r="D4" s="314"/>
      <c r="E4" s="314"/>
      <c r="F4" s="314"/>
      <c r="H4" s="319"/>
      <c r="I4" s="319"/>
      <c r="J4" s="314"/>
      <c r="K4" s="314"/>
      <c r="L4" s="314"/>
      <c r="M4" s="314"/>
      <c r="O4" s="319"/>
      <c r="P4" s="319"/>
      <c r="Q4" s="314"/>
      <c r="R4" s="314"/>
      <c r="S4" s="314"/>
      <c r="T4" s="314"/>
      <c r="V4" s="319"/>
      <c r="W4" s="319"/>
      <c r="X4" s="314"/>
      <c r="Y4" s="314"/>
      <c r="Z4" s="314"/>
      <c r="AA4" s="314"/>
      <c r="AC4" s="312"/>
      <c r="AD4" s="312"/>
      <c r="AE4" s="314"/>
      <c r="AF4" s="314"/>
      <c r="AG4" s="314"/>
      <c r="AH4" s="314"/>
    </row>
    <row r="5" spans="1:34">
      <c r="A5" s="320"/>
      <c r="B5" s="320"/>
      <c r="C5" s="315" t="s">
        <v>147</v>
      </c>
      <c r="D5" s="315"/>
      <c r="E5" s="315"/>
      <c r="F5" s="315"/>
      <c r="H5" s="319"/>
      <c r="I5" s="319"/>
      <c r="J5" s="315" t="s">
        <v>147</v>
      </c>
      <c r="K5" s="315"/>
      <c r="L5" s="315"/>
      <c r="M5" s="315"/>
      <c r="O5" s="319"/>
      <c r="P5" s="319"/>
      <c r="Q5" s="315" t="s">
        <v>147</v>
      </c>
      <c r="R5" s="315"/>
      <c r="S5" s="315"/>
      <c r="T5" s="315"/>
      <c r="V5" s="319"/>
      <c r="W5" s="319"/>
      <c r="X5" s="315" t="s">
        <v>147</v>
      </c>
      <c r="Y5" s="315"/>
      <c r="Z5" s="315"/>
      <c r="AA5" s="315"/>
      <c r="AC5" s="312"/>
      <c r="AD5" s="312"/>
      <c r="AE5" s="315" t="s">
        <v>147</v>
      </c>
      <c r="AF5" s="315"/>
      <c r="AG5" s="315"/>
      <c r="AH5" s="315"/>
    </row>
    <row r="6" spans="1:34">
      <c r="A6" s="320"/>
      <c r="B6" s="320"/>
      <c r="C6" s="315"/>
      <c r="D6" s="315"/>
      <c r="E6" s="315"/>
      <c r="F6" s="315"/>
      <c r="H6" s="319"/>
      <c r="I6" s="319"/>
      <c r="J6" s="315"/>
      <c r="K6" s="315"/>
      <c r="L6" s="315"/>
      <c r="M6" s="315"/>
      <c r="O6" s="319"/>
      <c r="P6" s="319"/>
      <c r="Q6" s="315"/>
      <c r="R6" s="315"/>
      <c r="S6" s="315"/>
      <c r="T6" s="315"/>
      <c r="V6" s="319"/>
      <c r="W6" s="319"/>
      <c r="X6" s="315"/>
      <c r="Y6" s="315"/>
      <c r="Z6" s="315"/>
      <c r="AA6" s="315"/>
      <c r="AC6" s="312"/>
      <c r="AD6" s="312"/>
      <c r="AE6" s="315"/>
      <c r="AF6" s="315"/>
      <c r="AG6" s="315"/>
      <c r="AH6" s="315"/>
    </row>
    <row r="7" spans="1:34" ht="15.75">
      <c r="A7" s="316" t="s">
        <v>148</v>
      </c>
      <c r="B7" s="317"/>
      <c r="C7" s="317"/>
      <c r="D7" s="317"/>
      <c r="E7" s="317"/>
      <c r="F7" s="318"/>
      <c r="H7" s="316" t="s">
        <v>148</v>
      </c>
      <c r="I7" s="317"/>
      <c r="J7" s="317"/>
      <c r="K7" s="317"/>
      <c r="L7" s="317"/>
      <c r="M7" s="318"/>
      <c r="O7" s="316" t="s">
        <v>148</v>
      </c>
      <c r="P7" s="317"/>
      <c r="Q7" s="317"/>
      <c r="R7" s="317"/>
      <c r="S7" s="317"/>
      <c r="T7" s="318"/>
      <c r="V7" s="316" t="s">
        <v>148</v>
      </c>
      <c r="W7" s="317"/>
      <c r="X7" s="317"/>
      <c r="Y7" s="317"/>
      <c r="Z7" s="317"/>
      <c r="AA7" s="318"/>
      <c r="AC7" s="316" t="s">
        <v>148</v>
      </c>
      <c r="AD7" s="317"/>
      <c r="AE7" s="317"/>
      <c r="AF7" s="317"/>
      <c r="AG7" s="317"/>
      <c r="AH7" s="318"/>
    </row>
    <row r="8" spans="1:34" ht="15">
      <c r="A8" s="139" t="s">
        <v>149</v>
      </c>
      <c r="B8" s="140" t="s">
        <v>150</v>
      </c>
      <c r="C8" s="141" t="s">
        <v>151</v>
      </c>
      <c r="D8" s="142" t="s">
        <v>152</v>
      </c>
      <c r="E8" s="143" t="s">
        <v>153</v>
      </c>
      <c r="F8" s="144" t="s">
        <v>154</v>
      </c>
      <c r="H8" s="139" t="s">
        <v>149</v>
      </c>
      <c r="I8" s="140" t="s">
        <v>150</v>
      </c>
      <c r="J8" s="141" t="s">
        <v>151</v>
      </c>
      <c r="K8" s="142" t="s">
        <v>152</v>
      </c>
      <c r="L8" s="143" t="s">
        <v>153</v>
      </c>
      <c r="M8" s="194" t="s">
        <v>154</v>
      </c>
      <c r="O8" s="139" t="s">
        <v>149</v>
      </c>
      <c r="P8" s="140" t="s">
        <v>150</v>
      </c>
      <c r="Q8" s="141" t="s">
        <v>151</v>
      </c>
      <c r="R8" s="142" t="s">
        <v>152</v>
      </c>
      <c r="S8" s="143" t="s">
        <v>153</v>
      </c>
      <c r="T8" s="144" t="s">
        <v>154</v>
      </c>
      <c r="V8" s="139" t="s">
        <v>149</v>
      </c>
      <c r="W8" s="140" t="s">
        <v>150</v>
      </c>
      <c r="X8" s="141" t="s">
        <v>151</v>
      </c>
      <c r="Y8" s="142" t="s">
        <v>152</v>
      </c>
      <c r="Z8" s="143" t="s">
        <v>153</v>
      </c>
      <c r="AA8" s="144" t="s">
        <v>154</v>
      </c>
      <c r="AC8" s="139" t="s">
        <v>149</v>
      </c>
      <c r="AD8" s="140" t="s">
        <v>150</v>
      </c>
      <c r="AE8" s="141" t="s">
        <v>151</v>
      </c>
      <c r="AF8" s="142" t="s">
        <v>152</v>
      </c>
      <c r="AG8" s="143" t="s">
        <v>153</v>
      </c>
      <c r="AH8" s="144" t="s">
        <v>154</v>
      </c>
    </row>
    <row r="9" spans="1:34" ht="30">
      <c r="A9" s="145" t="s">
        <v>155</v>
      </c>
      <c r="B9" s="146"/>
      <c r="C9" s="146"/>
      <c r="D9" s="146"/>
      <c r="E9" s="147"/>
      <c r="F9" s="148"/>
      <c r="H9" s="145" t="s">
        <v>155</v>
      </c>
      <c r="I9" s="146"/>
      <c r="J9" s="146"/>
      <c r="K9" s="146"/>
      <c r="L9" s="195"/>
      <c r="M9" s="196"/>
      <c r="O9" s="145" t="s">
        <v>155</v>
      </c>
      <c r="P9" s="146"/>
      <c r="Q9" s="146"/>
      <c r="R9" s="146"/>
      <c r="S9" s="147"/>
      <c r="T9" s="148"/>
      <c r="V9" s="145" t="s">
        <v>155</v>
      </c>
      <c r="W9" s="146"/>
      <c r="X9" s="146"/>
      <c r="Y9" s="146"/>
      <c r="Z9" s="147"/>
      <c r="AA9" s="148"/>
      <c r="AC9" s="145" t="s">
        <v>155</v>
      </c>
      <c r="AD9" s="146"/>
      <c r="AE9" s="146"/>
      <c r="AF9" s="146"/>
      <c r="AG9" s="147"/>
      <c r="AH9" s="148"/>
    </row>
    <row r="10" spans="1:34" ht="15">
      <c r="A10" s="149" t="s">
        <v>156</v>
      </c>
      <c r="B10" s="150"/>
      <c r="C10" s="151"/>
      <c r="D10" s="152"/>
      <c r="E10" s="153"/>
      <c r="F10" s="154"/>
      <c r="H10" s="149" t="s">
        <v>156</v>
      </c>
      <c r="I10" s="150"/>
      <c r="J10" s="151"/>
      <c r="K10" s="152"/>
      <c r="L10" s="197"/>
      <c r="M10" s="198"/>
      <c r="O10" s="149" t="s">
        <v>156</v>
      </c>
      <c r="P10" s="150"/>
      <c r="Q10" s="151"/>
      <c r="R10" s="152"/>
      <c r="S10" s="153"/>
      <c r="T10" s="154"/>
      <c r="V10" s="149" t="s">
        <v>156</v>
      </c>
      <c r="W10" s="150"/>
      <c r="X10" s="151"/>
      <c r="Y10" s="152"/>
      <c r="Z10" s="153"/>
      <c r="AA10" s="154"/>
      <c r="AC10" s="149" t="s">
        <v>156</v>
      </c>
      <c r="AD10" s="150"/>
      <c r="AE10" s="151"/>
      <c r="AF10" s="152"/>
      <c r="AG10" s="153"/>
      <c r="AH10" s="154"/>
    </row>
    <row r="11" spans="1:34" ht="38.25">
      <c r="A11" s="155" t="s">
        <v>157</v>
      </c>
      <c r="B11" s="156" t="s">
        <v>158</v>
      </c>
      <c r="C11" s="157" t="s">
        <v>159</v>
      </c>
      <c r="D11" s="158">
        <v>1</v>
      </c>
      <c r="E11" s="159">
        <v>1451250</v>
      </c>
      <c r="F11" s="160">
        <f>D11*E11</f>
        <v>1451250</v>
      </c>
      <c r="H11" s="155" t="s">
        <v>157</v>
      </c>
      <c r="I11" s="156" t="s">
        <v>158</v>
      </c>
      <c r="J11" s="157" t="s">
        <v>159</v>
      </c>
      <c r="K11" s="158">
        <v>1</v>
      </c>
      <c r="L11" s="199">
        <v>907931.2</v>
      </c>
      <c r="M11" s="200">
        <f>+L11*K11</f>
        <v>907931.2</v>
      </c>
      <c r="O11" s="155" t="s">
        <v>157</v>
      </c>
      <c r="P11" s="156" t="s">
        <v>158</v>
      </c>
      <c r="Q11" s="157" t="s">
        <v>159</v>
      </c>
      <c r="R11" s="158">
        <v>1</v>
      </c>
      <c r="S11" s="159">
        <v>1752555</v>
      </c>
      <c r="T11" s="160">
        <f>+S11*R11</f>
        <v>1752555</v>
      </c>
      <c r="V11" s="155" t="s">
        <v>157</v>
      </c>
      <c r="W11" s="156" t="s">
        <v>158</v>
      </c>
      <c r="X11" s="157" t="s">
        <v>159</v>
      </c>
      <c r="Y11" s="158">
        <v>1</v>
      </c>
      <c r="Z11" s="159">
        <v>1552000</v>
      </c>
      <c r="AA11" s="160">
        <f>Y11*Z11</f>
        <v>1552000</v>
      </c>
      <c r="AC11" s="155" t="s">
        <v>157</v>
      </c>
      <c r="AD11" s="156" t="s">
        <v>158</v>
      </c>
      <c r="AE11" s="157" t="s">
        <v>159</v>
      </c>
      <c r="AF11" s="158">
        <v>1</v>
      </c>
      <c r="AG11" s="159">
        <v>950000</v>
      </c>
      <c r="AH11" s="160">
        <f>AF11*AG11</f>
        <v>950000</v>
      </c>
    </row>
    <row r="12" spans="1:34" ht="63.75">
      <c r="A12" s="155" t="s">
        <v>160</v>
      </c>
      <c r="B12" s="156" t="s">
        <v>161</v>
      </c>
      <c r="C12" s="157" t="s">
        <v>159</v>
      </c>
      <c r="D12" s="158">
        <v>8</v>
      </c>
      <c r="E12" s="159">
        <v>136416</v>
      </c>
      <c r="F12" s="160">
        <f>D12*E12</f>
        <v>1091328</v>
      </c>
      <c r="H12" s="155" t="s">
        <v>160</v>
      </c>
      <c r="I12" s="156" t="s">
        <v>161</v>
      </c>
      <c r="J12" s="157" t="s">
        <v>159</v>
      </c>
      <c r="K12" s="158">
        <v>8</v>
      </c>
      <c r="L12" s="199">
        <v>165167.07</v>
      </c>
      <c r="M12" s="200">
        <f>+L12*K12</f>
        <v>1321336.56</v>
      </c>
      <c r="O12" s="155" t="s">
        <v>160</v>
      </c>
      <c r="P12" s="156" t="s">
        <v>161</v>
      </c>
      <c r="Q12" s="157" t="s">
        <v>159</v>
      </c>
      <c r="R12" s="158">
        <v>8</v>
      </c>
      <c r="S12" s="159">
        <v>145900</v>
      </c>
      <c r="T12" s="160">
        <f>+S12*R12</f>
        <v>1167200</v>
      </c>
      <c r="V12" s="155" t="s">
        <v>160</v>
      </c>
      <c r="W12" s="156" t="s">
        <v>161</v>
      </c>
      <c r="X12" s="157" t="s">
        <v>159</v>
      </c>
      <c r="Y12" s="158">
        <v>8</v>
      </c>
      <c r="Z12" s="159">
        <v>70000</v>
      </c>
      <c r="AA12" s="160">
        <f>Y12*Z12</f>
        <v>560000</v>
      </c>
      <c r="AC12" s="155" t="s">
        <v>160</v>
      </c>
      <c r="AD12" s="156" t="s">
        <v>161</v>
      </c>
      <c r="AE12" s="157" t="s">
        <v>159</v>
      </c>
      <c r="AF12" s="158">
        <v>8</v>
      </c>
      <c r="AG12" s="159">
        <v>120000</v>
      </c>
      <c r="AH12" s="160">
        <f>AF12*AG12</f>
        <v>960000</v>
      </c>
    </row>
    <row r="13" spans="1:34" ht="25.5">
      <c r="A13" s="155" t="s">
        <v>162</v>
      </c>
      <c r="B13" s="161" t="s">
        <v>163</v>
      </c>
      <c r="C13" s="157" t="s">
        <v>159</v>
      </c>
      <c r="D13" s="158">
        <v>2</v>
      </c>
      <c r="E13" s="159">
        <v>617121</v>
      </c>
      <c r="F13" s="160">
        <f>D13*E13</f>
        <v>1234242</v>
      </c>
      <c r="H13" s="155" t="s">
        <v>162</v>
      </c>
      <c r="I13" s="161" t="s">
        <v>163</v>
      </c>
      <c r="J13" s="157" t="s">
        <v>159</v>
      </c>
      <c r="K13" s="158">
        <v>2</v>
      </c>
      <c r="L13" s="199">
        <v>414609.36</v>
      </c>
      <c r="M13" s="200">
        <f>+L13*K13</f>
        <v>829218.72</v>
      </c>
      <c r="O13" s="155" t="s">
        <v>162</v>
      </c>
      <c r="P13" s="161" t="s">
        <v>163</v>
      </c>
      <c r="Q13" s="157" t="s">
        <v>159</v>
      </c>
      <c r="R13" s="158">
        <v>2</v>
      </c>
      <c r="S13" s="159">
        <v>845928</v>
      </c>
      <c r="T13" s="160">
        <f>+S13*R13</f>
        <v>1691856</v>
      </c>
      <c r="V13" s="155" t="s">
        <v>162</v>
      </c>
      <c r="W13" s="161" t="s">
        <v>163</v>
      </c>
      <c r="X13" s="157" t="s">
        <v>159</v>
      </c>
      <c r="Y13" s="158">
        <v>2</v>
      </c>
      <c r="Z13" s="159">
        <v>520000</v>
      </c>
      <c r="AA13" s="160">
        <f>Y13*Z13</f>
        <v>1040000</v>
      </c>
      <c r="AC13" s="155" t="s">
        <v>162</v>
      </c>
      <c r="AD13" s="161" t="s">
        <v>163</v>
      </c>
      <c r="AE13" s="157" t="s">
        <v>159</v>
      </c>
      <c r="AF13" s="158">
        <v>2</v>
      </c>
      <c r="AG13" s="159">
        <v>520000</v>
      </c>
      <c r="AH13" s="160">
        <f>AF13*AG13</f>
        <v>1040000</v>
      </c>
    </row>
    <row r="14" spans="1:34" ht="15">
      <c r="A14" s="149" t="s">
        <v>164</v>
      </c>
      <c r="B14" s="162"/>
      <c r="C14" s="163"/>
      <c r="D14" s="152"/>
      <c r="E14" s="164"/>
      <c r="F14" s="165"/>
      <c r="H14" s="149" t="s">
        <v>164</v>
      </c>
      <c r="I14" s="162"/>
      <c r="J14" s="163"/>
      <c r="K14" s="152"/>
      <c r="L14" s="201"/>
      <c r="M14" s="202"/>
      <c r="O14" s="149" t="s">
        <v>164</v>
      </c>
      <c r="P14" s="162"/>
      <c r="Q14" s="163"/>
      <c r="R14" s="152"/>
      <c r="S14" s="164"/>
      <c r="T14" s="165"/>
      <c r="V14" s="149" t="s">
        <v>164</v>
      </c>
      <c r="W14" s="162"/>
      <c r="X14" s="163"/>
      <c r="Y14" s="152"/>
      <c r="Z14" s="164"/>
      <c r="AA14" s="165"/>
      <c r="AC14" s="149" t="s">
        <v>164</v>
      </c>
      <c r="AD14" s="162"/>
      <c r="AE14" s="163"/>
      <c r="AF14" s="152"/>
      <c r="AG14" s="164"/>
      <c r="AH14" s="165"/>
    </row>
    <row r="15" spans="1:34" ht="51">
      <c r="A15" s="155" t="s">
        <v>165</v>
      </c>
      <c r="B15" s="156" t="s">
        <v>166</v>
      </c>
      <c r="C15" s="166" t="s">
        <v>159</v>
      </c>
      <c r="D15" s="158">
        <v>1</v>
      </c>
      <c r="E15" s="167">
        <v>789039</v>
      </c>
      <c r="F15" s="160">
        <f>D15*E15</f>
        <v>789039</v>
      </c>
      <c r="H15" s="155" t="s">
        <v>165</v>
      </c>
      <c r="I15" s="156" t="s">
        <v>166</v>
      </c>
      <c r="J15" s="166" t="s">
        <v>159</v>
      </c>
      <c r="K15" s="158">
        <v>1</v>
      </c>
      <c r="L15" s="199">
        <v>1013038.4</v>
      </c>
      <c r="M15" s="200">
        <f t="shared" ref="M15:M23" si="0">+L15*K15</f>
        <v>1013038.4</v>
      </c>
      <c r="O15" s="155" t="s">
        <v>165</v>
      </c>
      <c r="P15" s="156" t="s">
        <v>166</v>
      </c>
      <c r="Q15" s="166" t="s">
        <v>159</v>
      </c>
      <c r="R15" s="158">
        <v>1</v>
      </c>
      <c r="S15" s="159">
        <v>1010958</v>
      </c>
      <c r="T15" s="160">
        <f>R15*S15</f>
        <v>1010958</v>
      </c>
      <c r="V15" s="155" t="s">
        <v>165</v>
      </c>
      <c r="W15" s="156" t="s">
        <v>166</v>
      </c>
      <c r="X15" s="166" t="s">
        <v>159</v>
      </c>
      <c r="Y15" s="158">
        <v>1</v>
      </c>
      <c r="Z15" s="159">
        <v>1583332</v>
      </c>
      <c r="AA15" s="160">
        <f>Y15*Z15</f>
        <v>1583332</v>
      </c>
      <c r="AC15" s="155" t="s">
        <v>165</v>
      </c>
      <c r="AD15" s="156" t="s">
        <v>166</v>
      </c>
      <c r="AE15" s="166" t="s">
        <v>159</v>
      </c>
      <c r="AF15" s="158">
        <v>1</v>
      </c>
      <c r="AG15" s="159">
        <v>720000</v>
      </c>
      <c r="AH15" s="160">
        <f>AF15*AG15</f>
        <v>720000</v>
      </c>
    </row>
    <row r="16" spans="1:34" ht="38.25">
      <c r="A16" s="155" t="s">
        <v>167</v>
      </c>
      <c r="B16" s="156" t="s">
        <v>168</v>
      </c>
      <c r="C16" s="157" t="s">
        <v>159</v>
      </c>
      <c r="D16" s="158">
        <v>1</v>
      </c>
      <c r="E16" s="159">
        <v>362676</v>
      </c>
      <c r="F16" s="160">
        <f t="shared" ref="F16:F23" si="1">D16*E16</f>
        <v>362676</v>
      </c>
      <c r="H16" s="155" t="s">
        <v>167</v>
      </c>
      <c r="I16" s="156" t="s">
        <v>168</v>
      </c>
      <c r="J16" s="157" t="s">
        <v>159</v>
      </c>
      <c r="K16" s="158">
        <v>1</v>
      </c>
      <c r="L16" s="199">
        <v>261761.28</v>
      </c>
      <c r="M16" s="200">
        <f t="shared" si="0"/>
        <v>261761.28</v>
      </c>
      <c r="O16" s="155" t="s">
        <v>167</v>
      </c>
      <c r="P16" s="156" t="s">
        <v>168</v>
      </c>
      <c r="Q16" s="157" t="s">
        <v>159</v>
      </c>
      <c r="R16" s="158">
        <v>1</v>
      </c>
      <c r="S16" s="159">
        <v>353500</v>
      </c>
      <c r="T16" s="160">
        <f t="shared" ref="T16:T23" si="2">R16*S16</f>
        <v>353500</v>
      </c>
      <c r="V16" s="155" t="s">
        <v>167</v>
      </c>
      <c r="W16" s="156" t="s">
        <v>168</v>
      </c>
      <c r="X16" s="157" t="s">
        <v>159</v>
      </c>
      <c r="Y16" s="158">
        <v>1</v>
      </c>
      <c r="Z16" s="159">
        <v>350000</v>
      </c>
      <c r="AA16" s="160">
        <f t="shared" ref="AA16:AA23" si="3">Y16*Z16</f>
        <v>350000</v>
      </c>
      <c r="AC16" s="155" t="s">
        <v>167</v>
      </c>
      <c r="AD16" s="156" t="s">
        <v>168</v>
      </c>
      <c r="AE16" s="157" t="s">
        <v>159</v>
      </c>
      <c r="AF16" s="158">
        <v>1</v>
      </c>
      <c r="AG16" s="159">
        <v>240000</v>
      </c>
      <c r="AH16" s="160">
        <f t="shared" ref="AH16:AH23" si="4">AF16*AG16</f>
        <v>240000</v>
      </c>
    </row>
    <row r="17" spans="1:34" ht="38.25">
      <c r="A17" s="155" t="s">
        <v>169</v>
      </c>
      <c r="B17" s="156" t="s">
        <v>170</v>
      </c>
      <c r="C17" s="157" t="s">
        <v>159</v>
      </c>
      <c r="D17" s="158">
        <v>1</v>
      </c>
      <c r="E17" s="159">
        <v>588650</v>
      </c>
      <c r="F17" s="160">
        <f t="shared" si="1"/>
        <v>588650</v>
      </c>
      <c r="H17" s="155" t="s">
        <v>169</v>
      </c>
      <c r="I17" s="156" t="s">
        <v>170</v>
      </c>
      <c r="J17" s="157" t="s">
        <v>159</v>
      </c>
      <c r="K17" s="158">
        <v>1</v>
      </c>
      <c r="L17" s="199">
        <v>802151.68</v>
      </c>
      <c r="M17" s="200">
        <f t="shared" si="0"/>
        <v>802151.68</v>
      </c>
      <c r="O17" s="155" t="s">
        <v>169</v>
      </c>
      <c r="P17" s="156" t="s">
        <v>170</v>
      </c>
      <c r="Q17" s="157" t="s">
        <v>159</v>
      </c>
      <c r="R17" s="158">
        <v>1</v>
      </c>
      <c r="S17" s="159">
        <v>420933</v>
      </c>
      <c r="T17" s="160">
        <f t="shared" si="2"/>
        <v>420933</v>
      </c>
      <c r="V17" s="155" t="s">
        <v>169</v>
      </c>
      <c r="W17" s="156" t="s">
        <v>170</v>
      </c>
      <c r="X17" s="157" t="s">
        <v>159</v>
      </c>
      <c r="Y17" s="158">
        <v>1</v>
      </c>
      <c r="Z17" s="159">
        <v>827024</v>
      </c>
      <c r="AA17" s="160">
        <f t="shared" si="3"/>
        <v>827024</v>
      </c>
      <c r="AC17" s="155" t="s">
        <v>169</v>
      </c>
      <c r="AD17" s="156" t="s">
        <v>170</v>
      </c>
      <c r="AE17" s="157" t="s">
        <v>159</v>
      </c>
      <c r="AF17" s="158">
        <v>1</v>
      </c>
      <c r="AG17" s="159">
        <v>410000</v>
      </c>
      <c r="AH17" s="160">
        <f t="shared" si="4"/>
        <v>410000</v>
      </c>
    </row>
    <row r="18" spans="1:34" ht="76.5">
      <c r="A18" s="155" t="s">
        <v>171</v>
      </c>
      <c r="B18" s="161" t="s">
        <v>172</v>
      </c>
      <c r="C18" s="157" t="s">
        <v>159</v>
      </c>
      <c r="D18" s="158">
        <v>2</v>
      </c>
      <c r="E18" s="159">
        <v>874654</v>
      </c>
      <c r="F18" s="160">
        <f t="shared" si="1"/>
        <v>1749308</v>
      </c>
      <c r="H18" s="155" t="s">
        <v>171</v>
      </c>
      <c r="I18" s="161" t="s">
        <v>172</v>
      </c>
      <c r="J18" s="157" t="s">
        <v>159</v>
      </c>
      <c r="K18" s="158">
        <v>2</v>
      </c>
      <c r="L18" s="199">
        <v>762961.76</v>
      </c>
      <c r="M18" s="200">
        <f t="shared" si="0"/>
        <v>1525923.52</v>
      </c>
      <c r="O18" s="155" t="s">
        <v>171</v>
      </c>
      <c r="P18" s="161" t="s">
        <v>172</v>
      </c>
      <c r="Q18" s="157" t="s">
        <v>159</v>
      </c>
      <c r="R18" s="158">
        <v>2</v>
      </c>
      <c r="S18" s="159">
        <v>1343760</v>
      </c>
      <c r="T18" s="160">
        <f t="shared" si="2"/>
        <v>2687520</v>
      </c>
      <c r="V18" s="155" t="s">
        <v>171</v>
      </c>
      <c r="W18" s="161" t="s">
        <v>172</v>
      </c>
      <c r="X18" s="157" t="s">
        <v>159</v>
      </c>
      <c r="Y18" s="158">
        <v>2</v>
      </c>
      <c r="Z18" s="159">
        <v>700000</v>
      </c>
      <c r="AA18" s="160">
        <f t="shared" si="3"/>
        <v>1400000</v>
      </c>
      <c r="AC18" s="155" t="s">
        <v>171</v>
      </c>
      <c r="AD18" s="161" t="s">
        <v>172</v>
      </c>
      <c r="AE18" s="157" t="s">
        <v>159</v>
      </c>
      <c r="AF18" s="158">
        <v>2</v>
      </c>
      <c r="AG18" s="159">
        <v>790000</v>
      </c>
      <c r="AH18" s="160">
        <f t="shared" si="4"/>
        <v>1580000</v>
      </c>
    </row>
    <row r="19" spans="1:34" ht="63.75">
      <c r="A19" s="155" t="s">
        <v>160</v>
      </c>
      <c r="B19" s="156" t="s">
        <v>161</v>
      </c>
      <c r="C19" s="157" t="s">
        <v>159</v>
      </c>
      <c r="D19" s="158">
        <v>2</v>
      </c>
      <c r="E19" s="159">
        <v>136416</v>
      </c>
      <c r="F19" s="160">
        <f t="shared" si="1"/>
        <v>272832</v>
      </c>
      <c r="H19" s="155" t="s">
        <v>160</v>
      </c>
      <c r="I19" s="156" t="s">
        <v>161</v>
      </c>
      <c r="J19" s="157" t="s">
        <v>159</v>
      </c>
      <c r="K19" s="158">
        <v>2</v>
      </c>
      <c r="L19" s="199">
        <v>165167.07</v>
      </c>
      <c r="M19" s="200">
        <f t="shared" si="0"/>
        <v>330334.14</v>
      </c>
      <c r="O19" s="155" t="s">
        <v>160</v>
      </c>
      <c r="P19" s="156" t="s">
        <v>161</v>
      </c>
      <c r="Q19" s="157" t="s">
        <v>159</v>
      </c>
      <c r="R19" s="158">
        <v>2</v>
      </c>
      <c r="S19" s="159">
        <v>145900</v>
      </c>
      <c r="T19" s="160">
        <f>+S19*R19</f>
        <v>291800</v>
      </c>
      <c r="V19" s="155" t="s">
        <v>160</v>
      </c>
      <c r="W19" s="156" t="s">
        <v>161</v>
      </c>
      <c r="X19" s="157" t="s">
        <v>159</v>
      </c>
      <c r="Y19" s="158">
        <v>2</v>
      </c>
      <c r="Z19" s="159">
        <f>+Z12</f>
        <v>70000</v>
      </c>
      <c r="AA19" s="160">
        <f t="shared" si="3"/>
        <v>140000</v>
      </c>
      <c r="AC19" s="155" t="s">
        <v>160</v>
      </c>
      <c r="AD19" s="156" t="s">
        <v>161</v>
      </c>
      <c r="AE19" s="157" t="s">
        <v>159</v>
      </c>
      <c r="AF19" s="158">
        <v>2</v>
      </c>
      <c r="AG19" s="159">
        <f>+AG12</f>
        <v>120000</v>
      </c>
      <c r="AH19" s="160">
        <f t="shared" si="4"/>
        <v>240000</v>
      </c>
    </row>
    <row r="20" spans="1:34" ht="38.25">
      <c r="A20" s="155" t="s">
        <v>173</v>
      </c>
      <c r="B20" s="161" t="s">
        <v>174</v>
      </c>
      <c r="C20" s="157" t="s">
        <v>159</v>
      </c>
      <c r="D20" s="158">
        <v>1</v>
      </c>
      <c r="E20" s="159">
        <v>311600</v>
      </c>
      <c r="F20" s="160">
        <f t="shared" si="1"/>
        <v>311600</v>
      </c>
      <c r="H20" s="155" t="s">
        <v>173</v>
      </c>
      <c r="I20" s="161" t="s">
        <v>174</v>
      </c>
      <c r="J20" s="157" t="s">
        <v>159</v>
      </c>
      <c r="K20" s="158">
        <v>1</v>
      </c>
      <c r="L20" s="199">
        <v>573352.43999999994</v>
      </c>
      <c r="M20" s="200">
        <f t="shared" si="0"/>
        <v>573352.43999999994</v>
      </c>
      <c r="O20" s="155" t="s">
        <v>173</v>
      </c>
      <c r="P20" s="161" t="s">
        <v>174</v>
      </c>
      <c r="Q20" s="157" t="s">
        <v>159</v>
      </c>
      <c r="R20" s="158">
        <v>1</v>
      </c>
      <c r="S20" s="159">
        <v>411730</v>
      </c>
      <c r="T20" s="160">
        <f t="shared" si="2"/>
        <v>411730</v>
      </c>
      <c r="V20" s="155" t="s">
        <v>173</v>
      </c>
      <c r="W20" s="161" t="s">
        <v>174</v>
      </c>
      <c r="X20" s="157" t="s">
        <v>159</v>
      </c>
      <c r="Y20" s="158">
        <v>1</v>
      </c>
      <c r="Z20" s="159">
        <v>175000</v>
      </c>
      <c r="AA20" s="160">
        <f t="shared" si="3"/>
        <v>175000</v>
      </c>
      <c r="AC20" s="155" t="s">
        <v>173</v>
      </c>
      <c r="AD20" s="161" t="s">
        <v>174</v>
      </c>
      <c r="AE20" s="157" t="s">
        <v>159</v>
      </c>
      <c r="AF20" s="158">
        <v>1</v>
      </c>
      <c r="AG20" s="159">
        <v>850000</v>
      </c>
      <c r="AH20" s="160">
        <f t="shared" si="4"/>
        <v>850000</v>
      </c>
    </row>
    <row r="21" spans="1:34" ht="25.5">
      <c r="A21" s="155" t="s">
        <v>162</v>
      </c>
      <c r="B21" s="161" t="s">
        <v>163</v>
      </c>
      <c r="C21" s="157" t="s">
        <v>159</v>
      </c>
      <c r="D21" s="158">
        <v>1</v>
      </c>
      <c r="E21" s="159">
        <v>617121</v>
      </c>
      <c r="F21" s="160">
        <f t="shared" si="1"/>
        <v>617121</v>
      </c>
      <c r="H21" s="155" t="s">
        <v>162</v>
      </c>
      <c r="I21" s="161" t="s">
        <v>163</v>
      </c>
      <c r="J21" s="157" t="s">
        <v>159</v>
      </c>
      <c r="K21" s="158">
        <v>1</v>
      </c>
      <c r="L21" s="199">
        <v>414609.36</v>
      </c>
      <c r="M21" s="200">
        <f t="shared" si="0"/>
        <v>414609.36</v>
      </c>
      <c r="O21" s="155" t="s">
        <v>162</v>
      </c>
      <c r="P21" s="161" t="s">
        <v>163</v>
      </c>
      <c r="Q21" s="157" t="s">
        <v>159</v>
      </c>
      <c r="R21" s="158">
        <v>1</v>
      </c>
      <c r="S21" s="159">
        <v>867075</v>
      </c>
      <c r="T21" s="160">
        <f t="shared" si="2"/>
        <v>867075</v>
      </c>
      <c r="V21" s="155" t="s">
        <v>162</v>
      </c>
      <c r="W21" s="161" t="s">
        <v>163</v>
      </c>
      <c r="X21" s="157" t="s">
        <v>159</v>
      </c>
      <c r="Y21" s="158">
        <v>1</v>
      </c>
      <c r="Z21" s="159">
        <f>+Z13</f>
        <v>520000</v>
      </c>
      <c r="AA21" s="160">
        <f t="shared" si="3"/>
        <v>520000</v>
      </c>
      <c r="AC21" s="155" t="s">
        <v>162</v>
      </c>
      <c r="AD21" s="161" t="s">
        <v>163</v>
      </c>
      <c r="AE21" s="157" t="s">
        <v>159</v>
      </c>
      <c r="AF21" s="158">
        <v>1</v>
      </c>
      <c r="AG21" s="159">
        <f>+AG13</f>
        <v>520000</v>
      </c>
      <c r="AH21" s="160">
        <f t="shared" si="4"/>
        <v>520000</v>
      </c>
    </row>
    <row r="22" spans="1:34" ht="38.25">
      <c r="A22" s="155" t="s">
        <v>175</v>
      </c>
      <c r="B22" s="156" t="s">
        <v>176</v>
      </c>
      <c r="C22" s="157" t="s">
        <v>177</v>
      </c>
      <c r="D22" s="168">
        <v>2.9</v>
      </c>
      <c r="E22" s="159">
        <v>1135241</v>
      </c>
      <c r="F22" s="160">
        <f t="shared" si="1"/>
        <v>3292198.9</v>
      </c>
      <c r="H22" s="155" t="s">
        <v>175</v>
      </c>
      <c r="I22" s="156" t="s">
        <v>176</v>
      </c>
      <c r="J22" s="157" t="s">
        <v>177</v>
      </c>
      <c r="K22" s="168">
        <v>2.9</v>
      </c>
      <c r="L22" s="199">
        <v>859077.12</v>
      </c>
      <c r="M22" s="200">
        <f t="shared" si="0"/>
        <v>2491323.648</v>
      </c>
      <c r="O22" s="155" t="s">
        <v>175</v>
      </c>
      <c r="P22" s="156" t="s">
        <v>176</v>
      </c>
      <c r="Q22" s="157" t="s">
        <v>177</v>
      </c>
      <c r="R22" s="168">
        <v>2.9</v>
      </c>
      <c r="S22" s="159">
        <v>895715</v>
      </c>
      <c r="T22" s="160">
        <f t="shared" si="2"/>
        <v>2597573.5</v>
      </c>
      <c r="V22" s="155" t="s">
        <v>175</v>
      </c>
      <c r="W22" s="156" t="s">
        <v>176</v>
      </c>
      <c r="X22" s="157" t="s">
        <v>177</v>
      </c>
      <c r="Y22" s="168">
        <v>2.9</v>
      </c>
      <c r="Z22" s="159">
        <v>1000000</v>
      </c>
      <c r="AA22" s="160">
        <f t="shared" si="3"/>
        <v>2900000</v>
      </c>
      <c r="AC22" s="155" t="s">
        <v>175</v>
      </c>
      <c r="AD22" s="156" t="s">
        <v>176</v>
      </c>
      <c r="AE22" s="157" t="s">
        <v>177</v>
      </c>
      <c r="AF22" s="168">
        <v>2.9</v>
      </c>
      <c r="AG22" s="159">
        <v>220000</v>
      </c>
      <c r="AH22" s="160">
        <f t="shared" si="4"/>
        <v>638000</v>
      </c>
    </row>
    <row r="23" spans="1:34" ht="25.5">
      <c r="A23" s="155" t="s">
        <v>178</v>
      </c>
      <c r="B23" s="156" t="s">
        <v>179</v>
      </c>
      <c r="C23" s="157" t="s">
        <v>159</v>
      </c>
      <c r="D23" s="158">
        <v>1</v>
      </c>
      <c r="E23" s="159">
        <v>994830</v>
      </c>
      <c r="F23" s="160">
        <f t="shared" si="1"/>
        <v>994830</v>
      </c>
      <c r="H23" s="155" t="s">
        <v>178</v>
      </c>
      <c r="I23" s="156" t="s">
        <v>179</v>
      </c>
      <c r="J23" s="157" t="s">
        <v>159</v>
      </c>
      <c r="K23" s="158">
        <v>1</v>
      </c>
      <c r="L23" s="199">
        <v>450523</v>
      </c>
      <c r="M23" s="200">
        <f t="shared" si="0"/>
        <v>450523</v>
      </c>
      <c r="O23" s="155" t="s">
        <v>178</v>
      </c>
      <c r="P23" s="156" t="s">
        <v>179</v>
      </c>
      <c r="Q23" s="157" t="s">
        <v>159</v>
      </c>
      <c r="R23" s="158">
        <v>1</v>
      </c>
      <c r="S23" s="159">
        <v>1010958</v>
      </c>
      <c r="T23" s="160">
        <f t="shared" si="2"/>
        <v>1010958</v>
      </c>
      <c r="V23" s="155" t="s">
        <v>178</v>
      </c>
      <c r="W23" s="156" t="s">
        <v>179</v>
      </c>
      <c r="X23" s="157" t="s">
        <v>159</v>
      </c>
      <c r="Y23" s="158">
        <v>1</v>
      </c>
      <c r="Z23" s="159">
        <v>700000</v>
      </c>
      <c r="AA23" s="160">
        <f t="shared" si="3"/>
        <v>700000</v>
      </c>
      <c r="AC23" s="155" t="s">
        <v>178</v>
      </c>
      <c r="AD23" s="156" t="s">
        <v>179</v>
      </c>
      <c r="AE23" s="157" t="s">
        <v>159</v>
      </c>
      <c r="AF23" s="158">
        <v>1</v>
      </c>
      <c r="AG23" s="159">
        <v>520000</v>
      </c>
      <c r="AH23" s="160">
        <f t="shared" si="4"/>
        <v>520000</v>
      </c>
    </row>
    <row r="24" spans="1:34" ht="15">
      <c r="A24" s="149" t="s">
        <v>180</v>
      </c>
      <c r="B24" s="162"/>
      <c r="C24" s="163"/>
      <c r="D24" s="152"/>
      <c r="E24" s="164"/>
      <c r="F24" s="165"/>
      <c r="H24" s="149" t="s">
        <v>180</v>
      </c>
      <c r="I24" s="162"/>
      <c r="J24" s="163"/>
      <c r="K24" s="152"/>
      <c r="L24" s="201"/>
      <c r="M24" s="202"/>
      <c r="O24" s="149" t="s">
        <v>180</v>
      </c>
      <c r="P24" s="162"/>
      <c r="Q24" s="163"/>
      <c r="R24" s="152"/>
      <c r="S24" s="164"/>
      <c r="T24" s="165"/>
      <c r="V24" s="149" t="s">
        <v>180</v>
      </c>
      <c r="W24" s="162"/>
      <c r="X24" s="163"/>
      <c r="Y24" s="152"/>
      <c r="Z24" s="164"/>
      <c r="AA24" s="165"/>
      <c r="AC24" s="149" t="s">
        <v>180</v>
      </c>
      <c r="AD24" s="162"/>
      <c r="AE24" s="163"/>
      <c r="AF24" s="152"/>
      <c r="AG24" s="164"/>
      <c r="AH24" s="165"/>
    </row>
    <row r="25" spans="1:34" ht="51">
      <c r="A25" s="155" t="s">
        <v>181</v>
      </c>
      <c r="B25" s="156" t="s">
        <v>182</v>
      </c>
      <c r="C25" s="157" t="s">
        <v>159</v>
      </c>
      <c r="D25" s="158">
        <v>1</v>
      </c>
      <c r="E25" s="167">
        <v>789039</v>
      </c>
      <c r="F25" s="160">
        <f>D25*E25</f>
        <v>789039</v>
      </c>
      <c r="H25" s="155" t="s">
        <v>181</v>
      </c>
      <c r="I25" s="156" t="s">
        <v>182</v>
      </c>
      <c r="J25" s="157" t="s">
        <v>159</v>
      </c>
      <c r="K25" s="158">
        <v>1</v>
      </c>
      <c r="L25" s="199">
        <v>976577.36</v>
      </c>
      <c r="M25" s="200">
        <f t="shared" ref="M25:M38" si="5">+L25*K25</f>
        <v>976577.36</v>
      </c>
      <c r="O25" s="155" t="s">
        <v>181</v>
      </c>
      <c r="P25" s="156" t="s">
        <v>182</v>
      </c>
      <c r="Q25" s="157" t="s">
        <v>159</v>
      </c>
      <c r="R25" s="158">
        <v>1</v>
      </c>
      <c r="S25" s="159">
        <v>2402790</v>
      </c>
      <c r="T25" s="160">
        <f>R25*S25</f>
        <v>2402790</v>
      </c>
      <c r="V25" s="155" t="s">
        <v>181</v>
      </c>
      <c r="W25" s="156" t="s">
        <v>182</v>
      </c>
      <c r="X25" s="157" t="s">
        <v>159</v>
      </c>
      <c r="Y25" s="158">
        <v>1</v>
      </c>
      <c r="Z25" s="159">
        <v>1583332</v>
      </c>
      <c r="AA25" s="160">
        <f>Y25*Z25</f>
        <v>1583332</v>
      </c>
      <c r="AC25" s="155" t="s">
        <v>181</v>
      </c>
      <c r="AD25" s="156" t="s">
        <v>182</v>
      </c>
      <c r="AE25" s="157" t="s">
        <v>159</v>
      </c>
      <c r="AF25" s="158">
        <v>1</v>
      </c>
      <c r="AG25" s="159">
        <v>720000</v>
      </c>
      <c r="AH25" s="160">
        <f>AF25*AG25</f>
        <v>720000</v>
      </c>
    </row>
    <row r="26" spans="1:34" ht="38.25">
      <c r="A26" s="155" t="s">
        <v>167</v>
      </c>
      <c r="B26" s="156" t="s">
        <v>168</v>
      </c>
      <c r="C26" s="157" t="s">
        <v>159</v>
      </c>
      <c r="D26" s="158">
        <v>1</v>
      </c>
      <c r="E26" s="159">
        <v>362676</v>
      </c>
      <c r="F26" s="160">
        <f t="shared" ref="F26:F49" si="6">D26*E26</f>
        <v>362676</v>
      </c>
      <c r="H26" s="155" t="s">
        <v>167</v>
      </c>
      <c r="I26" s="156" t="s">
        <v>168</v>
      </c>
      <c r="J26" s="157" t="s">
        <v>159</v>
      </c>
      <c r="K26" s="158">
        <v>1</v>
      </c>
      <c r="L26" s="199">
        <v>261761.28</v>
      </c>
      <c r="M26" s="200">
        <f t="shared" si="5"/>
        <v>261761.28</v>
      </c>
      <c r="O26" s="155" t="s">
        <v>167</v>
      </c>
      <c r="P26" s="156" t="s">
        <v>168</v>
      </c>
      <c r="Q26" s="157" t="s">
        <v>159</v>
      </c>
      <c r="R26" s="158">
        <v>1</v>
      </c>
      <c r="S26" s="159">
        <v>353500</v>
      </c>
      <c r="T26" s="160">
        <f>R26*S26</f>
        <v>353500</v>
      </c>
      <c r="V26" s="155" t="s">
        <v>167</v>
      </c>
      <c r="W26" s="156" t="s">
        <v>168</v>
      </c>
      <c r="X26" s="157" t="s">
        <v>159</v>
      </c>
      <c r="Y26" s="158">
        <v>1</v>
      </c>
      <c r="Z26" s="159">
        <f>+Z16</f>
        <v>350000</v>
      </c>
      <c r="AA26" s="160">
        <f t="shared" ref="AA26:AA49" si="7">Y26*Z26</f>
        <v>350000</v>
      </c>
      <c r="AC26" s="155" t="s">
        <v>167</v>
      </c>
      <c r="AD26" s="156" t="s">
        <v>168</v>
      </c>
      <c r="AE26" s="157" t="s">
        <v>159</v>
      </c>
      <c r="AF26" s="158">
        <v>1</v>
      </c>
      <c r="AG26" s="159">
        <v>240000</v>
      </c>
      <c r="AH26" s="160">
        <f t="shared" ref="AH26:AH29" si="8">AF26*AG26</f>
        <v>240000</v>
      </c>
    </row>
    <row r="27" spans="1:34" ht="25.5">
      <c r="A27" s="155" t="s">
        <v>162</v>
      </c>
      <c r="B27" s="161" t="s">
        <v>163</v>
      </c>
      <c r="C27" s="157" t="s">
        <v>159</v>
      </c>
      <c r="D27" s="158">
        <v>1</v>
      </c>
      <c r="E27" s="159">
        <v>617121</v>
      </c>
      <c r="F27" s="160">
        <f t="shared" si="6"/>
        <v>617121</v>
      </c>
      <c r="H27" s="155" t="s">
        <v>162</v>
      </c>
      <c r="I27" s="161" t="s">
        <v>163</v>
      </c>
      <c r="J27" s="157" t="s">
        <v>159</v>
      </c>
      <c r="K27" s="158">
        <v>1</v>
      </c>
      <c r="L27" s="199">
        <v>414609.36</v>
      </c>
      <c r="M27" s="200">
        <f t="shared" si="5"/>
        <v>414609.36</v>
      </c>
      <c r="O27" s="155" t="s">
        <v>162</v>
      </c>
      <c r="P27" s="161" t="s">
        <v>163</v>
      </c>
      <c r="Q27" s="157" t="s">
        <v>159</v>
      </c>
      <c r="R27" s="158">
        <v>1</v>
      </c>
      <c r="S27" s="159">
        <v>867075</v>
      </c>
      <c r="T27" s="160">
        <f t="shared" ref="T27:T49" si="9">R27*S27</f>
        <v>867075</v>
      </c>
      <c r="V27" s="155" t="s">
        <v>162</v>
      </c>
      <c r="W27" s="161" t="s">
        <v>163</v>
      </c>
      <c r="X27" s="157" t="s">
        <v>159</v>
      </c>
      <c r="Y27" s="158">
        <v>1</v>
      </c>
      <c r="Z27" s="159">
        <f>+Z13</f>
        <v>520000</v>
      </c>
      <c r="AA27" s="160">
        <f t="shared" si="7"/>
        <v>520000</v>
      </c>
      <c r="AC27" s="155" t="s">
        <v>162</v>
      </c>
      <c r="AD27" s="161" t="s">
        <v>163</v>
      </c>
      <c r="AE27" s="157" t="s">
        <v>159</v>
      </c>
      <c r="AF27" s="158">
        <v>1</v>
      </c>
      <c r="AG27" s="159">
        <f>+AG13</f>
        <v>520000</v>
      </c>
      <c r="AH27" s="160">
        <f t="shared" si="8"/>
        <v>520000</v>
      </c>
    </row>
    <row r="28" spans="1:34" ht="51">
      <c r="A28" s="155" t="s">
        <v>183</v>
      </c>
      <c r="B28" s="156" t="s">
        <v>184</v>
      </c>
      <c r="C28" s="157" t="s">
        <v>159</v>
      </c>
      <c r="D28" s="158">
        <v>1</v>
      </c>
      <c r="E28" s="159">
        <v>266254</v>
      </c>
      <c r="F28" s="160">
        <f t="shared" si="6"/>
        <v>266254</v>
      </c>
      <c r="H28" s="155" t="s">
        <v>183</v>
      </c>
      <c r="I28" s="156" t="s">
        <v>184</v>
      </c>
      <c r="J28" s="157" t="s">
        <v>159</v>
      </c>
      <c r="K28" s="158">
        <v>1</v>
      </c>
      <c r="L28" s="199">
        <v>231840.63</v>
      </c>
      <c r="M28" s="200">
        <f t="shared" si="5"/>
        <v>231840.63</v>
      </c>
      <c r="O28" s="155" t="s">
        <v>183</v>
      </c>
      <c r="P28" s="156" t="s">
        <v>184</v>
      </c>
      <c r="Q28" s="157" t="s">
        <v>159</v>
      </c>
      <c r="R28" s="158">
        <v>1</v>
      </c>
      <c r="S28" s="159">
        <v>306185</v>
      </c>
      <c r="T28" s="160">
        <f t="shared" si="9"/>
        <v>306185</v>
      </c>
      <c r="V28" s="155" t="s">
        <v>183</v>
      </c>
      <c r="W28" s="156" t="s">
        <v>184</v>
      </c>
      <c r="X28" s="157" t="s">
        <v>159</v>
      </c>
      <c r="Y28" s="158">
        <v>1</v>
      </c>
      <c r="Z28" s="159">
        <v>180000</v>
      </c>
      <c r="AA28" s="160">
        <f t="shared" si="7"/>
        <v>180000</v>
      </c>
      <c r="AC28" s="155" t="s">
        <v>183</v>
      </c>
      <c r="AD28" s="156" t="s">
        <v>184</v>
      </c>
      <c r="AE28" s="157" t="s">
        <v>159</v>
      </c>
      <c r="AF28" s="158">
        <v>1</v>
      </c>
      <c r="AG28" s="159">
        <v>210000</v>
      </c>
      <c r="AH28" s="160">
        <f t="shared" si="8"/>
        <v>210000</v>
      </c>
    </row>
    <row r="29" spans="1:34" ht="63.75">
      <c r="A29" s="155" t="s">
        <v>160</v>
      </c>
      <c r="B29" s="156" t="s">
        <v>161</v>
      </c>
      <c r="C29" s="157" t="s">
        <v>159</v>
      </c>
      <c r="D29" s="158">
        <v>2</v>
      </c>
      <c r="E29" s="159">
        <v>136416</v>
      </c>
      <c r="F29" s="160">
        <f t="shared" si="6"/>
        <v>272832</v>
      </c>
      <c r="H29" s="155" t="s">
        <v>160</v>
      </c>
      <c r="I29" s="156" t="s">
        <v>161</v>
      </c>
      <c r="J29" s="157" t="s">
        <v>159</v>
      </c>
      <c r="K29" s="158">
        <v>2</v>
      </c>
      <c r="L29" s="199">
        <v>165167.07</v>
      </c>
      <c r="M29" s="200">
        <f t="shared" si="5"/>
        <v>330334.14</v>
      </c>
      <c r="O29" s="155" t="s">
        <v>160</v>
      </c>
      <c r="P29" s="156" t="s">
        <v>161</v>
      </c>
      <c r="Q29" s="157" t="s">
        <v>159</v>
      </c>
      <c r="R29" s="158">
        <v>2</v>
      </c>
      <c r="S29" s="159">
        <v>145900</v>
      </c>
      <c r="T29" s="160">
        <f>+S29*R29</f>
        <v>291800</v>
      </c>
      <c r="V29" s="155" t="s">
        <v>160</v>
      </c>
      <c r="W29" s="156" t="s">
        <v>161</v>
      </c>
      <c r="X29" s="157" t="s">
        <v>159</v>
      </c>
      <c r="Y29" s="158">
        <v>2</v>
      </c>
      <c r="Z29" s="159">
        <f>+Z12</f>
        <v>70000</v>
      </c>
      <c r="AA29" s="160">
        <f t="shared" si="7"/>
        <v>140000</v>
      </c>
      <c r="AC29" s="155" t="s">
        <v>160</v>
      </c>
      <c r="AD29" s="156" t="s">
        <v>161</v>
      </c>
      <c r="AE29" s="157" t="s">
        <v>159</v>
      </c>
      <c r="AF29" s="158">
        <v>2</v>
      </c>
      <c r="AG29" s="159">
        <f>+AG12</f>
        <v>120000</v>
      </c>
      <c r="AH29" s="160">
        <f t="shared" si="8"/>
        <v>240000</v>
      </c>
    </row>
    <row r="30" spans="1:34" ht="15">
      <c r="A30" s="149" t="s">
        <v>185</v>
      </c>
      <c r="B30" s="162"/>
      <c r="C30" s="163"/>
      <c r="D30" s="152"/>
      <c r="E30" s="164"/>
      <c r="F30" s="165"/>
      <c r="H30" s="149" t="s">
        <v>185</v>
      </c>
      <c r="I30" s="162"/>
      <c r="J30" s="163"/>
      <c r="K30" s="152"/>
      <c r="L30" s="201"/>
      <c r="M30" s="200">
        <f t="shared" si="5"/>
        <v>0</v>
      </c>
      <c r="O30" s="149" t="s">
        <v>185</v>
      </c>
      <c r="P30" s="162"/>
      <c r="Q30" s="163"/>
      <c r="R30" s="152"/>
      <c r="S30" s="164"/>
      <c r="T30" s="165"/>
      <c r="V30" s="149" t="s">
        <v>185</v>
      </c>
      <c r="W30" s="162"/>
      <c r="X30" s="163"/>
      <c r="Y30" s="152"/>
      <c r="Z30" s="164"/>
      <c r="AA30" s="165"/>
      <c r="AC30" s="149" t="s">
        <v>185</v>
      </c>
      <c r="AD30" s="162"/>
      <c r="AE30" s="163"/>
      <c r="AF30" s="152"/>
      <c r="AG30" s="164"/>
      <c r="AH30" s="165"/>
    </row>
    <row r="31" spans="1:34" ht="51">
      <c r="A31" s="155" t="s">
        <v>165</v>
      </c>
      <c r="B31" s="156" t="s">
        <v>166</v>
      </c>
      <c r="C31" s="157" t="s">
        <v>159</v>
      </c>
      <c r="D31" s="158">
        <v>1</v>
      </c>
      <c r="E31" s="167">
        <v>789039</v>
      </c>
      <c r="F31" s="160">
        <f t="shared" si="6"/>
        <v>789039</v>
      </c>
      <c r="H31" s="155" t="s">
        <v>165</v>
      </c>
      <c r="I31" s="156" t="s">
        <v>166</v>
      </c>
      <c r="J31" s="157" t="s">
        <v>159</v>
      </c>
      <c r="K31" s="158">
        <v>1</v>
      </c>
      <c r="L31" s="199">
        <v>1013038.4</v>
      </c>
      <c r="M31" s="200">
        <f t="shared" si="5"/>
        <v>1013038.4</v>
      </c>
      <c r="O31" s="155" t="s">
        <v>165</v>
      </c>
      <c r="P31" s="156" t="s">
        <v>166</v>
      </c>
      <c r="Q31" s="157" t="s">
        <v>159</v>
      </c>
      <c r="R31" s="158">
        <v>1</v>
      </c>
      <c r="S31" s="159">
        <v>1010958</v>
      </c>
      <c r="T31" s="160">
        <f>R31*S31</f>
        <v>1010958</v>
      </c>
      <c r="V31" s="155" t="s">
        <v>165</v>
      </c>
      <c r="W31" s="156" t="s">
        <v>166</v>
      </c>
      <c r="X31" s="157" t="s">
        <v>159</v>
      </c>
      <c r="Y31" s="158">
        <v>1</v>
      </c>
      <c r="Z31" s="159">
        <f>+Z15</f>
        <v>1583332</v>
      </c>
      <c r="AA31" s="160">
        <f t="shared" si="7"/>
        <v>1583332</v>
      </c>
      <c r="AC31" s="155" t="s">
        <v>165</v>
      </c>
      <c r="AD31" s="156" t="s">
        <v>166</v>
      </c>
      <c r="AE31" s="157" t="s">
        <v>159</v>
      </c>
      <c r="AF31" s="158">
        <v>1</v>
      </c>
      <c r="AG31" s="159">
        <f>+AG15</f>
        <v>720000</v>
      </c>
      <c r="AH31" s="160">
        <f t="shared" ref="AH31:AH38" si="10">AF31*AG31</f>
        <v>720000</v>
      </c>
    </row>
    <row r="32" spans="1:34" ht="38.25">
      <c r="A32" s="155" t="s">
        <v>167</v>
      </c>
      <c r="B32" s="156" t="s">
        <v>168</v>
      </c>
      <c r="C32" s="157" t="s">
        <v>159</v>
      </c>
      <c r="D32" s="158">
        <v>1</v>
      </c>
      <c r="E32" s="159">
        <v>362676</v>
      </c>
      <c r="F32" s="160">
        <f t="shared" si="6"/>
        <v>362676</v>
      </c>
      <c r="H32" s="155" t="s">
        <v>167</v>
      </c>
      <c r="I32" s="156" t="s">
        <v>168</v>
      </c>
      <c r="J32" s="157" t="s">
        <v>159</v>
      </c>
      <c r="K32" s="158">
        <v>1</v>
      </c>
      <c r="L32" s="199">
        <v>261761.28</v>
      </c>
      <c r="M32" s="200">
        <f t="shared" si="5"/>
        <v>261761.28</v>
      </c>
      <c r="O32" s="155" t="s">
        <v>167</v>
      </c>
      <c r="P32" s="156" t="s">
        <v>168</v>
      </c>
      <c r="Q32" s="157" t="s">
        <v>159</v>
      </c>
      <c r="R32" s="158">
        <v>1</v>
      </c>
      <c r="S32" s="159">
        <v>353500</v>
      </c>
      <c r="T32" s="160">
        <f>R32*S32</f>
        <v>353500</v>
      </c>
      <c r="V32" s="155" t="s">
        <v>167</v>
      </c>
      <c r="W32" s="156" t="s">
        <v>168</v>
      </c>
      <c r="X32" s="157" t="s">
        <v>159</v>
      </c>
      <c r="Y32" s="158">
        <v>1</v>
      </c>
      <c r="Z32" s="159">
        <f>+Z16</f>
        <v>350000</v>
      </c>
      <c r="AA32" s="160">
        <f t="shared" si="7"/>
        <v>350000</v>
      </c>
      <c r="AC32" s="155" t="s">
        <v>167</v>
      </c>
      <c r="AD32" s="156" t="s">
        <v>168</v>
      </c>
      <c r="AE32" s="157" t="s">
        <v>159</v>
      </c>
      <c r="AF32" s="158">
        <v>1</v>
      </c>
      <c r="AG32" s="159">
        <f>+AG16</f>
        <v>240000</v>
      </c>
      <c r="AH32" s="160">
        <f t="shared" si="10"/>
        <v>240000</v>
      </c>
    </row>
    <row r="33" spans="1:34" ht="38.25">
      <c r="A33" s="155" t="s">
        <v>186</v>
      </c>
      <c r="B33" s="156" t="s">
        <v>187</v>
      </c>
      <c r="C33" s="157" t="s">
        <v>159</v>
      </c>
      <c r="D33" s="158">
        <v>1</v>
      </c>
      <c r="E33" s="159">
        <v>527480</v>
      </c>
      <c r="F33" s="160">
        <f t="shared" si="6"/>
        <v>527480</v>
      </c>
      <c r="H33" s="155" t="s">
        <v>186</v>
      </c>
      <c r="I33" s="156" t="s">
        <v>187</v>
      </c>
      <c r="J33" s="157" t="s">
        <v>159</v>
      </c>
      <c r="K33" s="158">
        <v>1</v>
      </c>
      <c r="L33" s="199">
        <v>654566.88</v>
      </c>
      <c r="M33" s="200">
        <f t="shared" si="5"/>
        <v>654566.88</v>
      </c>
      <c r="O33" s="155" t="s">
        <v>186</v>
      </c>
      <c r="P33" s="156" t="s">
        <v>187</v>
      </c>
      <c r="Q33" s="157" t="s">
        <v>159</v>
      </c>
      <c r="R33" s="158">
        <v>1</v>
      </c>
      <c r="S33" s="159">
        <v>375711</v>
      </c>
      <c r="T33" s="160">
        <f t="shared" si="9"/>
        <v>375711</v>
      </c>
      <c r="V33" s="155" t="s">
        <v>186</v>
      </c>
      <c r="W33" s="156" t="s">
        <v>187</v>
      </c>
      <c r="X33" s="157" t="s">
        <v>159</v>
      </c>
      <c r="Y33" s="158">
        <v>1</v>
      </c>
      <c r="Z33" s="159">
        <v>621332</v>
      </c>
      <c r="AA33" s="160">
        <f t="shared" si="7"/>
        <v>621332</v>
      </c>
      <c r="AC33" s="155" t="s">
        <v>186</v>
      </c>
      <c r="AD33" s="156" t="s">
        <v>187</v>
      </c>
      <c r="AE33" s="157" t="s">
        <v>159</v>
      </c>
      <c r="AF33" s="158">
        <v>1</v>
      </c>
      <c r="AG33" s="159">
        <v>285000</v>
      </c>
      <c r="AH33" s="160">
        <f t="shared" si="10"/>
        <v>285000</v>
      </c>
    </row>
    <row r="34" spans="1:34" ht="63.75">
      <c r="A34" s="155" t="s">
        <v>160</v>
      </c>
      <c r="B34" s="156" t="s">
        <v>161</v>
      </c>
      <c r="C34" s="157" t="s">
        <v>159</v>
      </c>
      <c r="D34" s="158">
        <v>2</v>
      </c>
      <c r="E34" s="159">
        <v>136416</v>
      </c>
      <c r="F34" s="160">
        <f t="shared" si="6"/>
        <v>272832</v>
      </c>
      <c r="H34" s="155" t="s">
        <v>160</v>
      </c>
      <c r="I34" s="156" t="s">
        <v>161</v>
      </c>
      <c r="J34" s="157" t="s">
        <v>159</v>
      </c>
      <c r="K34" s="158">
        <v>2</v>
      </c>
      <c r="L34" s="199">
        <v>165167.07</v>
      </c>
      <c r="M34" s="200">
        <f t="shared" si="5"/>
        <v>330334.14</v>
      </c>
      <c r="O34" s="155" t="s">
        <v>160</v>
      </c>
      <c r="P34" s="156" t="s">
        <v>161</v>
      </c>
      <c r="Q34" s="157" t="s">
        <v>159</v>
      </c>
      <c r="R34" s="158">
        <v>2</v>
      </c>
      <c r="S34" s="159">
        <v>145900</v>
      </c>
      <c r="T34" s="160">
        <f>+S34*R34</f>
        <v>291800</v>
      </c>
      <c r="V34" s="155" t="s">
        <v>160</v>
      </c>
      <c r="W34" s="156" t="s">
        <v>161</v>
      </c>
      <c r="X34" s="157" t="s">
        <v>159</v>
      </c>
      <c r="Y34" s="158">
        <v>2</v>
      </c>
      <c r="Z34" s="159">
        <f>+Z12</f>
        <v>70000</v>
      </c>
      <c r="AA34" s="160">
        <f t="shared" si="7"/>
        <v>140000</v>
      </c>
      <c r="AC34" s="155" t="s">
        <v>160</v>
      </c>
      <c r="AD34" s="156" t="s">
        <v>161</v>
      </c>
      <c r="AE34" s="157" t="s">
        <v>159</v>
      </c>
      <c r="AF34" s="158">
        <v>2</v>
      </c>
      <c r="AG34" s="159">
        <f>+AG12</f>
        <v>120000</v>
      </c>
      <c r="AH34" s="160">
        <f t="shared" si="10"/>
        <v>240000</v>
      </c>
    </row>
    <row r="35" spans="1:34" ht="38.25">
      <c r="A35" s="155" t="s">
        <v>173</v>
      </c>
      <c r="B35" s="161" t="s">
        <v>174</v>
      </c>
      <c r="C35" s="157" t="s">
        <v>159</v>
      </c>
      <c r="D35" s="158">
        <v>1</v>
      </c>
      <c r="E35" s="159">
        <v>311600</v>
      </c>
      <c r="F35" s="160">
        <f t="shared" si="6"/>
        <v>311600</v>
      </c>
      <c r="H35" s="155" t="s">
        <v>173</v>
      </c>
      <c r="I35" s="161" t="s">
        <v>174</v>
      </c>
      <c r="J35" s="157" t="s">
        <v>159</v>
      </c>
      <c r="K35" s="158">
        <v>1</v>
      </c>
      <c r="L35" s="199">
        <v>573352.43999999994</v>
      </c>
      <c r="M35" s="200">
        <f t="shared" si="5"/>
        <v>573352.43999999994</v>
      </c>
      <c r="O35" s="155" t="s">
        <v>173</v>
      </c>
      <c r="P35" s="161" t="s">
        <v>174</v>
      </c>
      <c r="Q35" s="157" t="s">
        <v>159</v>
      </c>
      <c r="R35" s="158">
        <v>1</v>
      </c>
      <c r="S35" s="159">
        <v>411730</v>
      </c>
      <c r="T35" s="160">
        <f t="shared" si="9"/>
        <v>411730</v>
      </c>
      <c r="V35" s="155" t="s">
        <v>173</v>
      </c>
      <c r="W35" s="161" t="s">
        <v>174</v>
      </c>
      <c r="X35" s="157" t="s">
        <v>159</v>
      </c>
      <c r="Y35" s="158">
        <v>1</v>
      </c>
      <c r="Z35" s="159">
        <f>+Z20</f>
        <v>175000</v>
      </c>
      <c r="AA35" s="160">
        <f t="shared" si="7"/>
        <v>175000</v>
      </c>
      <c r="AC35" s="155" t="s">
        <v>173</v>
      </c>
      <c r="AD35" s="161" t="s">
        <v>174</v>
      </c>
      <c r="AE35" s="157" t="s">
        <v>159</v>
      </c>
      <c r="AF35" s="158">
        <v>1</v>
      </c>
      <c r="AG35" s="159">
        <f>+AG20</f>
        <v>850000</v>
      </c>
      <c r="AH35" s="160">
        <f t="shared" si="10"/>
        <v>850000</v>
      </c>
    </row>
    <row r="36" spans="1:34" ht="25.5">
      <c r="A36" s="155" t="s">
        <v>162</v>
      </c>
      <c r="B36" s="161" t="s">
        <v>163</v>
      </c>
      <c r="C36" s="157" t="s">
        <v>159</v>
      </c>
      <c r="D36" s="158">
        <v>2</v>
      </c>
      <c r="E36" s="159">
        <v>617121</v>
      </c>
      <c r="F36" s="160">
        <f t="shared" si="6"/>
        <v>1234242</v>
      </c>
      <c r="H36" s="155" t="s">
        <v>162</v>
      </c>
      <c r="I36" s="161" t="s">
        <v>163</v>
      </c>
      <c r="J36" s="157" t="s">
        <v>159</v>
      </c>
      <c r="K36" s="158">
        <v>2</v>
      </c>
      <c r="L36" s="199">
        <v>414609.36</v>
      </c>
      <c r="M36" s="200">
        <f t="shared" si="5"/>
        <v>829218.72</v>
      </c>
      <c r="O36" s="155" t="s">
        <v>162</v>
      </c>
      <c r="P36" s="161" t="s">
        <v>163</v>
      </c>
      <c r="Q36" s="157" t="s">
        <v>159</v>
      </c>
      <c r="R36" s="158">
        <v>2</v>
      </c>
      <c r="S36" s="159">
        <v>867075</v>
      </c>
      <c r="T36" s="160">
        <f t="shared" si="9"/>
        <v>1734150</v>
      </c>
      <c r="V36" s="155" t="s">
        <v>162</v>
      </c>
      <c r="W36" s="161" t="s">
        <v>163</v>
      </c>
      <c r="X36" s="157" t="s">
        <v>159</v>
      </c>
      <c r="Y36" s="158">
        <v>2</v>
      </c>
      <c r="Z36" s="159">
        <f>+Z13</f>
        <v>520000</v>
      </c>
      <c r="AA36" s="160">
        <f t="shared" si="7"/>
        <v>1040000</v>
      </c>
      <c r="AC36" s="155" t="s">
        <v>162</v>
      </c>
      <c r="AD36" s="161" t="s">
        <v>163</v>
      </c>
      <c r="AE36" s="157" t="s">
        <v>159</v>
      </c>
      <c r="AF36" s="158">
        <v>2</v>
      </c>
      <c r="AG36" s="159">
        <f>+AG13</f>
        <v>520000</v>
      </c>
      <c r="AH36" s="160">
        <f t="shared" si="10"/>
        <v>1040000</v>
      </c>
    </row>
    <row r="37" spans="1:34" ht="38.25">
      <c r="A37" s="155" t="s">
        <v>175</v>
      </c>
      <c r="B37" s="156" t="s">
        <v>176</v>
      </c>
      <c r="C37" s="157" t="s">
        <v>177</v>
      </c>
      <c r="D37" s="168">
        <v>3.12</v>
      </c>
      <c r="E37" s="159">
        <v>1141223</v>
      </c>
      <c r="F37" s="160">
        <f t="shared" si="6"/>
        <v>3560615.7600000002</v>
      </c>
      <c r="H37" s="155" t="s">
        <v>175</v>
      </c>
      <c r="I37" s="156" t="s">
        <v>176</v>
      </c>
      <c r="J37" s="157" t="s">
        <v>177</v>
      </c>
      <c r="K37" s="168">
        <v>3.12</v>
      </c>
      <c r="L37" s="199">
        <v>859077.12</v>
      </c>
      <c r="M37" s="200">
        <f t="shared" si="5"/>
        <v>2680320.6143999998</v>
      </c>
      <c r="O37" s="155" t="s">
        <v>175</v>
      </c>
      <c r="P37" s="156" t="s">
        <v>176</v>
      </c>
      <c r="Q37" s="157" t="s">
        <v>177</v>
      </c>
      <c r="R37" s="168">
        <v>3.12</v>
      </c>
      <c r="S37" s="159">
        <v>895715</v>
      </c>
      <c r="T37" s="160">
        <f t="shared" si="9"/>
        <v>2794630.8000000003</v>
      </c>
      <c r="V37" s="155" t="s">
        <v>175</v>
      </c>
      <c r="W37" s="156" t="s">
        <v>176</v>
      </c>
      <c r="X37" s="157" t="s">
        <v>177</v>
      </c>
      <c r="Y37" s="168">
        <v>3.12</v>
      </c>
      <c r="Z37" s="159">
        <f>+Z22</f>
        <v>1000000</v>
      </c>
      <c r="AA37" s="160">
        <f t="shared" si="7"/>
        <v>3120000</v>
      </c>
      <c r="AC37" s="155" t="s">
        <v>175</v>
      </c>
      <c r="AD37" s="156" t="s">
        <v>176</v>
      </c>
      <c r="AE37" s="157" t="s">
        <v>177</v>
      </c>
      <c r="AF37" s="168">
        <v>3.12</v>
      </c>
      <c r="AG37" s="159">
        <f>+AG22</f>
        <v>220000</v>
      </c>
      <c r="AH37" s="160">
        <f t="shared" si="10"/>
        <v>686400</v>
      </c>
    </row>
    <row r="38" spans="1:34" ht="25.5">
      <c r="A38" s="155" t="s">
        <v>178</v>
      </c>
      <c r="B38" s="156" t="s">
        <v>179</v>
      </c>
      <c r="C38" s="157" t="s">
        <v>159</v>
      </c>
      <c r="D38" s="158">
        <v>1</v>
      </c>
      <c r="E38" s="159">
        <v>994830</v>
      </c>
      <c r="F38" s="160">
        <f t="shared" si="6"/>
        <v>994830</v>
      </c>
      <c r="H38" s="155" t="s">
        <v>178</v>
      </c>
      <c r="I38" s="156" t="s">
        <v>179</v>
      </c>
      <c r="J38" s="157" t="s">
        <v>159</v>
      </c>
      <c r="K38" s="158">
        <v>1</v>
      </c>
      <c r="L38" s="199">
        <v>450523</v>
      </c>
      <c r="M38" s="200">
        <f t="shared" si="5"/>
        <v>450523</v>
      </c>
      <c r="O38" s="155" t="s">
        <v>178</v>
      </c>
      <c r="P38" s="156" t="s">
        <v>179</v>
      </c>
      <c r="Q38" s="157" t="s">
        <v>159</v>
      </c>
      <c r="R38" s="158">
        <v>1</v>
      </c>
      <c r="S38" s="159">
        <v>1010958</v>
      </c>
      <c r="T38" s="160">
        <f t="shared" si="9"/>
        <v>1010958</v>
      </c>
      <c r="V38" s="155" t="s">
        <v>178</v>
      </c>
      <c r="W38" s="156" t="s">
        <v>179</v>
      </c>
      <c r="X38" s="157" t="s">
        <v>159</v>
      </c>
      <c r="Y38" s="158">
        <v>1</v>
      </c>
      <c r="Z38" s="159">
        <f>+Z23</f>
        <v>700000</v>
      </c>
      <c r="AA38" s="160">
        <f t="shared" si="7"/>
        <v>700000</v>
      </c>
      <c r="AC38" s="155" t="s">
        <v>178</v>
      </c>
      <c r="AD38" s="156" t="s">
        <v>179</v>
      </c>
      <c r="AE38" s="157" t="s">
        <v>159</v>
      </c>
      <c r="AF38" s="158">
        <v>1</v>
      </c>
      <c r="AG38" s="159">
        <f>+AG23</f>
        <v>520000</v>
      </c>
      <c r="AH38" s="160">
        <f t="shared" si="10"/>
        <v>520000</v>
      </c>
    </row>
    <row r="39" spans="1:34" ht="15">
      <c r="A39" s="149" t="s">
        <v>188</v>
      </c>
      <c r="B39" s="162"/>
      <c r="C39" s="163"/>
      <c r="D39" s="152"/>
      <c r="E39" s="164"/>
      <c r="F39" s="165"/>
      <c r="H39" s="149" t="s">
        <v>188</v>
      </c>
      <c r="I39" s="162"/>
      <c r="J39" s="163"/>
      <c r="K39" s="152"/>
      <c r="L39" s="201"/>
      <c r="M39" s="202"/>
      <c r="O39" s="149" t="s">
        <v>188</v>
      </c>
      <c r="P39" s="162"/>
      <c r="Q39" s="163"/>
      <c r="R39" s="152"/>
      <c r="S39" s="164"/>
      <c r="T39" s="165"/>
      <c r="V39" s="149" t="s">
        <v>188</v>
      </c>
      <c r="W39" s="162"/>
      <c r="X39" s="163"/>
      <c r="Y39" s="152"/>
      <c r="Z39" s="164"/>
      <c r="AA39" s="165"/>
      <c r="AC39" s="149" t="s">
        <v>188</v>
      </c>
      <c r="AD39" s="162"/>
      <c r="AE39" s="163"/>
      <c r="AF39" s="152"/>
      <c r="AG39" s="164"/>
      <c r="AH39" s="165"/>
    </row>
    <row r="40" spans="1:34" ht="51">
      <c r="A40" s="155" t="s">
        <v>181</v>
      </c>
      <c r="B40" s="156" t="s">
        <v>182</v>
      </c>
      <c r="C40" s="157" t="s">
        <v>159</v>
      </c>
      <c r="D40" s="158">
        <v>1</v>
      </c>
      <c r="E40" s="159">
        <v>1141223</v>
      </c>
      <c r="F40" s="160">
        <f t="shared" si="6"/>
        <v>1141223</v>
      </c>
      <c r="H40" s="155" t="s">
        <v>181</v>
      </c>
      <c r="I40" s="156" t="s">
        <v>182</v>
      </c>
      <c r="J40" s="157" t="s">
        <v>159</v>
      </c>
      <c r="K40" s="158">
        <v>1</v>
      </c>
      <c r="L40" s="199">
        <v>976577.36</v>
      </c>
      <c r="M40" s="200">
        <f t="shared" ref="M40:M47" si="11">+L40*K40</f>
        <v>976577.36</v>
      </c>
      <c r="O40" s="155" t="s">
        <v>181</v>
      </c>
      <c r="P40" s="156" t="s">
        <v>182</v>
      </c>
      <c r="Q40" s="157" t="s">
        <v>159</v>
      </c>
      <c r="R40" s="158">
        <v>1</v>
      </c>
      <c r="S40" s="159">
        <v>2581286</v>
      </c>
      <c r="T40" s="160">
        <f t="shared" si="9"/>
        <v>2581286</v>
      </c>
      <c r="V40" s="155" t="s">
        <v>181</v>
      </c>
      <c r="W40" s="156" t="s">
        <v>182</v>
      </c>
      <c r="X40" s="157" t="s">
        <v>159</v>
      </c>
      <c r="Y40" s="158">
        <v>1</v>
      </c>
      <c r="Z40" s="159">
        <f>+Z25</f>
        <v>1583332</v>
      </c>
      <c r="AA40" s="160">
        <f t="shared" si="7"/>
        <v>1583332</v>
      </c>
      <c r="AC40" s="155" t="s">
        <v>181</v>
      </c>
      <c r="AD40" s="156" t="s">
        <v>182</v>
      </c>
      <c r="AE40" s="157" t="s">
        <v>159</v>
      </c>
      <c r="AF40" s="158">
        <v>1</v>
      </c>
      <c r="AG40" s="159">
        <f>+AG25</f>
        <v>720000</v>
      </c>
      <c r="AH40" s="160">
        <f t="shared" ref="AH40:AH47" si="12">AF40*AG40</f>
        <v>720000</v>
      </c>
    </row>
    <row r="41" spans="1:34" ht="38.25">
      <c r="A41" s="155" t="s">
        <v>189</v>
      </c>
      <c r="B41" s="156" t="s">
        <v>190</v>
      </c>
      <c r="C41" s="157" t="s">
        <v>159</v>
      </c>
      <c r="D41" s="158">
        <v>1</v>
      </c>
      <c r="E41" s="159">
        <v>509277</v>
      </c>
      <c r="F41" s="160">
        <f t="shared" si="6"/>
        <v>509277</v>
      </c>
      <c r="H41" s="155" t="s">
        <v>189</v>
      </c>
      <c r="I41" s="156" t="s">
        <v>190</v>
      </c>
      <c r="J41" s="157" t="s">
        <v>159</v>
      </c>
      <c r="K41" s="158">
        <v>1</v>
      </c>
      <c r="L41" s="199">
        <v>1394230.6400000001</v>
      </c>
      <c r="M41" s="200">
        <f t="shared" si="11"/>
        <v>1394230.6400000001</v>
      </c>
      <c r="O41" s="155" t="s">
        <v>189</v>
      </c>
      <c r="P41" s="156" t="s">
        <v>190</v>
      </c>
      <c r="Q41" s="157" t="s">
        <v>159</v>
      </c>
      <c r="R41" s="158">
        <v>1</v>
      </c>
      <c r="S41" s="159">
        <v>607990</v>
      </c>
      <c r="T41" s="160">
        <f t="shared" si="9"/>
        <v>607990</v>
      </c>
      <c r="V41" s="155" t="s">
        <v>189</v>
      </c>
      <c r="W41" s="156" t="s">
        <v>190</v>
      </c>
      <c r="X41" s="157" t="s">
        <v>159</v>
      </c>
      <c r="Y41" s="158">
        <v>1</v>
      </c>
      <c r="Z41" s="159">
        <v>1326681</v>
      </c>
      <c r="AA41" s="160">
        <f t="shared" si="7"/>
        <v>1326681</v>
      </c>
      <c r="AC41" s="155" t="s">
        <v>189</v>
      </c>
      <c r="AD41" s="156" t="s">
        <v>190</v>
      </c>
      <c r="AE41" s="157" t="s">
        <v>159</v>
      </c>
      <c r="AF41" s="158">
        <v>1</v>
      </c>
      <c r="AG41" s="159">
        <v>636800</v>
      </c>
      <c r="AH41" s="160">
        <f t="shared" si="12"/>
        <v>636800</v>
      </c>
    </row>
    <row r="42" spans="1:34" ht="38.25">
      <c r="A42" s="155" t="s">
        <v>167</v>
      </c>
      <c r="B42" s="156" t="s">
        <v>168</v>
      </c>
      <c r="C42" s="157" t="s">
        <v>159</v>
      </c>
      <c r="D42" s="158">
        <v>2</v>
      </c>
      <c r="E42" s="159">
        <v>362676</v>
      </c>
      <c r="F42" s="160">
        <f t="shared" si="6"/>
        <v>725352</v>
      </c>
      <c r="H42" s="155" t="s">
        <v>167</v>
      </c>
      <c r="I42" s="156" t="s">
        <v>168</v>
      </c>
      <c r="J42" s="157" t="s">
        <v>159</v>
      </c>
      <c r="K42" s="158">
        <v>2</v>
      </c>
      <c r="L42" s="199">
        <v>261761.28</v>
      </c>
      <c r="M42" s="200">
        <f t="shared" si="11"/>
        <v>523522.56</v>
      </c>
      <c r="O42" s="155" t="s">
        <v>167</v>
      </c>
      <c r="P42" s="156" t="s">
        <v>168</v>
      </c>
      <c r="Q42" s="157" t="s">
        <v>159</v>
      </c>
      <c r="R42" s="158">
        <v>2</v>
      </c>
      <c r="S42" s="159">
        <v>353500</v>
      </c>
      <c r="T42" s="160">
        <f t="shared" si="9"/>
        <v>707000</v>
      </c>
      <c r="V42" s="155" t="s">
        <v>167</v>
      </c>
      <c r="W42" s="156" t="s">
        <v>168</v>
      </c>
      <c r="X42" s="157" t="s">
        <v>159</v>
      </c>
      <c r="Y42" s="158">
        <v>2</v>
      </c>
      <c r="Z42" s="159">
        <f>+Z16</f>
        <v>350000</v>
      </c>
      <c r="AA42" s="160">
        <f t="shared" si="7"/>
        <v>700000</v>
      </c>
      <c r="AC42" s="155" t="s">
        <v>167</v>
      </c>
      <c r="AD42" s="156" t="s">
        <v>168</v>
      </c>
      <c r="AE42" s="157" t="s">
        <v>159</v>
      </c>
      <c r="AF42" s="158">
        <v>2</v>
      </c>
      <c r="AG42" s="159">
        <v>240000</v>
      </c>
      <c r="AH42" s="160">
        <f t="shared" si="12"/>
        <v>480000</v>
      </c>
    </row>
    <row r="43" spans="1:34" ht="76.5">
      <c r="A43" s="155" t="s">
        <v>171</v>
      </c>
      <c r="B43" s="161" t="s">
        <v>172</v>
      </c>
      <c r="C43" s="157" t="s">
        <v>159</v>
      </c>
      <c r="D43" s="158">
        <v>2</v>
      </c>
      <c r="E43" s="159">
        <v>1142751</v>
      </c>
      <c r="F43" s="160">
        <f t="shared" si="6"/>
        <v>2285502</v>
      </c>
      <c r="H43" s="155" t="s">
        <v>171</v>
      </c>
      <c r="I43" s="161" t="s">
        <v>172</v>
      </c>
      <c r="J43" s="157" t="s">
        <v>159</v>
      </c>
      <c r="K43" s="158">
        <v>2</v>
      </c>
      <c r="L43" s="199">
        <v>762961.76</v>
      </c>
      <c r="M43" s="200">
        <f t="shared" si="11"/>
        <v>1525923.52</v>
      </c>
      <c r="O43" s="155" t="s">
        <v>171</v>
      </c>
      <c r="P43" s="161" t="s">
        <v>172</v>
      </c>
      <c r="Q43" s="157" t="s">
        <v>159</v>
      </c>
      <c r="R43" s="158">
        <v>2</v>
      </c>
      <c r="S43" s="159">
        <v>1343760</v>
      </c>
      <c r="T43" s="160">
        <f t="shared" si="9"/>
        <v>2687520</v>
      </c>
      <c r="V43" s="155" t="s">
        <v>171</v>
      </c>
      <c r="W43" s="161" t="s">
        <v>172</v>
      </c>
      <c r="X43" s="157" t="s">
        <v>159</v>
      </c>
      <c r="Y43" s="158">
        <v>2</v>
      </c>
      <c r="Z43" s="159">
        <f>+Z18</f>
        <v>700000</v>
      </c>
      <c r="AA43" s="160">
        <f t="shared" si="7"/>
        <v>1400000</v>
      </c>
      <c r="AC43" s="155" t="s">
        <v>171</v>
      </c>
      <c r="AD43" s="161" t="s">
        <v>172</v>
      </c>
      <c r="AE43" s="157" t="s">
        <v>159</v>
      </c>
      <c r="AF43" s="158">
        <v>2</v>
      </c>
      <c r="AG43" s="159">
        <f>+AG18</f>
        <v>790000</v>
      </c>
      <c r="AH43" s="160">
        <f t="shared" si="12"/>
        <v>1580000</v>
      </c>
    </row>
    <row r="44" spans="1:34" ht="51">
      <c r="A44" s="155" t="s">
        <v>183</v>
      </c>
      <c r="B44" s="156" t="s">
        <v>184</v>
      </c>
      <c r="C44" s="157" t="s">
        <v>159</v>
      </c>
      <c r="D44" s="158">
        <v>2</v>
      </c>
      <c r="E44" s="159">
        <v>266254</v>
      </c>
      <c r="F44" s="160">
        <f t="shared" si="6"/>
        <v>532508</v>
      </c>
      <c r="H44" s="155" t="s">
        <v>183</v>
      </c>
      <c r="I44" s="156" t="s">
        <v>184</v>
      </c>
      <c r="J44" s="157" t="s">
        <v>159</v>
      </c>
      <c r="K44" s="158">
        <v>2</v>
      </c>
      <c r="L44" s="199">
        <v>231840.63</v>
      </c>
      <c r="M44" s="200">
        <f t="shared" si="11"/>
        <v>463681.26</v>
      </c>
      <c r="O44" s="155" t="s">
        <v>183</v>
      </c>
      <c r="P44" s="156" t="s">
        <v>184</v>
      </c>
      <c r="Q44" s="157" t="s">
        <v>159</v>
      </c>
      <c r="R44" s="158">
        <v>2</v>
      </c>
      <c r="S44" s="159">
        <v>306185</v>
      </c>
      <c r="T44" s="160">
        <f t="shared" si="9"/>
        <v>612370</v>
      </c>
      <c r="V44" s="155" t="s">
        <v>183</v>
      </c>
      <c r="W44" s="156" t="s">
        <v>184</v>
      </c>
      <c r="X44" s="157" t="s">
        <v>159</v>
      </c>
      <c r="Y44" s="158">
        <v>2</v>
      </c>
      <c r="Z44" s="159">
        <f>+Z28</f>
        <v>180000</v>
      </c>
      <c r="AA44" s="160">
        <f t="shared" si="7"/>
        <v>360000</v>
      </c>
      <c r="AC44" s="155" t="s">
        <v>183</v>
      </c>
      <c r="AD44" s="156" t="s">
        <v>184</v>
      </c>
      <c r="AE44" s="157" t="s">
        <v>159</v>
      </c>
      <c r="AF44" s="158">
        <v>2</v>
      </c>
      <c r="AG44" s="159">
        <f>+AG28</f>
        <v>210000</v>
      </c>
      <c r="AH44" s="160">
        <f t="shared" si="12"/>
        <v>420000</v>
      </c>
    </row>
    <row r="45" spans="1:34" ht="63.75">
      <c r="A45" s="155" t="s">
        <v>160</v>
      </c>
      <c r="B45" s="156" t="s">
        <v>161</v>
      </c>
      <c r="C45" s="157" t="s">
        <v>159</v>
      </c>
      <c r="D45" s="158">
        <v>2</v>
      </c>
      <c r="E45" s="159">
        <v>136416</v>
      </c>
      <c r="F45" s="160">
        <f t="shared" si="6"/>
        <v>272832</v>
      </c>
      <c r="H45" s="155" t="s">
        <v>160</v>
      </c>
      <c r="I45" s="156" t="s">
        <v>161</v>
      </c>
      <c r="J45" s="157" t="s">
        <v>159</v>
      </c>
      <c r="K45" s="158">
        <v>2</v>
      </c>
      <c r="L45" s="199">
        <v>165167.07</v>
      </c>
      <c r="M45" s="200">
        <f t="shared" si="11"/>
        <v>330334.14</v>
      </c>
      <c r="O45" s="155" t="s">
        <v>160</v>
      </c>
      <c r="P45" s="156" t="s">
        <v>161</v>
      </c>
      <c r="Q45" s="157" t="s">
        <v>159</v>
      </c>
      <c r="R45" s="158">
        <v>2</v>
      </c>
      <c r="S45" s="159">
        <v>145900</v>
      </c>
      <c r="T45" s="160">
        <f>+S45*R45</f>
        <v>291800</v>
      </c>
      <c r="V45" s="155" t="s">
        <v>160</v>
      </c>
      <c r="W45" s="156" t="s">
        <v>161</v>
      </c>
      <c r="X45" s="157" t="s">
        <v>159</v>
      </c>
      <c r="Y45" s="158">
        <v>2</v>
      </c>
      <c r="Z45" s="159">
        <f>+Z12</f>
        <v>70000</v>
      </c>
      <c r="AA45" s="160">
        <f t="shared" si="7"/>
        <v>140000</v>
      </c>
      <c r="AC45" s="155" t="s">
        <v>160</v>
      </c>
      <c r="AD45" s="156" t="s">
        <v>161</v>
      </c>
      <c r="AE45" s="157" t="s">
        <v>159</v>
      </c>
      <c r="AF45" s="158">
        <v>2</v>
      </c>
      <c r="AG45" s="159">
        <f>+AG12</f>
        <v>120000</v>
      </c>
      <c r="AH45" s="160">
        <f t="shared" si="12"/>
        <v>240000</v>
      </c>
    </row>
    <row r="46" spans="1:34" ht="25.5">
      <c r="A46" s="155" t="s">
        <v>162</v>
      </c>
      <c r="B46" s="161" t="s">
        <v>163</v>
      </c>
      <c r="C46" s="157" t="s">
        <v>159</v>
      </c>
      <c r="D46" s="158">
        <v>1</v>
      </c>
      <c r="E46" s="159">
        <v>617121</v>
      </c>
      <c r="F46" s="160">
        <f t="shared" si="6"/>
        <v>617121</v>
      </c>
      <c r="H46" s="155" t="s">
        <v>162</v>
      </c>
      <c r="I46" s="161" t="s">
        <v>163</v>
      </c>
      <c r="J46" s="157" t="s">
        <v>159</v>
      </c>
      <c r="K46" s="158">
        <v>1</v>
      </c>
      <c r="L46" s="199">
        <v>414609.36</v>
      </c>
      <c r="M46" s="200">
        <f t="shared" si="11"/>
        <v>414609.36</v>
      </c>
      <c r="O46" s="155" t="s">
        <v>162</v>
      </c>
      <c r="P46" s="161" t="s">
        <v>163</v>
      </c>
      <c r="Q46" s="157" t="s">
        <v>159</v>
      </c>
      <c r="R46" s="158">
        <v>1</v>
      </c>
      <c r="S46" s="159">
        <v>867075</v>
      </c>
      <c r="T46" s="160">
        <f t="shared" si="9"/>
        <v>867075</v>
      </c>
      <c r="V46" s="155" t="s">
        <v>162</v>
      </c>
      <c r="W46" s="161" t="s">
        <v>163</v>
      </c>
      <c r="X46" s="157" t="s">
        <v>159</v>
      </c>
      <c r="Y46" s="158">
        <v>1</v>
      </c>
      <c r="Z46" s="159">
        <f>+Z13</f>
        <v>520000</v>
      </c>
      <c r="AA46" s="160">
        <f t="shared" si="7"/>
        <v>520000</v>
      </c>
      <c r="AC46" s="155" t="s">
        <v>162</v>
      </c>
      <c r="AD46" s="161" t="s">
        <v>163</v>
      </c>
      <c r="AE46" s="157" t="s">
        <v>159</v>
      </c>
      <c r="AF46" s="158">
        <v>1</v>
      </c>
      <c r="AG46" s="159">
        <f>+AG13</f>
        <v>520000</v>
      </c>
      <c r="AH46" s="160">
        <f t="shared" si="12"/>
        <v>520000</v>
      </c>
    </row>
    <row r="47" spans="1:34" ht="25.5">
      <c r="A47" s="155" t="s">
        <v>191</v>
      </c>
      <c r="B47" s="161" t="s">
        <v>192</v>
      </c>
      <c r="C47" s="157" t="s">
        <v>159</v>
      </c>
      <c r="D47" s="158">
        <v>2</v>
      </c>
      <c r="E47" s="159">
        <v>297202</v>
      </c>
      <c r="F47" s="160">
        <f t="shared" si="6"/>
        <v>594404</v>
      </c>
      <c r="H47" s="155" t="s">
        <v>191</v>
      </c>
      <c r="I47" s="161" t="s">
        <v>192</v>
      </c>
      <c r="J47" s="157" t="s">
        <v>159</v>
      </c>
      <c r="K47" s="158">
        <v>2</v>
      </c>
      <c r="L47" s="199">
        <v>227267.04</v>
      </c>
      <c r="M47" s="200">
        <f t="shared" si="11"/>
        <v>454534.08</v>
      </c>
      <c r="O47" s="155" t="s">
        <v>191</v>
      </c>
      <c r="P47" s="161" t="s">
        <v>192</v>
      </c>
      <c r="Q47" s="157" t="s">
        <v>159</v>
      </c>
      <c r="R47" s="158">
        <v>2</v>
      </c>
      <c r="S47" s="159">
        <v>228500</v>
      </c>
      <c r="T47" s="160">
        <f t="shared" si="9"/>
        <v>457000</v>
      </c>
      <c r="V47" s="155" t="s">
        <v>191</v>
      </c>
      <c r="W47" s="161" t="s">
        <v>192</v>
      </c>
      <c r="X47" s="157" t="s">
        <v>159</v>
      </c>
      <c r="Y47" s="158">
        <v>2</v>
      </c>
      <c r="Z47" s="159">
        <v>360000</v>
      </c>
      <c r="AA47" s="160">
        <f t="shared" si="7"/>
        <v>720000</v>
      </c>
      <c r="AC47" s="155" t="s">
        <v>191</v>
      </c>
      <c r="AD47" s="161" t="s">
        <v>192</v>
      </c>
      <c r="AE47" s="157" t="s">
        <v>159</v>
      </c>
      <c r="AF47" s="158">
        <v>2</v>
      </c>
      <c r="AG47" s="159">
        <v>190000</v>
      </c>
      <c r="AH47" s="160">
        <f t="shared" si="12"/>
        <v>380000</v>
      </c>
    </row>
    <row r="48" spans="1:34" ht="25.5">
      <c r="A48" s="149" t="s">
        <v>193</v>
      </c>
      <c r="B48" s="162"/>
      <c r="C48" s="163"/>
      <c r="D48" s="152"/>
      <c r="E48" s="164"/>
      <c r="F48" s="165"/>
      <c r="H48" s="149" t="s">
        <v>193</v>
      </c>
      <c r="I48" s="162"/>
      <c r="J48" s="163"/>
      <c r="K48" s="152"/>
      <c r="L48" s="201"/>
      <c r="M48" s="202"/>
      <c r="O48" s="149" t="s">
        <v>193</v>
      </c>
      <c r="P48" s="162"/>
      <c r="Q48" s="163"/>
      <c r="R48" s="152"/>
      <c r="S48" s="164"/>
      <c r="T48" s="165"/>
      <c r="V48" s="149" t="s">
        <v>193</v>
      </c>
      <c r="W48" s="162"/>
      <c r="X48" s="163"/>
      <c r="Y48" s="152"/>
      <c r="Z48" s="164"/>
      <c r="AA48" s="165"/>
      <c r="AC48" s="149" t="s">
        <v>193</v>
      </c>
      <c r="AD48" s="162"/>
      <c r="AE48" s="163"/>
      <c r="AF48" s="152"/>
      <c r="AG48" s="164"/>
      <c r="AH48" s="165"/>
    </row>
    <row r="49" spans="1:34" ht="38.25">
      <c r="A49" s="155" t="s">
        <v>194</v>
      </c>
      <c r="B49" s="161" t="s">
        <v>195</v>
      </c>
      <c r="C49" s="157" t="s">
        <v>159</v>
      </c>
      <c r="D49" s="158">
        <v>1</v>
      </c>
      <c r="E49" s="159">
        <v>434595</v>
      </c>
      <c r="F49" s="160">
        <f t="shared" si="6"/>
        <v>434595</v>
      </c>
      <c r="H49" s="155" t="s">
        <v>194</v>
      </c>
      <c r="I49" s="161" t="s">
        <v>195</v>
      </c>
      <c r="J49" s="157" t="s">
        <v>159</v>
      </c>
      <c r="K49" s="158">
        <v>1</v>
      </c>
      <c r="L49" s="199">
        <v>533299.19999999995</v>
      </c>
      <c r="M49" s="200">
        <f>+L49*K49</f>
        <v>533299.19999999995</v>
      </c>
      <c r="O49" s="155" t="s">
        <v>194</v>
      </c>
      <c r="P49" s="161" t="s">
        <v>195</v>
      </c>
      <c r="Q49" s="157" t="s">
        <v>159</v>
      </c>
      <c r="R49" s="158">
        <v>1</v>
      </c>
      <c r="S49" s="159">
        <v>446200</v>
      </c>
      <c r="T49" s="160">
        <f t="shared" si="9"/>
        <v>446200</v>
      </c>
      <c r="V49" s="155" t="s">
        <v>194</v>
      </c>
      <c r="W49" s="161" t="s">
        <v>195</v>
      </c>
      <c r="X49" s="157" t="s">
        <v>159</v>
      </c>
      <c r="Y49" s="158">
        <v>1</v>
      </c>
      <c r="Z49" s="159">
        <v>300000</v>
      </c>
      <c r="AA49" s="160">
        <f t="shared" si="7"/>
        <v>300000</v>
      </c>
      <c r="AC49" s="155" t="s">
        <v>194</v>
      </c>
      <c r="AD49" s="161" t="s">
        <v>195</v>
      </c>
      <c r="AE49" s="157" t="s">
        <v>159</v>
      </c>
      <c r="AF49" s="158">
        <v>1</v>
      </c>
      <c r="AG49" s="159">
        <v>320000</v>
      </c>
      <c r="AH49" s="160">
        <f t="shared" ref="AH49" si="13">AF49*AG49</f>
        <v>320000</v>
      </c>
    </row>
    <row r="50" spans="1:34" ht="57" customHeight="1">
      <c r="A50" s="169" t="s">
        <v>196</v>
      </c>
      <c r="B50" s="146"/>
      <c r="C50" s="146"/>
      <c r="D50" s="146"/>
      <c r="E50" s="170"/>
      <c r="F50" s="171"/>
      <c r="H50" s="169" t="s">
        <v>196</v>
      </c>
      <c r="I50" s="146"/>
      <c r="J50" s="146"/>
      <c r="K50" s="146"/>
      <c r="L50" s="203"/>
      <c r="M50" s="204"/>
      <c r="O50" s="169" t="s">
        <v>196</v>
      </c>
      <c r="P50" s="146"/>
      <c r="Q50" s="146"/>
      <c r="R50" s="146"/>
      <c r="S50" s="170"/>
      <c r="T50" s="171"/>
      <c r="V50" s="169" t="s">
        <v>196</v>
      </c>
      <c r="W50" s="146"/>
      <c r="X50" s="146"/>
      <c r="Y50" s="146"/>
      <c r="Z50" s="170"/>
      <c r="AA50" s="171"/>
      <c r="AC50" s="169" t="s">
        <v>196</v>
      </c>
      <c r="AD50" s="146"/>
      <c r="AE50" s="146"/>
      <c r="AF50" s="146"/>
      <c r="AG50" s="170"/>
      <c r="AH50" s="171"/>
    </row>
    <row r="51" spans="1:34">
      <c r="A51" s="149" t="s">
        <v>197</v>
      </c>
      <c r="B51" s="172"/>
      <c r="C51" s="173"/>
      <c r="D51" s="174"/>
      <c r="E51" s="159"/>
      <c r="F51" s="175"/>
      <c r="H51" s="149" t="s">
        <v>197</v>
      </c>
      <c r="I51" s="172"/>
      <c r="J51" s="173"/>
      <c r="K51" s="174"/>
      <c r="L51" s="199"/>
      <c r="M51" s="205"/>
      <c r="O51" s="149" t="s">
        <v>197</v>
      </c>
      <c r="P51" s="172"/>
      <c r="Q51" s="173"/>
      <c r="R51" s="174"/>
      <c r="S51" s="159"/>
      <c r="T51" s="175"/>
      <c r="V51" s="149" t="s">
        <v>197</v>
      </c>
      <c r="W51" s="172"/>
      <c r="X51" s="173"/>
      <c r="Y51" s="174"/>
      <c r="Z51" s="159"/>
      <c r="AA51" s="175"/>
      <c r="AC51" s="149" t="s">
        <v>197</v>
      </c>
      <c r="AD51" s="172"/>
      <c r="AE51" s="173"/>
      <c r="AF51" s="174"/>
      <c r="AG51" s="159"/>
      <c r="AH51" s="175"/>
    </row>
    <row r="52" spans="1:34" ht="51">
      <c r="A52" s="155" t="s">
        <v>198</v>
      </c>
      <c r="B52" s="156" t="s">
        <v>199</v>
      </c>
      <c r="C52" s="157" t="s">
        <v>159</v>
      </c>
      <c r="D52" s="158">
        <v>1</v>
      </c>
      <c r="E52" s="159">
        <v>603780</v>
      </c>
      <c r="F52" s="160">
        <f t="shared" ref="F52:F89" si="14">D52*E52</f>
        <v>603780</v>
      </c>
      <c r="H52" s="155" t="s">
        <v>198</v>
      </c>
      <c r="I52" s="156" t="s">
        <v>199</v>
      </c>
      <c r="J52" s="157" t="s">
        <v>159</v>
      </c>
      <c r="K52" s="158">
        <v>1</v>
      </c>
      <c r="L52" s="199">
        <v>681445.6</v>
      </c>
      <c r="M52" s="200">
        <f t="shared" ref="M52:M57" si="15">+L52*K52</f>
        <v>681445.6</v>
      </c>
      <c r="O52" s="155" t="s">
        <v>198</v>
      </c>
      <c r="P52" s="156" t="s">
        <v>199</v>
      </c>
      <c r="Q52" s="157" t="s">
        <v>159</v>
      </c>
      <c r="R52" s="158">
        <v>1</v>
      </c>
      <c r="S52" s="159">
        <v>769840</v>
      </c>
      <c r="T52" s="160">
        <f t="shared" ref="T52:T89" si="16">R52*S52</f>
        <v>769840</v>
      </c>
      <c r="V52" s="155" t="s">
        <v>198</v>
      </c>
      <c r="W52" s="156" t="s">
        <v>199</v>
      </c>
      <c r="X52" s="157" t="s">
        <v>159</v>
      </c>
      <c r="Y52" s="158">
        <v>1</v>
      </c>
      <c r="Z52" s="159">
        <v>1077498</v>
      </c>
      <c r="AA52" s="160">
        <f t="shared" ref="AA52:AA89" si="17">Y52*Z52</f>
        <v>1077498</v>
      </c>
      <c r="AC52" s="155" t="s">
        <v>198</v>
      </c>
      <c r="AD52" s="156" t="s">
        <v>199</v>
      </c>
      <c r="AE52" s="157" t="s">
        <v>159</v>
      </c>
      <c r="AF52" s="158">
        <v>1</v>
      </c>
      <c r="AG52" s="159">
        <v>720000</v>
      </c>
      <c r="AH52" s="160">
        <f t="shared" ref="AH52:AH57" si="18">AF52*AG52</f>
        <v>720000</v>
      </c>
    </row>
    <row r="53" spans="1:34" ht="51">
      <c r="A53" s="155" t="s">
        <v>200</v>
      </c>
      <c r="B53" s="156" t="s">
        <v>201</v>
      </c>
      <c r="C53" s="157" t="s">
        <v>159</v>
      </c>
      <c r="D53" s="158">
        <v>1</v>
      </c>
      <c r="E53" s="159">
        <v>799856</v>
      </c>
      <c r="F53" s="160">
        <f t="shared" si="14"/>
        <v>799856</v>
      </c>
      <c r="H53" s="155" t="s">
        <v>200</v>
      </c>
      <c r="I53" s="156" t="s">
        <v>201</v>
      </c>
      <c r="J53" s="157" t="s">
        <v>159</v>
      </c>
      <c r="K53" s="158">
        <v>1</v>
      </c>
      <c r="L53" s="199">
        <v>832157.92</v>
      </c>
      <c r="M53" s="200">
        <f t="shared" si="15"/>
        <v>832157.92</v>
      </c>
      <c r="O53" s="155" t="s">
        <v>200</v>
      </c>
      <c r="P53" s="156" t="s">
        <v>201</v>
      </c>
      <c r="Q53" s="157" t="s">
        <v>159</v>
      </c>
      <c r="R53" s="158">
        <v>1</v>
      </c>
      <c r="S53" s="159">
        <v>824400</v>
      </c>
      <c r="T53" s="160">
        <f t="shared" si="16"/>
        <v>824400</v>
      </c>
      <c r="V53" s="155" t="s">
        <v>200</v>
      </c>
      <c r="W53" s="156" t="s">
        <v>201</v>
      </c>
      <c r="X53" s="157" t="s">
        <v>159</v>
      </c>
      <c r="Y53" s="158">
        <v>1</v>
      </c>
      <c r="Z53" s="159">
        <v>1405389</v>
      </c>
      <c r="AA53" s="160">
        <f t="shared" si="17"/>
        <v>1405389</v>
      </c>
      <c r="AC53" s="155" t="s">
        <v>200</v>
      </c>
      <c r="AD53" s="156" t="s">
        <v>201</v>
      </c>
      <c r="AE53" s="157" t="s">
        <v>159</v>
      </c>
      <c r="AF53" s="158">
        <v>1</v>
      </c>
      <c r="AG53" s="159">
        <v>830000</v>
      </c>
      <c r="AH53" s="160">
        <f t="shared" si="18"/>
        <v>830000</v>
      </c>
    </row>
    <row r="54" spans="1:34" ht="38.25">
      <c r="A54" s="155" t="s">
        <v>167</v>
      </c>
      <c r="B54" s="156" t="s">
        <v>168</v>
      </c>
      <c r="C54" s="157" t="s">
        <v>159</v>
      </c>
      <c r="D54" s="158">
        <v>2</v>
      </c>
      <c r="E54" s="159">
        <v>362676</v>
      </c>
      <c r="F54" s="160">
        <f t="shared" si="14"/>
        <v>725352</v>
      </c>
      <c r="H54" s="155" t="s">
        <v>167</v>
      </c>
      <c r="I54" s="156" t="s">
        <v>168</v>
      </c>
      <c r="J54" s="157" t="s">
        <v>159</v>
      </c>
      <c r="K54" s="158">
        <v>2</v>
      </c>
      <c r="L54" s="199">
        <v>261761.28</v>
      </c>
      <c r="M54" s="200">
        <f t="shared" si="15"/>
        <v>523522.56</v>
      </c>
      <c r="O54" s="155" t="s">
        <v>167</v>
      </c>
      <c r="P54" s="156" t="s">
        <v>168</v>
      </c>
      <c r="Q54" s="157" t="s">
        <v>159</v>
      </c>
      <c r="R54" s="158">
        <v>2</v>
      </c>
      <c r="S54" s="159">
        <v>353500</v>
      </c>
      <c r="T54" s="160">
        <f t="shared" si="16"/>
        <v>707000</v>
      </c>
      <c r="V54" s="155" t="s">
        <v>167</v>
      </c>
      <c r="W54" s="156" t="s">
        <v>168</v>
      </c>
      <c r="X54" s="157" t="s">
        <v>159</v>
      </c>
      <c r="Y54" s="158">
        <v>2</v>
      </c>
      <c r="Z54" s="159">
        <f>+Z16</f>
        <v>350000</v>
      </c>
      <c r="AA54" s="160">
        <f t="shared" si="17"/>
        <v>700000</v>
      </c>
      <c r="AC54" s="155" t="s">
        <v>167</v>
      </c>
      <c r="AD54" s="156" t="s">
        <v>168</v>
      </c>
      <c r="AE54" s="157" t="s">
        <v>159</v>
      </c>
      <c r="AF54" s="158">
        <v>2</v>
      </c>
      <c r="AG54" s="159">
        <f>+AG16</f>
        <v>240000</v>
      </c>
      <c r="AH54" s="160">
        <f t="shared" si="18"/>
        <v>480000</v>
      </c>
    </row>
    <row r="55" spans="1:34" ht="51">
      <c r="A55" s="155" t="s">
        <v>183</v>
      </c>
      <c r="B55" s="156" t="s">
        <v>184</v>
      </c>
      <c r="C55" s="157" t="s">
        <v>159</v>
      </c>
      <c r="D55" s="158">
        <v>2</v>
      </c>
      <c r="E55" s="159">
        <v>266254</v>
      </c>
      <c r="F55" s="160">
        <f t="shared" si="14"/>
        <v>532508</v>
      </c>
      <c r="H55" s="155" t="s">
        <v>183</v>
      </c>
      <c r="I55" s="156" t="s">
        <v>184</v>
      </c>
      <c r="J55" s="157" t="s">
        <v>159</v>
      </c>
      <c r="K55" s="158">
        <v>2</v>
      </c>
      <c r="L55" s="199">
        <v>231840.63</v>
      </c>
      <c r="M55" s="200">
        <f t="shared" si="15"/>
        <v>463681.26</v>
      </c>
      <c r="O55" s="155" t="s">
        <v>183</v>
      </c>
      <c r="P55" s="156" t="s">
        <v>184</v>
      </c>
      <c r="Q55" s="157" t="s">
        <v>159</v>
      </c>
      <c r="R55" s="158">
        <v>2</v>
      </c>
      <c r="S55" s="159">
        <v>306185</v>
      </c>
      <c r="T55" s="160">
        <f t="shared" si="16"/>
        <v>612370</v>
      </c>
      <c r="V55" s="155" t="s">
        <v>183</v>
      </c>
      <c r="W55" s="156" t="s">
        <v>184</v>
      </c>
      <c r="X55" s="157" t="s">
        <v>159</v>
      </c>
      <c r="Y55" s="158">
        <v>2</v>
      </c>
      <c r="Z55" s="159">
        <f>+Z28</f>
        <v>180000</v>
      </c>
      <c r="AA55" s="160">
        <f t="shared" si="17"/>
        <v>360000</v>
      </c>
      <c r="AC55" s="155" t="s">
        <v>183</v>
      </c>
      <c r="AD55" s="156" t="s">
        <v>184</v>
      </c>
      <c r="AE55" s="157" t="s">
        <v>159</v>
      </c>
      <c r="AF55" s="158">
        <v>2</v>
      </c>
      <c r="AG55" s="159">
        <f>+AG28</f>
        <v>210000</v>
      </c>
      <c r="AH55" s="160">
        <f t="shared" si="18"/>
        <v>420000</v>
      </c>
    </row>
    <row r="56" spans="1:34" ht="25.5">
      <c r="A56" s="155" t="s">
        <v>162</v>
      </c>
      <c r="B56" s="161" t="s">
        <v>163</v>
      </c>
      <c r="C56" s="157" t="s">
        <v>159</v>
      </c>
      <c r="D56" s="158">
        <v>1</v>
      </c>
      <c r="E56" s="159">
        <v>617121</v>
      </c>
      <c r="F56" s="160">
        <f t="shared" si="14"/>
        <v>617121</v>
      </c>
      <c r="H56" s="155" t="s">
        <v>162</v>
      </c>
      <c r="I56" s="161" t="s">
        <v>163</v>
      </c>
      <c r="J56" s="157" t="s">
        <v>159</v>
      </c>
      <c r="K56" s="158">
        <v>1</v>
      </c>
      <c r="L56" s="199">
        <v>414609.36</v>
      </c>
      <c r="M56" s="200">
        <f t="shared" si="15"/>
        <v>414609.36</v>
      </c>
      <c r="O56" s="155" t="s">
        <v>162</v>
      </c>
      <c r="P56" s="161" t="s">
        <v>163</v>
      </c>
      <c r="Q56" s="157" t="s">
        <v>159</v>
      </c>
      <c r="R56" s="158">
        <v>1</v>
      </c>
      <c r="S56" s="159">
        <v>867075</v>
      </c>
      <c r="T56" s="160">
        <f t="shared" si="16"/>
        <v>867075</v>
      </c>
      <c r="V56" s="155" t="s">
        <v>162</v>
      </c>
      <c r="W56" s="161" t="s">
        <v>163</v>
      </c>
      <c r="X56" s="157" t="s">
        <v>159</v>
      </c>
      <c r="Y56" s="158">
        <v>1</v>
      </c>
      <c r="Z56" s="159">
        <f>+Z13</f>
        <v>520000</v>
      </c>
      <c r="AA56" s="160">
        <f t="shared" si="17"/>
        <v>520000</v>
      </c>
      <c r="AC56" s="155" t="s">
        <v>162</v>
      </c>
      <c r="AD56" s="161" t="s">
        <v>163</v>
      </c>
      <c r="AE56" s="157" t="s">
        <v>159</v>
      </c>
      <c r="AF56" s="158">
        <v>1</v>
      </c>
      <c r="AG56" s="159">
        <f>+AG13</f>
        <v>520000</v>
      </c>
      <c r="AH56" s="160">
        <f t="shared" si="18"/>
        <v>520000</v>
      </c>
    </row>
    <row r="57" spans="1:34" ht="25.5">
      <c r="A57" s="155" t="s">
        <v>202</v>
      </c>
      <c r="B57" s="156" t="s">
        <v>203</v>
      </c>
      <c r="C57" s="157" t="s">
        <v>159</v>
      </c>
      <c r="D57" s="158">
        <v>1</v>
      </c>
      <c r="E57" s="159">
        <v>112253</v>
      </c>
      <c r="F57" s="160">
        <f t="shared" si="14"/>
        <v>112253</v>
      </c>
      <c r="H57" s="155" t="s">
        <v>202</v>
      </c>
      <c r="I57" s="156" t="s">
        <v>203</v>
      </c>
      <c r="J57" s="157" t="s">
        <v>159</v>
      </c>
      <c r="K57" s="158">
        <v>1</v>
      </c>
      <c r="L57" s="199">
        <v>26035</v>
      </c>
      <c r="M57" s="200">
        <f t="shared" si="15"/>
        <v>26035</v>
      </c>
      <c r="O57" s="155" t="s">
        <v>202</v>
      </c>
      <c r="P57" s="156" t="s">
        <v>203</v>
      </c>
      <c r="Q57" s="157" t="s">
        <v>159</v>
      </c>
      <c r="R57" s="158">
        <v>1</v>
      </c>
      <c r="S57" s="159">
        <v>62300</v>
      </c>
      <c r="T57" s="160">
        <f t="shared" si="16"/>
        <v>62300</v>
      </c>
      <c r="V57" s="155" t="s">
        <v>202</v>
      </c>
      <c r="W57" s="156" t="s">
        <v>203</v>
      </c>
      <c r="X57" s="157" t="s">
        <v>159</v>
      </c>
      <c r="Y57" s="158">
        <v>1</v>
      </c>
      <c r="Z57" s="159">
        <v>280000</v>
      </c>
      <c r="AA57" s="160">
        <f t="shared" si="17"/>
        <v>280000</v>
      </c>
      <c r="AC57" s="155" t="s">
        <v>202</v>
      </c>
      <c r="AD57" s="156" t="s">
        <v>203</v>
      </c>
      <c r="AE57" s="157" t="s">
        <v>159</v>
      </c>
      <c r="AF57" s="158">
        <v>1</v>
      </c>
      <c r="AG57" s="159">
        <v>55000</v>
      </c>
      <c r="AH57" s="160">
        <f t="shared" si="18"/>
        <v>55000</v>
      </c>
    </row>
    <row r="58" spans="1:34">
      <c r="A58" s="149" t="s">
        <v>204</v>
      </c>
      <c r="B58" s="172"/>
      <c r="C58" s="173"/>
      <c r="D58" s="174"/>
      <c r="E58" s="159"/>
      <c r="F58" s="175"/>
      <c r="H58" s="149" t="s">
        <v>204</v>
      </c>
      <c r="I58" s="172"/>
      <c r="J58" s="173"/>
      <c r="K58" s="174"/>
      <c r="L58" s="199"/>
      <c r="M58" s="205"/>
      <c r="O58" s="149" t="s">
        <v>204</v>
      </c>
      <c r="P58" s="172"/>
      <c r="Q58" s="173"/>
      <c r="R58" s="174"/>
      <c r="S58" s="159"/>
      <c r="T58" s="175"/>
      <c r="V58" s="149" t="s">
        <v>204</v>
      </c>
      <c r="W58" s="172"/>
      <c r="X58" s="173"/>
      <c r="Y58" s="174"/>
      <c r="Z58" s="159"/>
      <c r="AA58" s="175"/>
      <c r="AC58" s="149" t="s">
        <v>204</v>
      </c>
      <c r="AD58" s="172"/>
      <c r="AE58" s="173"/>
      <c r="AF58" s="174"/>
      <c r="AG58" s="159"/>
      <c r="AH58" s="175"/>
    </row>
    <row r="59" spans="1:34" ht="51">
      <c r="A59" s="155" t="s">
        <v>198</v>
      </c>
      <c r="B59" s="156" t="s">
        <v>199</v>
      </c>
      <c r="C59" s="157" t="s">
        <v>159</v>
      </c>
      <c r="D59" s="158">
        <v>1</v>
      </c>
      <c r="E59" s="159">
        <v>603780</v>
      </c>
      <c r="F59" s="160">
        <f t="shared" si="14"/>
        <v>603780</v>
      </c>
      <c r="H59" s="155" t="s">
        <v>198</v>
      </c>
      <c r="I59" s="156" t="s">
        <v>199</v>
      </c>
      <c r="J59" s="157" t="s">
        <v>159</v>
      </c>
      <c r="K59" s="158">
        <v>1</v>
      </c>
      <c r="L59" s="199">
        <v>681445.6</v>
      </c>
      <c r="M59" s="200">
        <f t="shared" ref="M59:M67" si="19">+L59*K59</f>
        <v>681445.6</v>
      </c>
      <c r="O59" s="155" t="s">
        <v>198</v>
      </c>
      <c r="P59" s="156" t="s">
        <v>199</v>
      </c>
      <c r="Q59" s="157" t="s">
        <v>159</v>
      </c>
      <c r="R59" s="158">
        <v>1</v>
      </c>
      <c r="S59" s="159">
        <v>769840</v>
      </c>
      <c r="T59" s="160">
        <f>R59*S59</f>
        <v>769840</v>
      </c>
      <c r="V59" s="155" t="s">
        <v>198</v>
      </c>
      <c r="W59" s="156" t="s">
        <v>199</v>
      </c>
      <c r="X59" s="157" t="s">
        <v>159</v>
      </c>
      <c r="Y59" s="158">
        <v>1</v>
      </c>
      <c r="Z59" s="159">
        <f>+Z52</f>
        <v>1077498</v>
      </c>
      <c r="AA59" s="160">
        <f t="shared" si="17"/>
        <v>1077498</v>
      </c>
      <c r="AC59" s="155" t="s">
        <v>198</v>
      </c>
      <c r="AD59" s="156" t="s">
        <v>199</v>
      </c>
      <c r="AE59" s="157" t="s">
        <v>159</v>
      </c>
      <c r="AF59" s="158">
        <v>1</v>
      </c>
      <c r="AG59" s="159">
        <f>+AG52</f>
        <v>720000</v>
      </c>
      <c r="AH59" s="160">
        <f t="shared" ref="AH59:AH67" si="20">AF59*AG59</f>
        <v>720000</v>
      </c>
    </row>
    <row r="60" spans="1:34" ht="51">
      <c r="A60" s="155" t="s">
        <v>200</v>
      </c>
      <c r="B60" s="156" t="s">
        <v>201</v>
      </c>
      <c r="C60" s="157" t="s">
        <v>159</v>
      </c>
      <c r="D60" s="158">
        <v>1</v>
      </c>
      <c r="E60" s="159">
        <v>799856</v>
      </c>
      <c r="F60" s="160">
        <f t="shared" si="14"/>
        <v>799856</v>
      </c>
      <c r="H60" s="155" t="s">
        <v>200</v>
      </c>
      <c r="I60" s="156" t="s">
        <v>201</v>
      </c>
      <c r="J60" s="157" t="s">
        <v>159</v>
      </c>
      <c r="K60" s="158">
        <v>1</v>
      </c>
      <c r="L60" s="199">
        <v>832157.92</v>
      </c>
      <c r="M60" s="200">
        <f t="shared" si="19"/>
        <v>832157.92</v>
      </c>
      <c r="O60" s="155" t="s">
        <v>200</v>
      </c>
      <c r="P60" s="156" t="s">
        <v>201</v>
      </c>
      <c r="Q60" s="157" t="s">
        <v>159</v>
      </c>
      <c r="R60" s="158">
        <v>1</v>
      </c>
      <c r="S60" s="159">
        <v>824400</v>
      </c>
      <c r="T60" s="160">
        <f>R60*S60</f>
        <v>824400</v>
      </c>
      <c r="V60" s="155" t="s">
        <v>200</v>
      </c>
      <c r="W60" s="156" t="s">
        <v>201</v>
      </c>
      <c r="X60" s="157" t="s">
        <v>159</v>
      </c>
      <c r="Y60" s="158">
        <v>1</v>
      </c>
      <c r="Z60" s="159">
        <f>+Z53</f>
        <v>1405389</v>
      </c>
      <c r="AA60" s="160">
        <f t="shared" si="17"/>
        <v>1405389</v>
      </c>
      <c r="AC60" s="155" t="s">
        <v>200</v>
      </c>
      <c r="AD60" s="156" t="s">
        <v>201</v>
      </c>
      <c r="AE60" s="157" t="s">
        <v>159</v>
      </c>
      <c r="AF60" s="158">
        <v>1</v>
      </c>
      <c r="AG60" s="159">
        <f>+AG53</f>
        <v>830000</v>
      </c>
      <c r="AH60" s="160">
        <f t="shared" si="20"/>
        <v>830000</v>
      </c>
    </row>
    <row r="61" spans="1:34" ht="38.25">
      <c r="A61" s="155" t="s">
        <v>167</v>
      </c>
      <c r="B61" s="156" t="s">
        <v>168</v>
      </c>
      <c r="C61" s="157" t="s">
        <v>159</v>
      </c>
      <c r="D61" s="158">
        <v>2</v>
      </c>
      <c r="E61" s="159">
        <v>362676</v>
      </c>
      <c r="F61" s="160">
        <f t="shared" si="14"/>
        <v>725352</v>
      </c>
      <c r="H61" s="155" t="s">
        <v>167</v>
      </c>
      <c r="I61" s="156" t="s">
        <v>168</v>
      </c>
      <c r="J61" s="157" t="s">
        <v>159</v>
      </c>
      <c r="K61" s="158">
        <v>2</v>
      </c>
      <c r="L61" s="199">
        <v>261761.28</v>
      </c>
      <c r="M61" s="200">
        <f t="shared" si="19"/>
        <v>523522.56</v>
      </c>
      <c r="O61" s="155" t="s">
        <v>167</v>
      </c>
      <c r="P61" s="156" t="s">
        <v>168</v>
      </c>
      <c r="Q61" s="157" t="s">
        <v>159</v>
      </c>
      <c r="R61" s="158">
        <v>2</v>
      </c>
      <c r="S61" s="159">
        <v>353500</v>
      </c>
      <c r="T61" s="160">
        <f>R61*S61</f>
        <v>707000</v>
      </c>
      <c r="V61" s="155" t="s">
        <v>167</v>
      </c>
      <c r="W61" s="156" t="s">
        <v>168</v>
      </c>
      <c r="X61" s="157" t="s">
        <v>159</v>
      </c>
      <c r="Y61" s="158">
        <v>2</v>
      </c>
      <c r="Z61" s="159">
        <f>+Z16</f>
        <v>350000</v>
      </c>
      <c r="AA61" s="160">
        <f t="shared" si="17"/>
        <v>700000</v>
      </c>
      <c r="AC61" s="155" t="s">
        <v>167</v>
      </c>
      <c r="AD61" s="156" t="s">
        <v>168</v>
      </c>
      <c r="AE61" s="157" t="s">
        <v>159</v>
      </c>
      <c r="AF61" s="158">
        <v>2</v>
      </c>
      <c r="AG61" s="159">
        <f>+AG16</f>
        <v>240000</v>
      </c>
      <c r="AH61" s="160">
        <f t="shared" si="20"/>
        <v>480000</v>
      </c>
    </row>
    <row r="62" spans="1:34" ht="51">
      <c r="A62" s="155" t="s">
        <v>183</v>
      </c>
      <c r="B62" s="156" t="s">
        <v>184</v>
      </c>
      <c r="C62" s="157" t="s">
        <v>159</v>
      </c>
      <c r="D62" s="158">
        <v>2</v>
      </c>
      <c r="E62" s="159">
        <v>266254</v>
      </c>
      <c r="F62" s="160">
        <f t="shared" si="14"/>
        <v>532508</v>
      </c>
      <c r="H62" s="155" t="s">
        <v>183</v>
      </c>
      <c r="I62" s="156" t="s">
        <v>184</v>
      </c>
      <c r="J62" s="157" t="s">
        <v>159</v>
      </c>
      <c r="K62" s="158">
        <v>2</v>
      </c>
      <c r="L62" s="199">
        <v>231840.63</v>
      </c>
      <c r="M62" s="200">
        <f t="shared" si="19"/>
        <v>463681.26</v>
      </c>
      <c r="O62" s="155" t="s">
        <v>183</v>
      </c>
      <c r="P62" s="156" t="s">
        <v>184</v>
      </c>
      <c r="Q62" s="157" t="s">
        <v>159</v>
      </c>
      <c r="R62" s="158">
        <v>2</v>
      </c>
      <c r="S62" s="159">
        <v>306185</v>
      </c>
      <c r="T62" s="160">
        <f t="shared" si="16"/>
        <v>612370</v>
      </c>
      <c r="V62" s="155" t="s">
        <v>183</v>
      </c>
      <c r="W62" s="156" t="s">
        <v>184</v>
      </c>
      <c r="X62" s="157" t="s">
        <v>159</v>
      </c>
      <c r="Y62" s="158">
        <v>2</v>
      </c>
      <c r="Z62" s="159">
        <f>+Z28</f>
        <v>180000</v>
      </c>
      <c r="AA62" s="160">
        <f t="shared" si="17"/>
        <v>360000</v>
      </c>
      <c r="AC62" s="155" t="s">
        <v>183</v>
      </c>
      <c r="AD62" s="156" t="s">
        <v>184</v>
      </c>
      <c r="AE62" s="157" t="s">
        <v>159</v>
      </c>
      <c r="AF62" s="158">
        <v>2</v>
      </c>
      <c r="AG62" s="159">
        <f>+AG28</f>
        <v>210000</v>
      </c>
      <c r="AH62" s="160">
        <f t="shared" si="20"/>
        <v>420000</v>
      </c>
    </row>
    <row r="63" spans="1:34" ht="25.5">
      <c r="A63" s="155" t="s">
        <v>162</v>
      </c>
      <c r="B63" s="161" t="s">
        <v>163</v>
      </c>
      <c r="C63" s="157" t="s">
        <v>159</v>
      </c>
      <c r="D63" s="158">
        <v>1</v>
      </c>
      <c r="E63" s="159">
        <v>617121</v>
      </c>
      <c r="F63" s="160">
        <f t="shared" si="14"/>
        <v>617121</v>
      </c>
      <c r="H63" s="155" t="s">
        <v>162</v>
      </c>
      <c r="I63" s="161" t="s">
        <v>163</v>
      </c>
      <c r="J63" s="157" t="s">
        <v>159</v>
      </c>
      <c r="K63" s="158">
        <v>1</v>
      </c>
      <c r="L63" s="199">
        <v>414609.36</v>
      </c>
      <c r="M63" s="200">
        <f t="shared" si="19"/>
        <v>414609.36</v>
      </c>
      <c r="O63" s="155" t="s">
        <v>162</v>
      </c>
      <c r="P63" s="161" t="s">
        <v>163</v>
      </c>
      <c r="Q63" s="157" t="s">
        <v>159</v>
      </c>
      <c r="R63" s="158">
        <v>1</v>
      </c>
      <c r="S63" s="159">
        <v>867075</v>
      </c>
      <c r="T63" s="160">
        <f t="shared" si="16"/>
        <v>867075</v>
      </c>
      <c r="V63" s="155" t="s">
        <v>162</v>
      </c>
      <c r="W63" s="161" t="s">
        <v>163</v>
      </c>
      <c r="X63" s="157" t="s">
        <v>159</v>
      </c>
      <c r="Y63" s="158">
        <v>1</v>
      </c>
      <c r="Z63" s="159">
        <f>+Z13</f>
        <v>520000</v>
      </c>
      <c r="AA63" s="160">
        <f t="shared" si="17"/>
        <v>520000</v>
      </c>
      <c r="AC63" s="155" t="s">
        <v>162</v>
      </c>
      <c r="AD63" s="161" t="s">
        <v>163</v>
      </c>
      <c r="AE63" s="157" t="s">
        <v>159</v>
      </c>
      <c r="AF63" s="158">
        <v>1</v>
      </c>
      <c r="AG63" s="159">
        <f>+AG13</f>
        <v>520000</v>
      </c>
      <c r="AH63" s="160">
        <f t="shared" si="20"/>
        <v>520000</v>
      </c>
    </row>
    <row r="64" spans="1:34" ht="25.5">
      <c r="A64" s="155" t="s">
        <v>191</v>
      </c>
      <c r="B64" s="161" t="s">
        <v>192</v>
      </c>
      <c r="C64" s="157" t="s">
        <v>159</v>
      </c>
      <c r="D64" s="158">
        <v>2</v>
      </c>
      <c r="E64" s="159">
        <v>297202</v>
      </c>
      <c r="F64" s="160">
        <f t="shared" si="14"/>
        <v>594404</v>
      </c>
      <c r="H64" s="155" t="s">
        <v>191</v>
      </c>
      <c r="I64" s="161" t="s">
        <v>192</v>
      </c>
      <c r="J64" s="157" t="s">
        <v>159</v>
      </c>
      <c r="K64" s="158">
        <v>2</v>
      </c>
      <c r="L64" s="199">
        <v>227267.04</v>
      </c>
      <c r="M64" s="200">
        <f t="shared" si="19"/>
        <v>454534.08</v>
      </c>
      <c r="O64" s="155" t="s">
        <v>191</v>
      </c>
      <c r="P64" s="161" t="s">
        <v>192</v>
      </c>
      <c r="Q64" s="157" t="s">
        <v>159</v>
      </c>
      <c r="R64" s="158">
        <v>2</v>
      </c>
      <c r="S64" s="159">
        <v>228500</v>
      </c>
      <c r="T64" s="160">
        <f t="shared" si="16"/>
        <v>457000</v>
      </c>
      <c r="V64" s="155" t="s">
        <v>191</v>
      </c>
      <c r="W64" s="161" t="s">
        <v>192</v>
      </c>
      <c r="X64" s="157" t="s">
        <v>159</v>
      </c>
      <c r="Y64" s="158">
        <v>2</v>
      </c>
      <c r="Z64" s="159">
        <f>+Z47</f>
        <v>360000</v>
      </c>
      <c r="AA64" s="160">
        <f t="shared" si="17"/>
        <v>720000</v>
      </c>
      <c r="AC64" s="155" t="s">
        <v>191</v>
      </c>
      <c r="AD64" s="161" t="s">
        <v>192</v>
      </c>
      <c r="AE64" s="157" t="s">
        <v>159</v>
      </c>
      <c r="AF64" s="158">
        <v>2</v>
      </c>
      <c r="AG64" s="159">
        <f>+AG47</f>
        <v>190000</v>
      </c>
      <c r="AH64" s="160">
        <f t="shared" si="20"/>
        <v>380000</v>
      </c>
    </row>
    <row r="65" spans="1:34" ht="63.75">
      <c r="A65" s="155" t="s">
        <v>160</v>
      </c>
      <c r="B65" s="156" t="s">
        <v>161</v>
      </c>
      <c r="C65" s="157" t="s">
        <v>159</v>
      </c>
      <c r="D65" s="158">
        <v>2</v>
      </c>
      <c r="E65" s="159">
        <v>136416</v>
      </c>
      <c r="F65" s="160">
        <f t="shared" si="14"/>
        <v>272832</v>
      </c>
      <c r="H65" s="155" t="s">
        <v>160</v>
      </c>
      <c r="I65" s="156" t="s">
        <v>161</v>
      </c>
      <c r="J65" s="157" t="s">
        <v>159</v>
      </c>
      <c r="K65" s="158">
        <v>2</v>
      </c>
      <c r="L65" s="199">
        <v>165167.07</v>
      </c>
      <c r="M65" s="200">
        <f t="shared" si="19"/>
        <v>330334.14</v>
      </c>
      <c r="O65" s="155" t="s">
        <v>160</v>
      </c>
      <c r="P65" s="156" t="s">
        <v>161</v>
      </c>
      <c r="Q65" s="157" t="s">
        <v>159</v>
      </c>
      <c r="R65" s="158">
        <v>2</v>
      </c>
      <c r="S65" s="159">
        <v>145900</v>
      </c>
      <c r="T65" s="160">
        <f t="shared" si="16"/>
        <v>291800</v>
      </c>
      <c r="V65" s="155" t="s">
        <v>160</v>
      </c>
      <c r="W65" s="156" t="s">
        <v>161</v>
      </c>
      <c r="X65" s="157" t="s">
        <v>159</v>
      </c>
      <c r="Y65" s="158">
        <v>2</v>
      </c>
      <c r="Z65" s="159">
        <f>+Z19</f>
        <v>70000</v>
      </c>
      <c r="AA65" s="160">
        <f t="shared" si="17"/>
        <v>140000</v>
      </c>
      <c r="AC65" s="155" t="s">
        <v>160</v>
      </c>
      <c r="AD65" s="156" t="s">
        <v>161</v>
      </c>
      <c r="AE65" s="157" t="s">
        <v>159</v>
      </c>
      <c r="AF65" s="158">
        <v>2</v>
      </c>
      <c r="AG65" s="159">
        <f>+AG19</f>
        <v>120000</v>
      </c>
      <c r="AH65" s="160">
        <f t="shared" si="20"/>
        <v>240000</v>
      </c>
    </row>
    <row r="66" spans="1:34" ht="25.5">
      <c r="A66" s="155" t="s">
        <v>202</v>
      </c>
      <c r="B66" s="156" t="s">
        <v>203</v>
      </c>
      <c r="C66" s="157" t="s">
        <v>159</v>
      </c>
      <c r="D66" s="158">
        <v>1</v>
      </c>
      <c r="E66" s="159">
        <v>112253</v>
      </c>
      <c r="F66" s="160">
        <f t="shared" si="14"/>
        <v>112253</v>
      </c>
      <c r="H66" s="155" t="s">
        <v>202</v>
      </c>
      <c r="I66" s="156" t="s">
        <v>203</v>
      </c>
      <c r="J66" s="157" t="s">
        <v>159</v>
      </c>
      <c r="K66" s="158">
        <v>1</v>
      </c>
      <c r="L66" s="199">
        <v>26035</v>
      </c>
      <c r="M66" s="200">
        <f t="shared" si="19"/>
        <v>26035</v>
      </c>
      <c r="O66" s="155" t="s">
        <v>202</v>
      </c>
      <c r="P66" s="156" t="s">
        <v>203</v>
      </c>
      <c r="Q66" s="157" t="s">
        <v>159</v>
      </c>
      <c r="R66" s="158">
        <v>1</v>
      </c>
      <c r="S66" s="159">
        <v>62300</v>
      </c>
      <c r="T66" s="160">
        <f t="shared" si="16"/>
        <v>62300</v>
      </c>
      <c r="V66" s="155" t="s">
        <v>202</v>
      </c>
      <c r="W66" s="156" t="s">
        <v>203</v>
      </c>
      <c r="X66" s="157" t="s">
        <v>159</v>
      </c>
      <c r="Y66" s="158">
        <v>1</v>
      </c>
      <c r="Z66" s="159">
        <f>+Z57</f>
        <v>280000</v>
      </c>
      <c r="AA66" s="160">
        <f t="shared" si="17"/>
        <v>280000</v>
      </c>
      <c r="AC66" s="155" t="s">
        <v>202</v>
      </c>
      <c r="AD66" s="156" t="s">
        <v>203</v>
      </c>
      <c r="AE66" s="157" t="s">
        <v>159</v>
      </c>
      <c r="AF66" s="158">
        <v>1</v>
      </c>
      <c r="AG66" s="159">
        <f>+AG57</f>
        <v>55000</v>
      </c>
      <c r="AH66" s="160">
        <f t="shared" si="20"/>
        <v>55000</v>
      </c>
    </row>
    <row r="67" spans="1:34" ht="38.25">
      <c r="A67" s="155" t="s">
        <v>175</v>
      </c>
      <c r="B67" s="156" t="s">
        <v>176</v>
      </c>
      <c r="C67" s="157" t="s">
        <v>177</v>
      </c>
      <c r="D67" s="168">
        <v>3.12</v>
      </c>
      <c r="E67" s="159">
        <v>1135241</v>
      </c>
      <c r="F67" s="160">
        <f t="shared" si="14"/>
        <v>3541951.92</v>
      </c>
      <c r="H67" s="155" t="s">
        <v>175</v>
      </c>
      <c r="I67" s="156" t="s">
        <v>176</v>
      </c>
      <c r="J67" s="157" t="s">
        <v>177</v>
      </c>
      <c r="K67" s="168">
        <v>3.12</v>
      </c>
      <c r="L67" s="199">
        <v>859077.12</v>
      </c>
      <c r="M67" s="200">
        <f t="shared" si="19"/>
        <v>2680320.6143999998</v>
      </c>
      <c r="O67" s="155" t="s">
        <v>175</v>
      </c>
      <c r="P67" s="156" t="s">
        <v>176</v>
      </c>
      <c r="Q67" s="157" t="s">
        <v>177</v>
      </c>
      <c r="R67" s="168">
        <v>3.12</v>
      </c>
      <c r="S67" s="159">
        <v>895715</v>
      </c>
      <c r="T67" s="160">
        <f t="shared" si="16"/>
        <v>2794630.8000000003</v>
      </c>
      <c r="V67" s="155" t="s">
        <v>175</v>
      </c>
      <c r="W67" s="156" t="s">
        <v>176</v>
      </c>
      <c r="X67" s="157" t="s">
        <v>177</v>
      </c>
      <c r="Y67" s="168">
        <v>3.12</v>
      </c>
      <c r="Z67" s="159">
        <f>+Z22</f>
        <v>1000000</v>
      </c>
      <c r="AA67" s="160">
        <f t="shared" si="17"/>
        <v>3120000</v>
      </c>
      <c r="AC67" s="155" t="s">
        <v>175</v>
      </c>
      <c r="AD67" s="156" t="s">
        <v>176</v>
      </c>
      <c r="AE67" s="157" t="s">
        <v>177</v>
      </c>
      <c r="AF67" s="168">
        <v>3.12</v>
      </c>
      <c r="AG67" s="159">
        <f>+AG22</f>
        <v>220000</v>
      </c>
      <c r="AH67" s="160">
        <f t="shared" si="20"/>
        <v>686400</v>
      </c>
    </row>
    <row r="68" spans="1:34">
      <c r="A68" s="149" t="s">
        <v>205</v>
      </c>
      <c r="B68" s="172"/>
      <c r="C68" s="173"/>
      <c r="D68" s="174"/>
      <c r="E68" s="159"/>
      <c r="F68" s="175"/>
      <c r="H68" s="149" t="s">
        <v>205</v>
      </c>
      <c r="I68" s="172"/>
      <c r="J68" s="173"/>
      <c r="K68" s="174"/>
      <c r="L68" s="199"/>
      <c r="M68" s="205"/>
      <c r="O68" s="149" t="s">
        <v>205</v>
      </c>
      <c r="P68" s="172"/>
      <c r="Q68" s="173"/>
      <c r="R68" s="174"/>
      <c r="S68" s="159"/>
      <c r="T68" s="175"/>
      <c r="V68" s="149" t="s">
        <v>205</v>
      </c>
      <c r="W68" s="172"/>
      <c r="X68" s="173"/>
      <c r="Y68" s="174"/>
      <c r="Z68" s="159"/>
      <c r="AA68" s="175"/>
      <c r="AC68" s="149" t="s">
        <v>205</v>
      </c>
      <c r="AD68" s="172"/>
      <c r="AE68" s="173"/>
      <c r="AF68" s="174"/>
      <c r="AG68" s="159"/>
      <c r="AH68" s="175"/>
    </row>
    <row r="69" spans="1:34" ht="51">
      <c r="A69" s="155" t="s">
        <v>198</v>
      </c>
      <c r="B69" s="156" t="s">
        <v>199</v>
      </c>
      <c r="C69" s="157" t="s">
        <v>159</v>
      </c>
      <c r="D69" s="158">
        <v>1</v>
      </c>
      <c r="E69" s="159">
        <v>603780</v>
      </c>
      <c r="F69" s="160">
        <f t="shared" si="14"/>
        <v>603780</v>
      </c>
      <c r="H69" s="155" t="s">
        <v>198</v>
      </c>
      <c r="I69" s="156" t="s">
        <v>199</v>
      </c>
      <c r="J69" s="157" t="s">
        <v>159</v>
      </c>
      <c r="K69" s="158">
        <v>1</v>
      </c>
      <c r="L69" s="199">
        <v>681445.6</v>
      </c>
      <c r="M69" s="200">
        <f t="shared" ref="M69:M77" si="21">+L69*K69</f>
        <v>681445.6</v>
      </c>
      <c r="O69" s="155" t="s">
        <v>198</v>
      </c>
      <c r="P69" s="156" t="s">
        <v>199</v>
      </c>
      <c r="Q69" s="157" t="s">
        <v>159</v>
      </c>
      <c r="R69" s="158">
        <v>1</v>
      </c>
      <c r="S69" s="159">
        <v>769840</v>
      </c>
      <c r="T69" s="160">
        <f>R69*S69</f>
        <v>769840</v>
      </c>
      <c r="V69" s="155" t="s">
        <v>198</v>
      </c>
      <c r="W69" s="156" t="s">
        <v>199</v>
      </c>
      <c r="X69" s="157" t="s">
        <v>159</v>
      </c>
      <c r="Y69" s="158">
        <v>1</v>
      </c>
      <c r="Z69" s="159">
        <f>+Z52</f>
        <v>1077498</v>
      </c>
      <c r="AA69" s="160">
        <f t="shared" si="17"/>
        <v>1077498</v>
      </c>
      <c r="AC69" s="155" t="s">
        <v>198</v>
      </c>
      <c r="AD69" s="156" t="s">
        <v>199</v>
      </c>
      <c r="AE69" s="157" t="s">
        <v>159</v>
      </c>
      <c r="AF69" s="158">
        <v>1</v>
      </c>
      <c r="AG69" s="159">
        <f>+AG52</f>
        <v>720000</v>
      </c>
      <c r="AH69" s="160">
        <f t="shared" ref="AH69:AH77" si="22">AF69*AG69</f>
        <v>720000</v>
      </c>
    </row>
    <row r="70" spans="1:34" ht="51">
      <c r="A70" s="166" t="s">
        <v>200</v>
      </c>
      <c r="B70" s="156" t="s">
        <v>201</v>
      </c>
      <c r="C70" s="157" t="s">
        <v>159</v>
      </c>
      <c r="D70" s="158">
        <v>1</v>
      </c>
      <c r="E70" s="159">
        <v>799856</v>
      </c>
      <c r="F70" s="160">
        <f t="shared" si="14"/>
        <v>799856</v>
      </c>
      <c r="H70" s="166" t="s">
        <v>200</v>
      </c>
      <c r="I70" s="156" t="s">
        <v>201</v>
      </c>
      <c r="J70" s="157" t="s">
        <v>159</v>
      </c>
      <c r="K70" s="158">
        <v>1</v>
      </c>
      <c r="L70" s="199">
        <v>832157.92</v>
      </c>
      <c r="M70" s="200">
        <f t="shared" si="21"/>
        <v>832157.92</v>
      </c>
      <c r="O70" s="166" t="s">
        <v>200</v>
      </c>
      <c r="P70" s="156" t="s">
        <v>201</v>
      </c>
      <c r="Q70" s="157" t="s">
        <v>159</v>
      </c>
      <c r="R70" s="158">
        <v>1</v>
      </c>
      <c r="S70" s="159">
        <v>824400</v>
      </c>
      <c r="T70" s="160">
        <f>R70*S70</f>
        <v>824400</v>
      </c>
      <c r="V70" s="166" t="s">
        <v>200</v>
      </c>
      <c r="W70" s="156" t="s">
        <v>201</v>
      </c>
      <c r="X70" s="157" t="s">
        <v>159</v>
      </c>
      <c r="Y70" s="158">
        <v>1</v>
      </c>
      <c r="Z70" s="159">
        <f>+Z53</f>
        <v>1405389</v>
      </c>
      <c r="AA70" s="160">
        <f t="shared" si="17"/>
        <v>1405389</v>
      </c>
      <c r="AC70" s="166" t="s">
        <v>200</v>
      </c>
      <c r="AD70" s="156" t="s">
        <v>201</v>
      </c>
      <c r="AE70" s="157" t="s">
        <v>159</v>
      </c>
      <c r="AF70" s="158">
        <v>1</v>
      </c>
      <c r="AG70" s="159">
        <f>+AG53</f>
        <v>830000</v>
      </c>
      <c r="AH70" s="160">
        <f t="shared" si="22"/>
        <v>830000</v>
      </c>
    </row>
    <row r="71" spans="1:34" ht="38.25">
      <c r="A71" s="166" t="s">
        <v>167</v>
      </c>
      <c r="B71" s="156" t="s">
        <v>168</v>
      </c>
      <c r="C71" s="157" t="s">
        <v>159</v>
      </c>
      <c r="D71" s="158">
        <v>2</v>
      </c>
      <c r="E71" s="159">
        <v>362676</v>
      </c>
      <c r="F71" s="160">
        <f t="shared" si="14"/>
        <v>725352</v>
      </c>
      <c r="H71" s="166" t="s">
        <v>167</v>
      </c>
      <c r="I71" s="156" t="s">
        <v>168</v>
      </c>
      <c r="J71" s="157" t="s">
        <v>159</v>
      </c>
      <c r="K71" s="158">
        <v>2</v>
      </c>
      <c r="L71" s="199">
        <v>261761.28</v>
      </c>
      <c r="M71" s="200">
        <f t="shared" si="21"/>
        <v>523522.56</v>
      </c>
      <c r="O71" s="166" t="s">
        <v>167</v>
      </c>
      <c r="P71" s="156" t="s">
        <v>168</v>
      </c>
      <c r="Q71" s="157" t="s">
        <v>159</v>
      </c>
      <c r="R71" s="158">
        <v>2</v>
      </c>
      <c r="S71" s="159">
        <v>353500</v>
      </c>
      <c r="T71" s="160">
        <f>R71*S71</f>
        <v>707000</v>
      </c>
      <c r="V71" s="166" t="s">
        <v>167</v>
      </c>
      <c r="W71" s="156" t="s">
        <v>168</v>
      </c>
      <c r="X71" s="157" t="s">
        <v>159</v>
      </c>
      <c r="Y71" s="158">
        <v>2</v>
      </c>
      <c r="Z71" s="159">
        <f>+Z16</f>
        <v>350000</v>
      </c>
      <c r="AA71" s="160">
        <f t="shared" si="17"/>
        <v>700000</v>
      </c>
      <c r="AC71" s="166" t="s">
        <v>167</v>
      </c>
      <c r="AD71" s="156" t="s">
        <v>168</v>
      </c>
      <c r="AE71" s="157" t="s">
        <v>159</v>
      </c>
      <c r="AF71" s="158">
        <v>2</v>
      </c>
      <c r="AG71" s="159">
        <f>+AG16</f>
        <v>240000</v>
      </c>
      <c r="AH71" s="160">
        <f t="shared" si="22"/>
        <v>480000</v>
      </c>
    </row>
    <row r="72" spans="1:34" ht="51">
      <c r="A72" s="155" t="s">
        <v>183</v>
      </c>
      <c r="B72" s="156" t="s">
        <v>184</v>
      </c>
      <c r="C72" s="157" t="s">
        <v>159</v>
      </c>
      <c r="D72" s="158">
        <v>2</v>
      </c>
      <c r="E72" s="159">
        <v>266254</v>
      </c>
      <c r="F72" s="160">
        <f t="shared" si="14"/>
        <v>532508</v>
      </c>
      <c r="H72" s="155" t="s">
        <v>183</v>
      </c>
      <c r="I72" s="156" t="s">
        <v>184</v>
      </c>
      <c r="J72" s="157" t="s">
        <v>159</v>
      </c>
      <c r="K72" s="158">
        <v>2</v>
      </c>
      <c r="L72" s="199">
        <v>231840.63</v>
      </c>
      <c r="M72" s="200">
        <f t="shared" si="21"/>
        <v>463681.26</v>
      </c>
      <c r="O72" s="155" t="s">
        <v>183</v>
      </c>
      <c r="P72" s="156" t="s">
        <v>184</v>
      </c>
      <c r="Q72" s="157" t="s">
        <v>159</v>
      </c>
      <c r="R72" s="158">
        <v>2</v>
      </c>
      <c r="S72" s="159">
        <v>306185</v>
      </c>
      <c r="T72" s="160">
        <f t="shared" si="16"/>
        <v>612370</v>
      </c>
      <c r="V72" s="155" t="s">
        <v>183</v>
      </c>
      <c r="W72" s="156" t="s">
        <v>184</v>
      </c>
      <c r="X72" s="157" t="s">
        <v>159</v>
      </c>
      <c r="Y72" s="158">
        <v>2</v>
      </c>
      <c r="Z72" s="159">
        <f>+Z28</f>
        <v>180000</v>
      </c>
      <c r="AA72" s="160">
        <f t="shared" si="17"/>
        <v>360000</v>
      </c>
      <c r="AC72" s="155" t="s">
        <v>183</v>
      </c>
      <c r="AD72" s="156" t="s">
        <v>184</v>
      </c>
      <c r="AE72" s="157" t="s">
        <v>159</v>
      </c>
      <c r="AF72" s="158">
        <v>2</v>
      </c>
      <c r="AG72" s="159">
        <f>+AG28</f>
        <v>210000</v>
      </c>
      <c r="AH72" s="160">
        <f t="shared" si="22"/>
        <v>420000</v>
      </c>
    </row>
    <row r="73" spans="1:34" ht="25.5">
      <c r="A73" s="155" t="s">
        <v>162</v>
      </c>
      <c r="B73" s="161" t="s">
        <v>163</v>
      </c>
      <c r="C73" s="157" t="s">
        <v>159</v>
      </c>
      <c r="D73" s="158">
        <v>1</v>
      </c>
      <c r="E73" s="159">
        <v>617121</v>
      </c>
      <c r="F73" s="160">
        <f t="shared" si="14"/>
        <v>617121</v>
      </c>
      <c r="H73" s="155" t="s">
        <v>162</v>
      </c>
      <c r="I73" s="161" t="s">
        <v>163</v>
      </c>
      <c r="J73" s="157" t="s">
        <v>159</v>
      </c>
      <c r="K73" s="158">
        <v>1</v>
      </c>
      <c r="L73" s="199">
        <v>414609.36</v>
      </c>
      <c r="M73" s="200">
        <f t="shared" si="21"/>
        <v>414609.36</v>
      </c>
      <c r="O73" s="155" t="s">
        <v>162</v>
      </c>
      <c r="P73" s="161" t="s">
        <v>163</v>
      </c>
      <c r="Q73" s="157" t="s">
        <v>159</v>
      </c>
      <c r="R73" s="158">
        <v>1</v>
      </c>
      <c r="S73" s="159">
        <v>867075</v>
      </c>
      <c r="T73" s="160">
        <f t="shared" si="16"/>
        <v>867075</v>
      </c>
      <c r="V73" s="155" t="s">
        <v>162</v>
      </c>
      <c r="W73" s="161" t="s">
        <v>163</v>
      </c>
      <c r="X73" s="157" t="s">
        <v>159</v>
      </c>
      <c r="Y73" s="158">
        <v>1</v>
      </c>
      <c r="Z73" s="159">
        <f>+Z13</f>
        <v>520000</v>
      </c>
      <c r="AA73" s="160">
        <f t="shared" si="17"/>
        <v>520000</v>
      </c>
      <c r="AC73" s="155" t="s">
        <v>162</v>
      </c>
      <c r="AD73" s="161" t="s">
        <v>163</v>
      </c>
      <c r="AE73" s="157" t="s">
        <v>159</v>
      </c>
      <c r="AF73" s="158">
        <v>1</v>
      </c>
      <c r="AG73" s="159">
        <f>+AG13</f>
        <v>520000</v>
      </c>
      <c r="AH73" s="160">
        <f t="shared" si="22"/>
        <v>520000</v>
      </c>
    </row>
    <row r="74" spans="1:34" ht="25.5">
      <c r="A74" s="166" t="s">
        <v>191</v>
      </c>
      <c r="B74" s="161" t="s">
        <v>192</v>
      </c>
      <c r="C74" s="157" t="s">
        <v>159</v>
      </c>
      <c r="D74" s="158">
        <v>2</v>
      </c>
      <c r="E74" s="159">
        <v>297202</v>
      </c>
      <c r="F74" s="160">
        <f t="shared" si="14"/>
        <v>594404</v>
      </c>
      <c r="H74" s="166" t="s">
        <v>191</v>
      </c>
      <c r="I74" s="161" t="s">
        <v>192</v>
      </c>
      <c r="J74" s="157" t="s">
        <v>159</v>
      </c>
      <c r="K74" s="158">
        <v>2</v>
      </c>
      <c r="L74" s="199">
        <v>227267.04</v>
      </c>
      <c r="M74" s="200">
        <f t="shared" si="21"/>
        <v>454534.08</v>
      </c>
      <c r="O74" s="166" t="s">
        <v>191</v>
      </c>
      <c r="P74" s="161" t="s">
        <v>192</v>
      </c>
      <c r="Q74" s="157" t="s">
        <v>159</v>
      </c>
      <c r="R74" s="158">
        <v>2</v>
      </c>
      <c r="S74" s="159">
        <v>228500</v>
      </c>
      <c r="T74" s="160">
        <f t="shared" si="16"/>
        <v>457000</v>
      </c>
      <c r="V74" s="166" t="s">
        <v>191</v>
      </c>
      <c r="W74" s="161" t="s">
        <v>192</v>
      </c>
      <c r="X74" s="157" t="s">
        <v>159</v>
      </c>
      <c r="Y74" s="158">
        <v>2</v>
      </c>
      <c r="Z74" s="159">
        <f>+Z47</f>
        <v>360000</v>
      </c>
      <c r="AA74" s="160">
        <f t="shared" si="17"/>
        <v>720000</v>
      </c>
      <c r="AC74" s="166" t="s">
        <v>191</v>
      </c>
      <c r="AD74" s="161" t="s">
        <v>192</v>
      </c>
      <c r="AE74" s="157" t="s">
        <v>159</v>
      </c>
      <c r="AF74" s="158">
        <v>2</v>
      </c>
      <c r="AG74" s="159">
        <f>+AG47</f>
        <v>190000</v>
      </c>
      <c r="AH74" s="160">
        <f t="shared" si="22"/>
        <v>380000</v>
      </c>
    </row>
    <row r="75" spans="1:34" ht="63.75">
      <c r="A75" s="155" t="s">
        <v>160</v>
      </c>
      <c r="B75" s="156" t="s">
        <v>161</v>
      </c>
      <c r="C75" s="157" t="s">
        <v>159</v>
      </c>
      <c r="D75" s="158">
        <v>2</v>
      </c>
      <c r="E75" s="159">
        <v>136416</v>
      </c>
      <c r="F75" s="160">
        <f t="shared" si="14"/>
        <v>272832</v>
      </c>
      <c r="H75" s="155" t="s">
        <v>160</v>
      </c>
      <c r="I75" s="156" t="s">
        <v>161</v>
      </c>
      <c r="J75" s="157" t="s">
        <v>159</v>
      </c>
      <c r="K75" s="158">
        <v>2</v>
      </c>
      <c r="L75" s="199">
        <v>165167.07</v>
      </c>
      <c r="M75" s="200">
        <f t="shared" si="21"/>
        <v>330334.14</v>
      </c>
      <c r="O75" s="155" t="s">
        <v>160</v>
      </c>
      <c r="P75" s="156" t="s">
        <v>161</v>
      </c>
      <c r="Q75" s="157" t="s">
        <v>159</v>
      </c>
      <c r="R75" s="158">
        <v>2</v>
      </c>
      <c r="S75" s="159">
        <v>145900</v>
      </c>
      <c r="T75" s="160">
        <f>+S75*R75</f>
        <v>291800</v>
      </c>
      <c r="V75" s="155" t="s">
        <v>160</v>
      </c>
      <c r="W75" s="156" t="s">
        <v>161</v>
      </c>
      <c r="X75" s="157" t="s">
        <v>159</v>
      </c>
      <c r="Y75" s="158">
        <v>2</v>
      </c>
      <c r="Z75" s="159">
        <f>+Z29</f>
        <v>70000</v>
      </c>
      <c r="AA75" s="160">
        <f t="shared" si="17"/>
        <v>140000</v>
      </c>
      <c r="AC75" s="155" t="s">
        <v>160</v>
      </c>
      <c r="AD75" s="156" t="s">
        <v>161</v>
      </c>
      <c r="AE75" s="157" t="s">
        <v>159</v>
      </c>
      <c r="AF75" s="158">
        <v>2</v>
      </c>
      <c r="AG75" s="159">
        <f>+AG29</f>
        <v>120000</v>
      </c>
      <c r="AH75" s="160">
        <f t="shared" si="22"/>
        <v>240000</v>
      </c>
    </row>
    <row r="76" spans="1:34" ht="25.5">
      <c r="A76" s="155" t="s">
        <v>202</v>
      </c>
      <c r="B76" s="156" t="s">
        <v>203</v>
      </c>
      <c r="C76" s="157" t="s">
        <v>159</v>
      </c>
      <c r="D76" s="158">
        <v>1</v>
      </c>
      <c r="E76" s="159">
        <v>112253</v>
      </c>
      <c r="F76" s="160">
        <f t="shared" si="14"/>
        <v>112253</v>
      </c>
      <c r="H76" s="155" t="s">
        <v>202</v>
      </c>
      <c r="I76" s="156" t="s">
        <v>203</v>
      </c>
      <c r="J76" s="157" t="s">
        <v>159</v>
      </c>
      <c r="K76" s="158">
        <v>1</v>
      </c>
      <c r="L76" s="199">
        <v>26035</v>
      </c>
      <c r="M76" s="200">
        <f t="shared" si="21"/>
        <v>26035</v>
      </c>
      <c r="O76" s="155" t="s">
        <v>202</v>
      </c>
      <c r="P76" s="156" t="s">
        <v>203</v>
      </c>
      <c r="Q76" s="157" t="s">
        <v>159</v>
      </c>
      <c r="R76" s="158">
        <v>1</v>
      </c>
      <c r="S76" s="159">
        <v>62300</v>
      </c>
      <c r="T76" s="160">
        <f t="shared" si="16"/>
        <v>62300</v>
      </c>
      <c r="V76" s="155" t="s">
        <v>202</v>
      </c>
      <c r="W76" s="156" t="s">
        <v>203</v>
      </c>
      <c r="X76" s="157" t="s">
        <v>159</v>
      </c>
      <c r="Y76" s="158">
        <v>1</v>
      </c>
      <c r="Z76" s="159">
        <f>+Z57</f>
        <v>280000</v>
      </c>
      <c r="AA76" s="160">
        <f t="shared" si="17"/>
        <v>280000</v>
      </c>
      <c r="AC76" s="155" t="s">
        <v>202</v>
      </c>
      <c r="AD76" s="156" t="s">
        <v>203</v>
      </c>
      <c r="AE76" s="157" t="s">
        <v>159</v>
      </c>
      <c r="AF76" s="158">
        <v>1</v>
      </c>
      <c r="AG76" s="159">
        <f>+AG57</f>
        <v>55000</v>
      </c>
      <c r="AH76" s="160">
        <f t="shared" si="22"/>
        <v>55000</v>
      </c>
    </row>
    <row r="77" spans="1:34" ht="38.25">
      <c r="A77" s="155" t="s">
        <v>175</v>
      </c>
      <c r="B77" s="156" t="s">
        <v>176</v>
      </c>
      <c r="C77" s="157" t="s">
        <v>177</v>
      </c>
      <c r="D77" s="168">
        <v>3.12</v>
      </c>
      <c r="E77" s="159">
        <v>1135241</v>
      </c>
      <c r="F77" s="160">
        <f t="shared" si="14"/>
        <v>3541951.92</v>
      </c>
      <c r="H77" s="155" t="s">
        <v>175</v>
      </c>
      <c r="I77" s="156" t="s">
        <v>176</v>
      </c>
      <c r="J77" s="157" t="s">
        <v>177</v>
      </c>
      <c r="K77" s="168">
        <v>3.12</v>
      </c>
      <c r="L77" s="199">
        <v>859077.12</v>
      </c>
      <c r="M77" s="200">
        <f t="shared" si="21"/>
        <v>2680320.6143999998</v>
      </c>
      <c r="O77" s="155" t="s">
        <v>175</v>
      </c>
      <c r="P77" s="156" t="s">
        <v>176</v>
      </c>
      <c r="Q77" s="157" t="s">
        <v>177</v>
      </c>
      <c r="R77" s="168">
        <v>3.12</v>
      </c>
      <c r="S77" s="159">
        <v>895715</v>
      </c>
      <c r="T77" s="160">
        <f>R77*S77</f>
        <v>2794630.8000000003</v>
      </c>
      <c r="V77" s="155" t="s">
        <v>175</v>
      </c>
      <c r="W77" s="156" t="s">
        <v>176</v>
      </c>
      <c r="X77" s="157" t="s">
        <v>177</v>
      </c>
      <c r="Y77" s="168">
        <v>3.12</v>
      </c>
      <c r="Z77" s="159">
        <f>+Z22</f>
        <v>1000000</v>
      </c>
      <c r="AA77" s="160">
        <f t="shared" si="17"/>
        <v>3120000</v>
      </c>
      <c r="AC77" s="155" t="s">
        <v>175</v>
      </c>
      <c r="AD77" s="156" t="s">
        <v>176</v>
      </c>
      <c r="AE77" s="157" t="s">
        <v>177</v>
      </c>
      <c r="AF77" s="168">
        <v>3.12</v>
      </c>
      <c r="AG77" s="159">
        <f>+AG22</f>
        <v>220000</v>
      </c>
      <c r="AH77" s="160">
        <f t="shared" si="22"/>
        <v>686400</v>
      </c>
    </row>
    <row r="78" spans="1:34">
      <c r="A78" s="149" t="s">
        <v>206</v>
      </c>
      <c r="B78" s="172"/>
      <c r="C78" s="173"/>
      <c r="D78" s="174"/>
      <c r="E78" s="159"/>
      <c r="F78" s="175"/>
      <c r="H78" s="149" t="s">
        <v>206</v>
      </c>
      <c r="I78" s="172"/>
      <c r="J78" s="173"/>
      <c r="K78" s="174"/>
      <c r="L78" s="199"/>
      <c r="M78" s="205"/>
      <c r="O78" s="149" t="s">
        <v>206</v>
      </c>
      <c r="P78" s="172"/>
      <c r="Q78" s="173"/>
      <c r="R78" s="174"/>
      <c r="S78" s="159"/>
      <c r="T78" s="175"/>
      <c r="V78" s="149" t="s">
        <v>206</v>
      </c>
      <c r="W78" s="172"/>
      <c r="X78" s="173"/>
      <c r="Y78" s="174"/>
      <c r="Z78" s="159"/>
      <c r="AA78" s="175"/>
      <c r="AC78" s="149" t="s">
        <v>206</v>
      </c>
      <c r="AD78" s="172"/>
      <c r="AE78" s="173"/>
      <c r="AF78" s="174"/>
      <c r="AG78" s="159"/>
      <c r="AH78" s="175"/>
    </row>
    <row r="79" spans="1:34" ht="76.5">
      <c r="A79" s="155" t="s">
        <v>171</v>
      </c>
      <c r="B79" s="161" t="s">
        <v>172</v>
      </c>
      <c r="C79" s="157" t="s">
        <v>159</v>
      </c>
      <c r="D79" s="158">
        <v>4</v>
      </c>
      <c r="E79" s="159">
        <v>958654</v>
      </c>
      <c r="F79" s="160">
        <f t="shared" si="14"/>
        <v>3834616</v>
      </c>
      <c r="H79" s="155" t="s">
        <v>171</v>
      </c>
      <c r="I79" s="161" t="s">
        <v>172</v>
      </c>
      <c r="J79" s="157" t="s">
        <v>159</v>
      </c>
      <c r="K79" s="158">
        <v>4</v>
      </c>
      <c r="L79" s="199">
        <v>762961.76</v>
      </c>
      <c r="M79" s="200">
        <f>+L79*K79</f>
        <v>3051847.04</v>
      </c>
      <c r="O79" s="155" t="s">
        <v>171</v>
      </c>
      <c r="P79" s="161" t="s">
        <v>172</v>
      </c>
      <c r="Q79" s="157" t="s">
        <v>159</v>
      </c>
      <c r="R79" s="158">
        <v>4</v>
      </c>
      <c r="S79" s="159">
        <v>1377354</v>
      </c>
      <c r="T79" s="160">
        <f t="shared" si="16"/>
        <v>5509416</v>
      </c>
      <c r="V79" s="155" t="s">
        <v>171</v>
      </c>
      <c r="W79" s="161" t="s">
        <v>172</v>
      </c>
      <c r="X79" s="157" t="s">
        <v>159</v>
      </c>
      <c r="Y79" s="158">
        <v>4</v>
      </c>
      <c r="Z79" s="159">
        <f>+Z18</f>
        <v>700000</v>
      </c>
      <c r="AA79" s="160">
        <f t="shared" si="17"/>
        <v>2800000</v>
      </c>
      <c r="AC79" s="155" t="s">
        <v>171</v>
      </c>
      <c r="AD79" s="161" t="s">
        <v>172</v>
      </c>
      <c r="AE79" s="157" t="s">
        <v>159</v>
      </c>
      <c r="AF79" s="158">
        <v>4</v>
      </c>
      <c r="AG79" s="159">
        <f>+AG18</f>
        <v>790000</v>
      </c>
      <c r="AH79" s="160">
        <f t="shared" ref="AH79:AH80" si="23">AF79*AG79</f>
        <v>3160000</v>
      </c>
    </row>
    <row r="80" spans="1:34" ht="38.25">
      <c r="A80" s="155" t="s">
        <v>175</v>
      </c>
      <c r="B80" s="156" t="s">
        <v>176</v>
      </c>
      <c r="C80" s="157" t="s">
        <v>177</v>
      </c>
      <c r="D80" s="168">
        <v>6</v>
      </c>
      <c r="E80" s="159">
        <v>1135241</v>
      </c>
      <c r="F80" s="160">
        <f t="shared" si="14"/>
        <v>6811446</v>
      </c>
      <c r="H80" s="155" t="s">
        <v>175</v>
      </c>
      <c r="I80" s="156" t="s">
        <v>176</v>
      </c>
      <c r="J80" s="157" t="s">
        <v>177</v>
      </c>
      <c r="K80" s="168">
        <v>6</v>
      </c>
      <c r="L80" s="199">
        <v>859077.12</v>
      </c>
      <c r="M80" s="200">
        <f>+L80*K80</f>
        <v>5154462.72</v>
      </c>
      <c r="O80" s="155" t="s">
        <v>175</v>
      </c>
      <c r="P80" s="156" t="s">
        <v>176</v>
      </c>
      <c r="Q80" s="157" t="s">
        <v>177</v>
      </c>
      <c r="R80" s="168">
        <v>6</v>
      </c>
      <c r="S80" s="159">
        <v>1006400</v>
      </c>
      <c r="T80" s="160">
        <f t="shared" si="16"/>
        <v>6038400</v>
      </c>
      <c r="V80" s="155" t="s">
        <v>175</v>
      </c>
      <c r="W80" s="156" t="s">
        <v>176</v>
      </c>
      <c r="X80" s="157" t="s">
        <v>177</v>
      </c>
      <c r="Y80" s="168">
        <v>6</v>
      </c>
      <c r="Z80" s="159">
        <f>+Z22</f>
        <v>1000000</v>
      </c>
      <c r="AA80" s="160">
        <f t="shared" si="17"/>
        <v>6000000</v>
      </c>
      <c r="AC80" s="155" t="s">
        <v>175</v>
      </c>
      <c r="AD80" s="156" t="s">
        <v>176</v>
      </c>
      <c r="AE80" s="157" t="s">
        <v>177</v>
      </c>
      <c r="AF80" s="168">
        <v>6</v>
      </c>
      <c r="AG80" s="159">
        <f>+AG22</f>
        <v>220000</v>
      </c>
      <c r="AH80" s="160">
        <f t="shared" si="23"/>
        <v>1320000</v>
      </c>
    </row>
    <row r="81" spans="1:34">
      <c r="A81" s="149" t="s">
        <v>207</v>
      </c>
      <c r="B81" s="172"/>
      <c r="C81" s="173"/>
      <c r="D81" s="174"/>
      <c r="E81" s="159"/>
      <c r="F81" s="175"/>
      <c r="H81" s="149" t="s">
        <v>207</v>
      </c>
      <c r="I81" s="172"/>
      <c r="J81" s="173"/>
      <c r="K81" s="174"/>
      <c r="L81" s="199"/>
      <c r="M81" s="205"/>
      <c r="O81" s="149" t="s">
        <v>207</v>
      </c>
      <c r="P81" s="172"/>
      <c r="Q81" s="173"/>
      <c r="R81" s="174"/>
      <c r="S81" s="159"/>
      <c r="T81" s="175"/>
      <c r="V81" s="149" t="s">
        <v>207</v>
      </c>
      <c r="W81" s="172"/>
      <c r="X81" s="173"/>
      <c r="Y81" s="174"/>
      <c r="Z81" s="159"/>
      <c r="AA81" s="175"/>
      <c r="AC81" s="149" t="s">
        <v>207</v>
      </c>
      <c r="AD81" s="172"/>
      <c r="AE81" s="173"/>
      <c r="AF81" s="174"/>
      <c r="AG81" s="159"/>
      <c r="AH81" s="175"/>
    </row>
    <row r="82" spans="1:34" ht="51">
      <c r="A82" s="155" t="s">
        <v>208</v>
      </c>
      <c r="B82" s="156" t="s">
        <v>209</v>
      </c>
      <c r="C82" s="157" t="s">
        <v>159</v>
      </c>
      <c r="D82" s="158">
        <v>3</v>
      </c>
      <c r="E82" s="159">
        <v>653780</v>
      </c>
      <c r="F82" s="160">
        <f t="shared" si="14"/>
        <v>1961340</v>
      </c>
      <c r="H82" s="155" t="s">
        <v>208</v>
      </c>
      <c r="I82" s="156" t="s">
        <v>209</v>
      </c>
      <c r="J82" s="157" t="s">
        <v>159</v>
      </c>
      <c r="K82" s="158">
        <v>3</v>
      </c>
      <c r="L82" s="199">
        <v>756384.64</v>
      </c>
      <c r="M82" s="200">
        <f t="shared" ref="M82:M89" si="24">+L82*K82</f>
        <v>2269153.92</v>
      </c>
      <c r="O82" s="155" t="s">
        <v>208</v>
      </c>
      <c r="P82" s="156" t="s">
        <v>209</v>
      </c>
      <c r="Q82" s="157" t="s">
        <v>159</v>
      </c>
      <c r="R82" s="158">
        <v>3</v>
      </c>
      <c r="S82" s="159">
        <v>769840</v>
      </c>
      <c r="T82" s="160">
        <f>R82*S82</f>
        <v>2309520</v>
      </c>
      <c r="V82" s="155" t="s">
        <v>208</v>
      </c>
      <c r="W82" s="156" t="s">
        <v>209</v>
      </c>
      <c r="X82" s="157" t="s">
        <v>159</v>
      </c>
      <c r="Y82" s="158">
        <v>3</v>
      </c>
      <c r="Z82" s="159">
        <v>1247830</v>
      </c>
      <c r="AA82" s="160">
        <f t="shared" si="17"/>
        <v>3743490</v>
      </c>
      <c r="AC82" s="155" t="s">
        <v>208</v>
      </c>
      <c r="AD82" s="156" t="s">
        <v>209</v>
      </c>
      <c r="AE82" s="157" t="s">
        <v>159</v>
      </c>
      <c r="AF82" s="158">
        <v>3</v>
      </c>
      <c r="AG82" s="159">
        <v>810000</v>
      </c>
      <c r="AH82" s="160">
        <f t="shared" ref="AH82:AH89" si="25">AF82*AG82</f>
        <v>2430000</v>
      </c>
    </row>
    <row r="83" spans="1:34" ht="51">
      <c r="A83" s="155" t="s">
        <v>210</v>
      </c>
      <c r="B83" s="156" t="s">
        <v>211</v>
      </c>
      <c r="C83" s="157" t="s">
        <v>159</v>
      </c>
      <c r="D83" s="158">
        <v>1</v>
      </c>
      <c r="E83" s="159">
        <v>653780</v>
      </c>
      <c r="F83" s="160">
        <f t="shared" si="14"/>
        <v>653780</v>
      </c>
      <c r="H83" s="155" t="s">
        <v>210</v>
      </c>
      <c r="I83" s="156" t="s">
        <v>211</v>
      </c>
      <c r="J83" s="157" t="s">
        <v>159</v>
      </c>
      <c r="K83" s="158">
        <v>1</v>
      </c>
      <c r="L83" s="199">
        <v>742874</v>
      </c>
      <c r="M83" s="200">
        <f t="shared" si="24"/>
        <v>742874</v>
      </c>
      <c r="O83" s="155" t="s">
        <v>210</v>
      </c>
      <c r="P83" s="156" t="s">
        <v>211</v>
      </c>
      <c r="Q83" s="157" t="s">
        <v>159</v>
      </c>
      <c r="R83" s="158">
        <v>1</v>
      </c>
      <c r="S83" s="159">
        <v>818618</v>
      </c>
      <c r="T83" s="160">
        <f t="shared" si="16"/>
        <v>818618</v>
      </c>
      <c r="V83" s="155" t="s">
        <v>210</v>
      </c>
      <c r="W83" s="156" t="s">
        <v>211</v>
      </c>
      <c r="X83" s="157" t="s">
        <v>159</v>
      </c>
      <c r="Y83" s="158">
        <v>1</v>
      </c>
      <c r="Z83" s="159">
        <v>1040997</v>
      </c>
      <c r="AA83" s="160">
        <f t="shared" si="17"/>
        <v>1040997</v>
      </c>
      <c r="AC83" s="155" t="s">
        <v>210</v>
      </c>
      <c r="AD83" s="156" t="s">
        <v>211</v>
      </c>
      <c r="AE83" s="157" t="s">
        <v>159</v>
      </c>
      <c r="AF83" s="158">
        <v>1</v>
      </c>
      <c r="AG83" s="159">
        <v>790000</v>
      </c>
      <c r="AH83" s="160">
        <f t="shared" si="25"/>
        <v>790000</v>
      </c>
    </row>
    <row r="84" spans="1:34" ht="38.25">
      <c r="A84" s="155" t="s">
        <v>212</v>
      </c>
      <c r="B84" s="156" t="s">
        <v>213</v>
      </c>
      <c r="C84" s="157" t="s">
        <v>159</v>
      </c>
      <c r="D84" s="158">
        <v>3</v>
      </c>
      <c r="E84" s="159">
        <v>603780</v>
      </c>
      <c r="F84" s="160">
        <f t="shared" si="14"/>
        <v>1811340</v>
      </c>
      <c r="H84" s="155" t="s">
        <v>212</v>
      </c>
      <c r="I84" s="156" t="s">
        <v>213</v>
      </c>
      <c r="J84" s="157" t="s">
        <v>159</v>
      </c>
      <c r="K84" s="158">
        <v>3</v>
      </c>
      <c r="L84" s="199">
        <v>668277.28</v>
      </c>
      <c r="M84" s="200">
        <f t="shared" si="24"/>
        <v>2004831.84</v>
      </c>
      <c r="O84" s="155" t="s">
        <v>212</v>
      </c>
      <c r="P84" s="156" t="s">
        <v>213</v>
      </c>
      <c r="Q84" s="157" t="s">
        <v>159</v>
      </c>
      <c r="R84" s="158">
        <v>3</v>
      </c>
      <c r="S84" s="159">
        <v>259565</v>
      </c>
      <c r="T84" s="160">
        <f t="shared" si="16"/>
        <v>778695</v>
      </c>
      <c r="V84" s="155" t="s">
        <v>212</v>
      </c>
      <c r="W84" s="156" t="s">
        <v>213</v>
      </c>
      <c r="X84" s="157" t="s">
        <v>159</v>
      </c>
      <c r="Y84" s="158">
        <v>3</v>
      </c>
      <c r="Z84" s="159">
        <v>602815</v>
      </c>
      <c r="AA84" s="160">
        <f t="shared" si="17"/>
        <v>1808445</v>
      </c>
      <c r="AC84" s="155" t="s">
        <v>212</v>
      </c>
      <c r="AD84" s="156" t="s">
        <v>213</v>
      </c>
      <c r="AE84" s="157" t="s">
        <v>159</v>
      </c>
      <c r="AF84" s="158">
        <v>3</v>
      </c>
      <c r="AG84" s="159">
        <v>280000</v>
      </c>
      <c r="AH84" s="160">
        <f t="shared" si="25"/>
        <v>840000</v>
      </c>
    </row>
    <row r="85" spans="1:34" ht="51">
      <c r="A85" s="155" t="s">
        <v>183</v>
      </c>
      <c r="B85" s="156" t="s">
        <v>184</v>
      </c>
      <c r="C85" s="157" t="s">
        <v>159</v>
      </c>
      <c r="D85" s="158">
        <v>7</v>
      </c>
      <c r="E85" s="159">
        <v>266254</v>
      </c>
      <c r="F85" s="160">
        <f t="shared" si="14"/>
        <v>1863778</v>
      </c>
      <c r="H85" s="155" t="s">
        <v>183</v>
      </c>
      <c r="I85" s="156" t="s">
        <v>184</v>
      </c>
      <c r="J85" s="157" t="s">
        <v>159</v>
      </c>
      <c r="K85" s="158">
        <v>7</v>
      </c>
      <c r="L85" s="199">
        <v>231840.63</v>
      </c>
      <c r="M85" s="200">
        <f t="shared" si="24"/>
        <v>1622884.4100000001</v>
      </c>
      <c r="O85" s="155" t="s">
        <v>183</v>
      </c>
      <c r="P85" s="156" t="s">
        <v>184</v>
      </c>
      <c r="Q85" s="157" t="s">
        <v>159</v>
      </c>
      <c r="R85" s="158">
        <v>7</v>
      </c>
      <c r="S85" s="159">
        <v>306185</v>
      </c>
      <c r="T85" s="160">
        <f t="shared" si="16"/>
        <v>2143295</v>
      </c>
      <c r="V85" s="155" t="s">
        <v>183</v>
      </c>
      <c r="W85" s="156" t="s">
        <v>184</v>
      </c>
      <c r="X85" s="157" t="s">
        <v>159</v>
      </c>
      <c r="Y85" s="158">
        <v>7</v>
      </c>
      <c r="Z85" s="159">
        <f>+Z28</f>
        <v>180000</v>
      </c>
      <c r="AA85" s="160">
        <f t="shared" si="17"/>
        <v>1260000</v>
      </c>
      <c r="AC85" s="155" t="s">
        <v>183</v>
      </c>
      <c r="AD85" s="156" t="s">
        <v>184</v>
      </c>
      <c r="AE85" s="157" t="s">
        <v>159</v>
      </c>
      <c r="AF85" s="158">
        <v>7</v>
      </c>
      <c r="AG85" s="159">
        <f>+AG28</f>
        <v>210000</v>
      </c>
      <c r="AH85" s="160">
        <f t="shared" si="25"/>
        <v>1470000</v>
      </c>
    </row>
    <row r="86" spans="1:34" ht="38.25">
      <c r="A86" s="155" t="s">
        <v>167</v>
      </c>
      <c r="B86" s="156" t="s">
        <v>168</v>
      </c>
      <c r="C86" s="157" t="s">
        <v>159</v>
      </c>
      <c r="D86" s="158">
        <v>7</v>
      </c>
      <c r="E86" s="159">
        <v>362676</v>
      </c>
      <c r="F86" s="160">
        <f t="shared" si="14"/>
        <v>2538732</v>
      </c>
      <c r="H86" s="155" t="s">
        <v>167</v>
      </c>
      <c r="I86" s="156" t="s">
        <v>168</v>
      </c>
      <c r="J86" s="157" t="s">
        <v>159</v>
      </c>
      <c r="K86" s="158">
        <v>7</v>
      </c>
      <c r="L86" s="199">
        <v>261761.28</v>
      </c>
      <c r="M86" s="200">
        <f t="shared" si="24"/>
        <v>1832328.96</v>
      </c>
      <c r="O86" s="155" t="s">
        <v>167</v>
      </c>
      <c r="P86" s="156" t="s">
        <v>168</v>
      </c>
      <c r="Q86" s="157" t="s">
        <v>159</v>
      </c>
      <c r="R86" s="158">
        <v>7</v>
      </c>
      <c r="S86" s="159">
        <v>353500</v>
      </c>
      <c r="T86" s="160">
        <f t="shared" si="16"/>
        <v>2474500</v>
      </c>
      <c r="V86" s="155" t="s">
        <v>167</v>
      </c>
      <c r="W86" s="156" t="s">
        <v>168</v>
      </c>
      <c r="X86" s="157" t="s">
        <v>159</v>
      </c>
      <c r="Y86" s="158">
        <v>7</v>
      </c>
      <c r="Z86" s="159">
        <f>+Z16</f>
        <v>350000</v>
      </c>
      <c r="AA86" s="160">
        <f t="shared" si="17"/>
        <v>2450000</v>
      </c>
      <c r="AC86" s="155" t="s">
        <v>167</v>
      </c>
      <c r="AD86" s="156" t="s">
        <v>168</v>
      </c>
      <c r="AE86" s="157" t="s">
        <v>159</v>
      </c>
      <c r="AF86" s="158">
        <v>7</v>
      </c>
      <c r="AG86" s="159">
        <f>+AG16</f>
        <v>240000</v>
      </c>
      <c r="AH86" s="160">
        <f t="shared" si="25"/>
        <v>1680000</v>
      </c>
    </row>
    <row r="87" spans="1:34" ht="25.5">
      <c r="A87" s="166" t="s">
        <v>191</v>
      </c>
      <c r="B87" s="161" t="s">
        <v>192</v>
      </c>
      <c r="C87" s="157" t="s">
        <v>159</v>
      </c>
      <c r="D87" s="158">
        <v>6</v>
      </c>
      <c r="E87" s="159">
        <v>297202</v>
      </c>
      <c r="F87" s="160">
        <f t="shared" si="14"/>
        <v>1783212</v>
      </c>
      <c r="H87" s="166" t="s">
        <v>191</v>
      </c>
      <c r="I87" s="161" t="s">
        <v>192</v>
      </c>
      <c r="J87" s="157" t="s">
        <v>159</v>
      </c>
      <c r="K87" s="158">
        <v>6</v>
      </c>
      <c r="L87" s="199">
        <v>227267.04</v>
      </c>
      <c r="M87" s="200">
        <f t="shared" si="24"/>
        <v>1363602.24</v>
      </c>
      <c r="O87" s="166" t="s">
        <v>191</v>
      </c>
      <c r="P87" s="161" t="s">
        <v>192</v>
      </c>
      <c r="Q87" s="157" t="s">
        <v>159</v>
      </c>
      <c r="R87" s="158">
        <v>6</v>
      </c>
      <c r="S87" s="159">
        <v>228500</v>
      </c>
      <c r="T87" s="160">
        <f t="shared" si="16"/>
        <v>1371000</v>
      </c>
      <c r="V87" s="166" t="s">
        <v>191</v>
      </c>
      <c r="W87" s="161" t="s">
        <v>192</v>
      </c>
      <c r="X87" s="157" t="s">
        <v>159</v>
      </c>
      <c r="Y87" s="158">
        <v>6</v>
      </c>
      <c r="Z87" s="159">
        <f>+Z47</f>
        <v>360000</v>
      </c>
      <c r="AA87" s="160">
        <f t="shared" si="17"/>
        <v>2160000</v>
      </c>
      <c r="AC87" s="166" t="s">
        <v>191</v>
      </c>
      <c r="AD87" s="161" t="s">
        <v>192</v>
      </c>
      <c r="AE87" s="157" t="s">
        <v>159</v>
      </c>
      <c r="AF87" s="158">
        <v>6</v>
      </c>
      <c r="AG87" s="159">
        <f>+AG47</f>
        <v>190000</v>
      </c>
      <c r="AH87" s="160">
        <f t="shared" si="25"/>
        <v>1140000</v>
      </c>
    </row>
    <row r="88" spans="1:34" ht="25.5">
      <c r="A88" s="155" t="s">
        <v>202</v>
      </c>
      <c r="B88" s="156" t="s">
        <v>203</v>
      </c>
      <c r="C88" s="157" t="s">
        <v>159</v>
      </c>
      <c r="D88" s="158">
        <v>4</v>
      </c>
      <c r="E88" s="159">
        <v>112253</v>
      </c>
      <c r="F88" s="160">
        <f t="shared" si="14"/>
        <v>449012</v>
      </c>
      <c r="H88" s="155" t="s">
        <v>202</v>
      </c>
      <c r="I88" s="156" t="s">
        <v>203</v>
      </c>
      <c r="J88" s="157" t="s">
        <v>159</v>
      </c>
      <c r="K88" s="158">
        <v>4</v>
      </c>
      <c r="L88" s="199">
        <v>26035</v>
      </c>
      <c r="M88" s="200">
        <f t="shared" si="24"/>
        <v>104140</v>
      </c>
      <c r="O88" s="155" t="s">
        <v>202</v>
      </c>
      <c r="P88" s="156" t="s">
        <v>203</v>
      </c>
      <c r="Q88" s="157" t="s">
        <v>159</v>
      </c>
      <c r="R88" s="158">
        <v>4</v>
      </c>
      <c r="S88" s="159">
        <v>62300</v>
      </c>
      <c r="T88" s="160">
        <f t="shared" si="16"/>
        <v>249200</v>
      </c>
      <c r="V88" s="155" t="s">
        <v>202</v>
      </c>
      <c r="W88" s="156" t="s">
        <v>203</v>
      </c>
      <c r="X88" s="157" t="s">
        <v>159</v>
      </c>
      <c r="Y88" s="158">
        <v>4</v>
      </c>
      <c r="Z88" s="159">
        <f>+Z57</f>
        <v>280000</v>
      </c>
      <c r="AA88" s="160">
        <f t="shared" si="17"/>
        <v>1120000</v>
      </c>
      <c r="AC88" s="155" t="s">
        <v>202</v>
      </c>
      <c r="AD88" s="156" t="s">
        <v>203</v>
      </c>
      <c r="AE88" s="157" t="s">
        <v>159</v>
      </c>
      <c r="AF88" s="158">
        <v>4</v>
      </c>
      <c r="AG88" s="159">
        <f>+AG57</f>
        <v>55000</v>
      </c>
      <c r="AH88" s="160">
        <f t="shared" si="25"/>
        <v>220000</v>
      </c>
    </row>
    <row r="89" spans="1:34" ht="25.5">
      <c r="A89" s="155" t="s">
        <v>214</v>
      </c>
      <c r="B89" s="156" t="s">
        <v>215</v>
      </c>
      <c r="C89" s="157" t="s">
        <v>159</v>
      </c>
      <c r="D89" s="158">
        <v>2</v>
      </c>
      <c r="E89" s="159">
        <v>118947</v>
      </c>
      <c r="F89" s="160">
        <f t="shared" si="14"/>
        <v>237894</v>
      </c>
      <c r="H89" s="155" t="s">
        <v>214</v>
      </c>
      <c r="I89" s="156" t="s">
        <v>215</v>
      </c>
      <c r="J89" s="157" t="s">
        <v>159</v>
      </c>
      <c r="K89" s="158">
        <v>2</v>
      </c>
      <c r="L89" s="199">
        <v>26035</v>
      </c>
      <c r="M89" s="200">
        <f t="shared" si="24"/>
        <v>52070</v>
      </c>
      <c r="O89" s="155" t="s">
        <v>214</v>
      </c>
      <c r="P89" s="156" t="s">
        <v>215</v>
      </c>
      <c r="Q89" s="157" t="s">
        <v>159</v>
      </c>
      <c r="R89" s="158">
        <v>2</v>
      </c>
      <c r="S89" s="159">
        <v>62300</v>
      </c>
      <c r="T89" s="160">
        <f t="shared" si="16"/>
        <v>124600</v>
      </c>
      <c r="V89" s="155" t="s">
        <v>214</v>
      </c>
      <c r="W89" s="156" t="s">
        <v>215</v>
      </c>
      <c r="X89" s="157" t="s">
        <v>159</v>
      </c>
      <c r="Y89" s="158">
        <v>2</v>
      </c>
      <c r="Z89" s="159">
        <v>280000</v>
      </c>
      <c r="AA89" s="160">
        <f t="shared" si="17"/>
        <v>560000</v>
      </c>
      <c r="AC89" s="155" t="s">
        <v>214</v>
      </c>
      <c r="AD89" s="156" t="s">
        <v>215</v>
      </c>
      <c r="AE89" s="157" t="s">
        <v>159</v>
      </c>
      <c r="AF89" s="158">
        <v>2</v>
      </c>
      <c r="AG89" s="159">
        <v>55000</v>
      </c>
      <c r="AH89" s="160">
        <f t="shared" si="25"/>
        <v>110000</v>
      </c>
    </row>
    <row r="90" spans="1:34" ht="15">
      <c r="A90" s="169" t="s">
        <v>216</v>
      </c>
      <c r="B90" s="146"/>
      <c r="C90" s="146"/>
      <c r="D90" s="146"/>
      <c r="E90" s="170"/>
      <c r="F90" s="171"/>
      <c r="H90" s="169" t="s">
        <v>216</v>
      </c>
      <c r="I90" s="146"/>
      <c r="J90" s="146"/>
      <c r="K90" s="146"/>
      <c r="L90" s="203"/>
      <c r="M90" s="204"/>
      <c r="O90" s="169" t="s">
        <v>216</v>
      </c>
      <c r="P90" s="146"/>
      <c r="Q90" s="146"/>
      <c r="R90" s="146"/>
      <c r="S90" s="170"/>
      <c r="T90" s="171"/>
      <c r="V90" s="169" t="s">
        <v>216</v>
      </c>
      <c r="W90" s="146"/>
      <c r="X90" s="146"/>
      <c r="Y90" s="146"/>
      <c r="Z90" s="170"/>
      <c r="AA90" s="171"/>
      <c r="AC90" s="169" t="s">
        <v>216</v>
      </c>
      <c r="AD90" s="146"/>
      <c r="AE90" s="146"/>
      <c r="AF90" s="146"/>
      <c r="AG90" s="170"/>
      <c r="AH90" s="171"/>
    </row>
    <row r="91" spans="1:34">
      <c r="A91" s="149" t="s">
        <v>156</v>
      </c>
      <c r="B91" s="172"/>
      <c r="C91" s="173"/>
      <c r="D91" s="174"/>
      <c r="E91" s="159"/>
      <c r="F91" s="175"/>
      <c r="H91" s="149" t="s">
        <v>156</v>
      </c>
      <c r="I91" s="172"/>
      <c r="J91" s="173"/>
      <c r="K91" s="174"/>
      <c r="L91" s="199"/>
      <c r="M91" s="205"/>
      <c r="O91" s="149" t="s">
        <v>156</v>
      </c>
      <c r="P91" s="172"/>
      <c r="Q91" s="173"/>
      <c r="R91" s="174"/>
      <c r="S91" s="159"/>
      <c r="T91" s="175"/>
      <c r="V91" s="149" t="s">
        <v>156</v>
      </c>
      <c r="W91" s="172"/>
      <c r="X91" s="173"/>
      <c r="Y91" s="174"/>
      <c r="Z91" s="159"/>
      <c r="AA91" s="175"/>
      <c r="AC91" s="149" t="s">
        <v>156</v>
      </c>
      <c r="AD91" s="172"/>
      <c r="AE91" s="173"/>
      <c r="AF91" s="174"/>
      <c r="AG91" s="159"/>
      <c r="AH91" s="175"/>
    </row>
    <row r="92" spans="1:34" ht="38.25">
      <c r="A92" s="155" t="s">
        <v>157</v>
      </c>
      <c r="B92" s="156" t="s">
        <v>158</v>
      </c>
      <c r="C92" s="157" t="s">
        <v>159</v>
      </c>
      <c r="D92" s="158">
        <v>1</v>
      </c>
      <c r="E92" s="159">
        <v>1451250</v>
      </c>
      <c r="F92" s="160">
        <f>D92*E92</f>
        <v>1451250</v>
      </c>
      <c r="H92" s="155" t="s">
        <v>157</v>
      </c>
      <c r="I92" s="156" t="s">
        <v>158</v>
      </c>
      <c r="J92" s="157" t="s">
        <v>159</v>
      </c>
      <c r="K92" s="158">
        <v>1</v>
      </c>
      <c r="L92" s="199">
        <v>907931.2</v>
      </c>
      <c r="M92" s="200">
        <f>+L92*K92</f>
        <v>907931.2</v>
      </c>
      <c r="O92" s="155" t="s">
        <v>157</v>
      </c>
      <c r="P92" s="156" t="s">
        <v>158</v>
      </c>
      <c r="Q92" s="157" t="s">
        <v>159</v>
      </c>
      <c r="R92" s="158">
        <v>1</v>
      </c>
      <c r="S92" s="159">
        <v>1752555</v>
      </c>
      <c r="T92" s="160">
        <f>R92*S92</f>
        <v>1752555</v>
      </c>
      <c r="V92" s="155" t="s">
        <v>157</v>
      </c>
      <c r="W92" s="156" t="s">
        <v>158</v>
      </c>
      <c r="X92" s="157" t="s">
        <v>159</v>
      </c>
      <c r="Y92" s="158">
        <v>1</v>
      </c>
      <c r="Z92" s="159">
        <f>+Z11</f>
        <v>1552000</v>
      </c>
      <c r="AA92" s="160">
        <f>Y92*Z92</f>
        <v>1552000</v>
      </c>
      <c r="AC92" s="155" t="s">
        <v>157</v>
      </c>
      <c r="AD92" s="156" t="s">
        <v>158</v>
      </c>
      <c r="AE92" s="157" t="s">
        <v>159</v>
      </c>
      <c r="AF92" s="158">
        <v>1</v>
      </c>
      <c r="AG92" s="159">
        <f>+AG11</f>
        <v>950000</v>
      </c>
      <c r="AH92" s="160">
        <f>AF92*AG92</f>
        <v>950000</v>
      </c>
    </row>
    <row r="93" spans="1:34" ht="63.75">
      <c r="A93" s="166" t="s">
        <v>160</v>
      </c>
      <c r="B93" s="156" t="s">
        <v>161</v>
      </c>
      <c r="C93" s="157" t="s">
        <v>159</v>
      </c>
      <c r="D93" s="158">
        <v>8</v>
      </c>
      <c r="E93" s="159">
        <v>136416</v>
      </c>
      <c r="F93" s="160">
        <f>D93*E93</f>
        <v>1091328</v>
      </c>
      <c r="H93" s="166" t="s">
        <v>160</v>
      </c>
      <c r="I93" s="156" t="s">
        <v>161</v>
      </c>
      <c r="J93" s="157" t="s">
        <v>159</v>
      </c>
      <c r="K93" s="158">
        <v>8</v>
      </c>
      <c r="L93" s="199">
        <v>165167.07</v>
      </c>
      <c r="M93" s="200">
        <f>+L93*K93</f>
        <v>1321336.56</v>
      </c>
      <c r="O93" s="166" t="s">
        <v>160</v>
      </c>
      <c r="P93" s="156" t="s">
        <v>161</v>
      </c>
      <c r="Q93" s="157" t="s">
        <v>159</v>
      </c>
      <c r="R93" s="158">
        <v>8</v>
      </c>
      <c r="S93" s="159">
        <v>145900</v>
      </c>
      <c r="T93" s="160">
        <f>R93*S93</f>
        <v>1167200</v>
      </c>
      <c r="V93" s="166" t="s">
        <v>160</v>
      </c>
      <c r="W93" s="156" t="s">
        <v>161</v>
      </c>
      <c r="X93" s="157" t="s">
        <v>159</v>
      </c>
      <c r="Y93" s="158">
        <v>8</v>
      </c>
      <c r="Z93" s="159">
        <f>+Z34</f>
        <v>70000</v>
      </c>
      <c r="AA93" s="160">
        <f>Y93*Z93</f>
        <v>560000</v>
      </c>
      <c r="AC93" s="166" t="s">
        <v>160</v>
      </c>
      <c r="AD93" s="156" t="s">
        <v>161</v>
      </c>
      <c r="AE93" s="157" t="s">
        <v>159</v>
      </c>
      <c r="AF93" s="158">
        <v>8</v>
      </c>
      <c r="AG93" s="159">
        <f>+AG34</f>
        <v>120000</v>
      </c>
      <c r="AH93" s="160">
        <f>AF93*AG93</f>
        <v>960000</v>
      </c>
    </row>
    <row r="94" spans="1:34" ht="38.25">
      <c r="A94" s="155" t="s">
        <v>175</v>
      </c>
      <c r="B94" s="156" t="s">
        <v>176</v>
      </c>
      <c r="C94" s="157" t="s">
        <v>177</v>
      </c>
      <c r="D94" s="168">
        <v>3.3</v>
      </c>
      <c r="E94" s="159">
        <v>1135241</v>
      </c>
      <c r="F94" s="160">
        <f>D94*E94</f>
        <v>3746295.3</v>
      </c>
      <c r="H94" s="155" t="s">
        <v>175</v>
      </c>
      <c r="I94" s="156" t="s">
        <v>176</v>
      </c>
      <c r="J94" s="157" t="s">
        <v>177</v>
      </c>
      <c r="K94" s="168">
        <v>3.3</v>
      </c>
      <c r="L94" s="199">
        <v>859077.12</v>
      </c>
      <c r="M94" s="200">
        <f>+L94*K94</f>
        <v>2834954.4959999998</v>
      </c>
      <c r="O94" s="155" t="s">
        <v>175</v>
      </c>
      <c r="P94" s="156" t="s">
        <v>176</v>
      </c>
      <c r="Q94" s="157" t="s">
        <v>177</v>
      </c>
      <c r="R94" s="168">
        <v>3.3</v>
      </c>
      <c r="S94" s="159">
        <v>894650</v>
      </c>
      <c r="T94" s="160">
        <f>R94*S94</f>
        <v>2952345</v>
      </c>
      <c r="V94" s="155" t="s">
        <v>175</v>
      </c>
      <c r="W94" s="156" t="s">
        <v>176</v>
      </c>
      <c r="X94" s="157" t="s">
        <v>177</v>
      </c>
      <c r="Y94" s="168">
        <v>3.3</v>
      </c>
      <c r="Z94" s="159">
        <f>+Z22</f>
        <v>1000000</v>
      </c>
      <c r="AA94" s="160">
        <f>Y94*Z94</f>
        <v>3300000</v>
      </c>
      <c r="AC94" s="155" t="s">
        <v>175</v>
      </c>
      <c r="AD94" s="156" t="s">
        <v>176</v>
      </c>
      <c r="AE94" s="157" t="s">
        <v>177</v>
      </c>
      <c r="AF94" s="168">
        <v>3.3</v>
      </c>
      <c r="AG94" s="159">
        <f>+AG22</f>
        <v>220000</v>
      </c>
      <c r="AH94" s="160">
        <f>AF94*AG94</f>
        <v>726000</v>
      </c>
    </row>
    <row r="95" spans="1:34" ht="25.5">
      <c r="A95" s="155" t="s">
        <v>178</v>
      </c>
      <c r="B95" s="156" t="s">
        <v>179</v>
      </c>
      <c r="C95" s="157" t="s">
        <v>159</v>
      </c>
      <c r="D95" s="158">
        <v>1</v>
      </c>
      <c r="E95" s="159">
        <v>994830</v>
      </c>
      <c r="F95" s="160">
        <f>D95*E95</f>
        <v>994830</v>
      </c>
      <c r="H95" s="155" t="s">
        <v>178</v>
      </c>
      <c r="I95" s="156" t="s">
        <v>179</v>
      </c>
      <c r="J95" s="157" t="s">
        <v>159</v>
      </c>
      <c r="K95" s="158">
        <v>1</v>
      </c>
      <c r="L95" s="199">
        <v>450523</v>
      </c>
      <c r="M95" s="200">
        <f>+L95*K95</f>
        <v>450523</v>
      </c>
      <c r="O95" s="155" t="s">
        <v>178</v>
      </c>
      <c r="P95" s="156" t="s">
        <v>179</v>
      </c>
      <c r="Q95" s="157" t="s">
        <v>159</v>
      </c>
      <c r="R95" s="158">
        <v>1</v>
      </c>
      <c r="S95" s="159">
        <v>1011000</v>
      </c>
      <c r="T95" s="160">
        <f>R95*S95</f>
        <v>1011000</v>
      </c>
      <c r="V95" s="155" t="s">
        <v>178</v>
      </c>
      <c r="W95" s="156" t="s">
        <v>179</v>
      </c>
      <c r="X95" s="157" t="s">
        <v>159</v>
      </c>
      <c r="Y95" s="158">
        <v>1</v>
      </c>
      <c r="Z95" s="159">
        <f>+Z23</f>
        <v>700000</v>
      </c>
      <c r="AA95" s="160">
        <f>Y95*Z95</f>
        <v>700000</v>
      </c>
      <c r="AC95" s="155" t="s">
        <v>178</v>
      </c>
      <c r="AD95" s="156" t="s">
        <v>179</v>
      </c>
      <c r="AE95" s="157" t="s">
        <v>159</v>
      </c>
      <c r="AF95" s="158">
        <v>1</v>
      </c>
      <c r="AG95" s="159">
        <f>+AG23</f>
        <v>520000</v>
      </c>
      <c r="AH95" s="160">
        <f>AF95*AG95</f>
        <v>520000</v>
      </c>
    </row>
    <row r="96" spans="1:34">
      <c r="A96" s="149" t="s">
        <v>217</v>
      </c>
      <c r="B96" s="172"/>
      <c r="C96" s="173"/>
      <c r="D96" s="174"/>
      <c r="E96" s="159"/>
      <c r="F96" s="175"/>
      <c r="H96" s="149" t="s">
        <v>217</v>
      </c>
      <c r="I96" s="172"/>
      <c r="J96" s="173"/>
      <c r="K96" s="174"/>
      <c r="L96" s="199"/>
      <c r="M96" s="205"/>
      <c r="O96" s="149" t="s">
        <v>217</v>
      </c>
      <c r="P96" s="172"/>
      <c r="Q96" s="173"/>
      <c r="R96" s="174"/>
      <c r="S96" s="159"/>
      <c r="T96" s="175"/>
      <c r="V96" s="149" t="s">
        <v>217</v>
      </c>
      <c r="W96" s="172"/>
      <c r="X96" s="173"/>
      <c r="Y96" s="174"/>
      <c r="Z96" s="159"/>
      <c r="AA96" s="175"/>
      <c r="AC96" s="149" t="s">
        <v>217</v>
      </c>
      <c r="AD96" s="172"/>
      <c r="AE96" s="173"/>
      <c r="AF96" s="174"/>
      <c r="AG96" s="159"/>
      <c r="AH96" s="175"/>
    </row>
    <row r="97" spans="1:34" ht="51">
      <c r="A97" s="155" t="s">
        <v>218</v>
      </c>
      <c r="B97" s="156" t="s">
        <v>219</v>
      </c>
      <c r="C97" s="157" t="s">
        <v>159</v>
      </c>
      <c r="D97" s="158">
        <v>2</v>
      </c>
      <c r="E97" s="159">
        <v>603780</v>
      </c>
      <c r="F97" s="160">
        <f>D97*E97</f>
        <v>1207560</v>
      </c>
      <c r="H97" s="155" t="s">
        <v>218</v>
      </c>
      <c r="I97" s="156" t="s">
        <v>219</v>
      </c>
      <c r="J97" s="157" t="s">
        <v>159</v>
      </c>
      <c r="K97" s="158">
        <v>2</v>
      </c>
      <c r="L97" s="199">
        <v>681445.6</v>
      </c>
      <c r="M97" s="200">
        <f>+L97*K97</f>
        <v>1362891.2</v>
      </c>
      <c r="O97" s="155" t="s">
        <v>218</v>
      </c>
      <c r="P97" s="156" t="s">
        <v>219</v>
      </c>
      <c r="Q97" s="157" t="s">
        <v>159</v>
      </c>
      <c r="R97" s="158">
        <v>2</v>
      </c>
      <c r="S97" s="159">
        <v>769840</v>
      </c>
      <c r="T97" s="160">
        <f>R97*S97</f>
        <v>1539680</v>
      </c>
      <c r="V97" s="155" t="s">
        <v>218</v>
      </c>
      <c r="W97" s="156" t="s">
        <v>219</v>
      </c>
      <c r="X97" s="157" t="s">
        <v>159</v>
      </c>
      <c r="Y97" s="158">
        <v>2</v>
      </c>
      <c r="Z97" s="159">
        <v>1077498</v>
      </c>
      <c r="AA97" s="160">
        <f>Y97*Z97</f>
        <v>2154996</v>
      </c>
      <c r="AC97" s="155" t="s">
        <v>218</v>
      </c>
      <c r="AD97" s="156" t="s">
        <v>219</v>
      </c>
      <c r="AE97" s="157" t="s">
        <v>159</v>
      </c>
      <c r="AF97" s="158">
        <v>2</v>
      </c>
      <c r="AG97" s="159">
        <v>720000</v>
      </c>
      <c r="AH97" s="160">
        <f>AF97*AG97</f>
        <v>1440000</v>
      </c>
    </row>
    <row r="98" spans="1:34" ht="51">
      <c r="A98" s="155" t="s">
        <v>183</v>
      </c>
      <c r="B98" s="156" t="s">
        <v>184</v>
      </c>
      <c r="C98" s="157" t="s">
        <v>159</v>
      </c>
      <c r="D98" s="158">
        <v>2</v>
      </c>
      <c r="E98" s="159">
        <v>266254</v>
      </c>
      <c r="F98" s="160">
        <f>D98*E98</f>
        <v>532508</v>
      </c>
      <c r="H98" s="155" t="s">
        <v>183</v>
      </c>
      <c r="I98" s="156" t="s">
        <v>184</v>
      </c>
      <c r="J98" s="157" t="s">
        <v>159</v>
      </c>
      <c r="K98" s="158">
        <v>2</v>
      </c>
      <c r="L98" s="199">
        <v>231840.63</v>
      </c>
      <c r="M98" s="200">
        <f>+L98*K98</f>
        <v>463681.26</v>
      </c>
      <c r="O98" s="155" t="s">
        <v>183</v>
      </c>
      <c r="P98" s="156" t="s">
        <v>184</v>
      </c>
      <c r="Q98" s="157" t="s">
        <v>159</v>
      </c>
      <c r="R98" s="158">
        <v>2</v>
      </c>
      <c r="S98" s="159">
        <v>306185</v>
      </c>
      <c r="T98" s="160">
        <f>R98*S98</f>
        <v>612370</v>
      </c>
      <c r="V98" s="155" t="s">
        <v>183</v>
      </c>
      <c r="W98" s="156" t="s">
        <v>184</v>
      </c>
      <c r="X98" s="157" t="s">
        <v>159</v>
      </c>
      <c r="Y98" s="158">
        <v>2</v>
      </c>
      <c r="Z98" s="159">
        <f>+Z62</f>
        <v>180000</v>
      </c>
      <c r="AA98" s="160">
        <f>Y98*Z98</f>
        <v>360000</v>
      </c>
      <c r="AC98" s="155" t="s">
        <v>183</v>
      </c>
      <c r="AD98" s="156" t="s">
        <v>184</v>
      </c>
      <c r="AE98" s="157" t="s">
        <v>159</v>
      </c>
      <c r="AF98" s="158">
        <v>2</v>
      </c>
      <c r="AG98" s="159">
        <f>+AG62</f>
        <v>210000</v>
      </c>
      <c r="AH98" s="160">
        <f>AF98*AG98</f>
        <v>420000</v>
      </c>
    </row>
    <row r="99" spans="1:34" ht="25.5">
      <c r="A99" s="166" t="s">
        <v>191</v>
      </c>
      <c r="B99" s="161" t="s">
        <v>192</v>
      </c>
      <c r="C99" s="157" t="s">
        <v>159</v>
      </c>
      <c r="D99" s="158">
        <v>1</v>
      </c>
      <c r="E99" s="159">
        <v>297202</v>
      </c>
      <c r="F99" s="160">
        <f>D99*E99</f>
        <v>297202</v>
      </c>
      <c r="H99" s="166" t="s">
        <v>191</v>
      </c>
      <c r="I99" s="161" t="s">
        <v>192</v>
      </c>
      <c r="J99" s="157" t="s">
        <v>159</v>
      </c>
      <c r="K99" s="158">
        <v>1</v>
      </c>
      <c r="L99" s="199">
        <v>227267.04</v>
      </c>
      <c r="M99" s="200">
        <f>+L99*K99</f>
        <v>227267.04</v>
      </c>
      <c r="O99" s="166" t="s">
        <v>191</v>
      </c>
      <c r="P99" s="161" t="s">
        <v>192</v>
      </c>
      <c r="Q99" s="157" t="s">
        <v>159</v>
      </c>
      <c r="R99" s="158">
        <v>1</v>
      </c>
      <c r="S99" s="159">
        <v>228500</v>
      </c>
      <c r="T99" s="160">
        <f>R99*S99</f>
        <v>228500</v>
      </c>
      <c r="V99" s="166" t="s">
        <v>191</v>
      </c>
      <c r="W99" s="161" t="s">
        <v>192</v>
      </c>
      <c r="X99" s="157" t="s">
        <v>159</v>
      </c>
      <c r="Y99" s="158">
        <v>1</v>
      </c>
      <c r="Z99" s="159">
        <f>+Z47</f>
        <v>360000</v>
      </c>
      <c r="AA99" s="160">
        <f>Y99*Z99</f>
        <v>360000</v>
      </c>
      <c r="AC99" s="166" t="s">
        <v>191</v>
      </c>
      <c r="AD99" s="161" t="s">
        <v>192</v>
      </c>
      <c r="AE99" s="157" t="s">
        <v>159</v>
      </c>
      <c r="AF99" s="158">
        <v>1</v>
      </c>
      <c r="AG99" s="159">
        <f>+AG47</f>
        <v>190000</v>
      </c>
      <c r="AH99" s="160">
        <f>AF99*AG99</f>
        <v>190000</v>
      </c>
    </row>
    <row r="100" spans="1:34" ht="38.25">
      <c r="A100" s="155" t="s">
        <v>175</v>
      </c>
      <c r="B100" s="176" t="s">
        <v>176</v>
      </c>
      <c r="C100" s="157" t="s">
        <v>177</v>
      </c>
      <c r="D100" s="168">
        <v>4.66</v>
      </c>
      <c r="E100" s="159">
        <v>1135241</v>
      </c>
      <c r="F100" s="160">
        <f>D100*E100</f>
        <v>5290223.0600000005</v>
      </c>
      <c r="H100" s="155" t="s">
        <v>175</v>
      </c>
      <c r="I100" s="176" t="s">
        <v>176</v>
      </c>
      <c r="J100" s="157" t="s">
        <v>177</v>
      </c>
      <c r="K100" s="168">
        <v>4.66</v>
      </c>
      <c r="L100" s="199">
        <v>859077.12</v>
      </c>
      <c r="M100" s="200">
        <f>+L100*K100</f>
        <v>4003299.3792000003</v>
      </c>
      <c r="O100" s="155" t="s">
        <v>175</v>
      </c>
      <c r="P100" s="176" t="s">
        <v>176</v>
      </c>
      <c r="Q100" s="157" t="s">
        <v>177</v>
      </c>
      <c r="R100" s="168">
        <v>4.66</v>
      </c>
      <c r="S100" s="159">
        <v>860722</v>
      </c>
      <c r="T100" s="160">
        <f>R100*S100</f>
        <v>4010964.52</v>
      </c>
      <c r="V100" s="155" t="s">
        <v>175</v>
      </c>
      <c r="W100" s="176" t="s">
        <v>176</v>
      </c>
      <c r="X100" s="157" t="s">
        <v>177</v>
      </c>
      <c r="Y100" s="168">
        <v>4.66</v>
      </c>
      <c r="Z100" s="159">
        <f>+Z22</f>
        <v>1000000</v>
      </c>
      <c r="AA100" s="160">
        <f>Y100*Z100</f>
        <v>4660000</v>
      </c>
      <c r="AC100" s="155" t="s">
        <v>175</v>
      </c>
      <c r="AD100" s="176" t="s">
        <v>176</v>
      </c>
      <c r="AE100" s="157" t="s">
        <v>177</v>
      </c>
      <c r="AF100" s="168">
        <v>4.66</v>
      </c>
      <c r="AG100" s="159">
        <f>+AG22</f>
        <v>220000</v>
      </c>
      <c r="AH100" s="160">
        <f>AF100*AG100</f>
        <v>1025200</v>
      </c>
    </row>
    <row r="101" spans="1:34" ht="25.5">
      <c r="A101" s="155" t="s">
        <v>220</v>
      </c>
      <c r="B101" s="176" t="s">
        <v>221</v>
      </c>
      <c r="C101" s="157" t="s">
        <v>159</v>
      </c>
      <c r="D101" s="158">
        <v>1</v>
      </c>
      <c r="E101" s="159">
        <v>994830</v>
      </c>
      <c r="F101" s="160">
        <f>D101*E101</f>
        <v>994830</v>
      </c>
      <c r="H101" s="155" t="s">
        <v>220</v>
      </c>
      <c r="I101" s="176" t="s">
        <v>221</v>
      </c>
      <c r="J101" s="157" t="s">
        <v>159</v>
      </c>
      <c r="K101" s="158">
        <v>1</v>
      </c>
      <c r="L101" s="199">
        <v>450523</v>
      </c>
      <c r="M101" s="200">
        <f>+L101*K101</f>
        <v>450523</v>
      </c>
      <c r="O101" s="155" t="s">
        <v>220</v>
      </c>
      <c r="P101" s="176" t="s">
        <v>221</v>
      </c>
      <c r="Q101" s="157" t="s">
        <v>159</v>
      </c>
      <c r="R101" s="158">
        <v>1</v>
      </c>
      <c r="S101" s="159">
        <v>1011000</v>
      </c>
      <c r="T101" s="160">
        <f>R101*S101</f>
        <v>1011000</v>
      </c>
      <c r="V101" s="155" t="s">
        <v>220</v>
      </c>
      <c r="W101" s="176" t="s">
        <v>221</v>
      </c>
      <c r="X101" s="157" t="s">
        <v>159</v>
      </c>
      <c r="Y101" s="158">
        <v>1</v>
      </c>
      <c r="Z101" s="159">
        <v>700000</v>
      </c>
      <c r="AA101" s="160">
        <f>Y101*Z101</f>
        <v>700000</v>
      </c>
      <c r="AC101" s="155" t="s">
        <v>220</v>
      </c>
      <c r="AD101" s="176" t="s">
        <v>221</v>
      </c>
      <c r="AE101" s="157" t="s">
        <v>159</v>
      </c>
      <c r="AF101" s="158">
        <v>1</v>
      </c>
      <c r="AG101" s="159">
        <v>520000</v>
      </c>
      <c r="AH101" s="160">
        <f>AF101*AG101</f>
        <v>520000</v>
      </c>
    </row>
    <row r="102" spans="1:34" ht="27" customHeight="1">
      <c r="A102" s="149" t="s">
        <v>222</v>
      </c>
      <c r="B102" s="172"/>
      <c r="C102" s="173"/>
      <c r="D102" s="174"/>
      <c r="E102" s="159"/>
      <c r="F102" s="175"/>
      <c r="H102" s="149" t="s">
        <v>222</v>
      </c>
      <c r="I102" s="172"/>
      <c r="J102" s="173"/>
      <c r="K102" s="174"/>
      <c r="L102" s="199"/>
      <c r="M102" s="205"/>
      <c r="O102" s="149" t="s">
        <v>222</v>
      </c>
      <c r="P102" s="172"/>
      <c r="Q102" s="173"/>
      <c r="R102" s="174"/>
      <c r="S102" s="159"/>
      <c r="T102" s="175"/>
      <c r="V102" s="149" t="s">
        <v>222</v>
      </c>
      <c r="W102" s="172"/>
      <c r="X102" s="173"/>
      <c r="Y102" s="174"/>
      <c r="Z102" s="159"/>
      <c r="AA102" s="175"/>
      <c r="AC102" s="149" t="s">
        <v>222</v>
      </c>
      <c r="AD102" s="172"/>
      <c r="AE102" s="173"/>
      <c r="AF102" s="174"/>
      <c r="AG102" s="159"/>
      <c r="AH102" s="175"/>
    </row>
    <row r="103" spans="1:34" ht="51">
      <c r="A103" s="155" t="s">
        <v>223</v>
      </c>
      <c r="B103" s="156" t="s">
        <v>224</v>
      </c>
      <c r="C103" s="157" t="s">
        <v>159</v>
      </c>
      <c r="D103" s="158">
        <v>4</v>
      </c>
      <c r="E103" s="159">
        <v>503780</v>
      </c>
      <c r="F103" s="160">
        <f t="shared" ref="F103:F110" si="26">D103*E103</f>
        <v>2015120</v>
      </c>
      <c r="H103" s="155" t="s">
        <v>223</v>
      </c>
      <c r="I103" s="156" t="s">
        <v>224</v>
      </c>
      <c r="J103" s="157" t="s">
        <v>159</v>
      </c>
      <c r="K103" s="158">
        <v>4</v>
      </c>
      <c r="L103" s="199">
        <v>681445.6</v>
      </c>
      <c r="M103" s="200">
        <f t="shared" ref="M103:M110" si="27">+L103*K103</f>
        <v>2725782.4</v>
      </c>
      <c r="O103" s="155" t="s">
        <v>223</v>
      </c>
      <c r="P103" s="156" t="s">
        <v>224</v>
      </c>
      <c r="Q103" s="157" t="s">
        <v>159</v>
      </c>
      <c r="R103" s="158">
        <v>4</v>
      </c>
      <c r="S103" s="159">
        <v>769840</v>
      </c>
      <c r="T103" s="160">
        <f>R103*S103</f>
        <v>3079360</v>
      </c>
      <c r="V103" s="155" t="s">
        <v>223</v>
      </c>
      <c r="W103" s="156" t="s">
        <v>224</v>
      </c>
      <c r="X103" s="157" t="s">
        <v>159</v>
      </c>
      <c r="Y103" s="158">
        <v>4</v>
      </c>
      <c r="Z103" s="159">
        <v>1077498</v>
      </c>
      <c r="AA103" s="160">
        <f t="shared" ref="AA103:AA110" si="28">Y103*Z103</f>
        <v>4309992</v>
      </c>
      <c r="AC103" s="155" t="s">
        <v>223</v>
      </c>
      <c r="AD103" s="156" t="s">
        <v>224</v>
      </c>
      <c r="AE103" s="157" t="s">
        <v>159</v>
      </c>
      <c r="AF103" s="158">
        <v>4</v>
      </c>
      <c r="AG103" s="159">
        <v>720000</v>
      </c>
      <c r="AH103" s="160">
        <f t="shared" ref="AH103:AH110" si="29">AF103*AG103</f>
        <v>2880000</v>
      </c>
    </row>
    <row r="104" spans="1:34" ht="38.25">
      <c r="A104" s="155" t="s">
        <v>225</v>
      </c>
      <c r="B104" s="156" t="s">
        <v>226</v>
      </c>
      <c r="C104" s="157" t="s">
        <v>159</v>
      </c>
      <c r="D104" s="158">
        <v>4</v>
      </c>
      <c r="E104" s="159">
        <v>396240</v>
      </c>
      <c r="F104" s="160">
        <f t="shared" si="26"/>
        <v>1584960</v>
      </c>
      <c r="H104" s="155" t="s">
        <v>225</v>
      </c>
      <c r="I104" s="156" t="s">
        <v>226</v>
      </c>
      <c r="J104" s="157" t="s">
        <v>159</v>
      </c>
      <c r="K104" s="158">
        <v>4</v>
      </c>
      <c r="L104" s="199">
        <v>613668</v>
      </c>
      <c r="M104" s="200">
        <f t="shared" si="27"/>
        <v>2454672</v>
      </c>
      <c r="O104" s="155" t="s">
        <v>225</v>
      </c>
      <c r="P104" s="156" t="s">
        <v>226</v>
      </c>
      <c r="Q104" s="157" t="s">
        <v>159</v>
      </c>
      <c r="R104" s="158">
        <v>4</v>
      </c>
      <c r="S104" s="159">
        <v>269933</v>
      </c>
      <c r="T104" s="160">
        <f t="shared" ref="T104:T110" si="30">R104*S104</f>
        <v>1079732</v>
      </c>
      <c r="V104" s="155" t="s">
        <v>225</v>
      </c>
      <c r="W104" s="156" t="s">
        <v>226</v>
      </c>
      <c r="X104" s="157" t="s">
        <v>159</v>
      </c>
      <c r="Y104" s="158">
        <v>4</v>
      </c>
      <c r="Z104" s="159">
        <v>588748</v>
      </c>
      <c r="AA104" s="160">
        <f t="shared" si="28"/>
        <v>2354992</v>
      </c>
      <c r="AC104" s="155" t="s">
        <v>225</v>
      </c>
      <c r="AD104" s="156" t="s">
        <v>226</v>
      </c>
      <c r="AE104" s="157" t="s">
        <v>159</v>
      </c>
      <c r="AF104" s="158">
        <v>4</v>
      </c>
      <c r="AG104" s="159">
        <v>270000</v>
      </c>
      <c r="AH104" s="160">
        <f t="shared" si="29"/>
        <v>1080000</v>
      </c>
    </row>
    <row r="105" spans="1:34" ht="51">
      <c r="A105" s="155" t="s">
        <v>183</v>
      </c>
      <c r="B105" s="156" t="s">
        <v>184</v>
      </c>
      <c r="C105" s="157" t="s">
        <v>159</v>
      </c>
      <c r="D105" s="158">
        <v>8</v>
      </c>
      <c r="E105" s="159">
        <v>266254</v>
      </c>
      <c r="F105" s="160">
        <f t="shared" si="26"/>
        <v>2130032</v>
      </c>
      <c r="H105" s="155" t="s">
        <v>183</v>
      </c>
      <c r="I105" s="156" t="s">
        <v>184</v>
      </c>
      <c r="J105" s="157" t="s">
        <v>159</v>
      </c>
      <c r="K105" s="158">
        <v>8</v>
      </c>
      <c r="L105" s="199">
        <v>231840.63</v>
      </c>
      <c r="M105" s="200">
        <f t="shared" si="27"/>
        <v>1854725.04</v>
      </c>
      <c r="O105" s="155" t="s">
        <v>183</v>
      </c>
      <c r="P105" s="156" t="s">
        <v>184</v>
      </c>
      <c r="Q105" s="157" t="s">
        <v>159</v>
      </c>
      <c r="R105" s="158">
        <v>8</v>
      </c>
      <c r="S105" s="159">
        <v>306185</v>
      </c>
      <c r="T105" s="160">
        <f t="shared" si="30"/>
        <v>2449480</v>
      </c>
      <c r="V105" s="155" t="s">
        <v>183</v>
      </c>
      <c r="W105" s="156" t="s">
        <v>184</v>
      </c>
      <c r="X105" s="157" t="s">
        <v>159</v>
      </c>
      <c r="Y105" s="158">
        <v>8</v>
      </c>
      <c r="Z105" s="159">
        <f>+Z62</f>
        <v>180000</v>
      </c>
      <c r="AA105" s="160">
        <f t="shared" si="28"/>
        <v>1440000</v>
      </c>
      <c r="AC105" s="155" t="s">
        <v>183</v>
      </c>
      <c r="AD105" s="156" t="s">
        <v>184</v>
      </c>
      <c r="AE105" s="157" t="s">
        <v>159</v>
      </c>
      <c r="AF105" s="158">
        <v>8</v>
      </c>
      <c r="AG105" s="159">
        <v>210000</v>
      </c>
      <c r="AH105" s="160">
        <f t="shared" si="29"/>
        <v>1680000</v>
      </c>
    </row>
    <row r="106" spans="1:34" ht="63.75">
      <c r="A106" s="155" t="s">
        <v>160</v>
      </c>
      <c r="B106" s="156" t="s">
        <v>161</v>
      </c>
      <c r="C106" s="157" t="s">
        <v>159</v>
      </c>
      <c r="D106" s="158">
        <v>8</v>
      </c>
      <c r="E106" s="159">
        <v>136416</v>
      </c>
      <c r="F106" s="160">
        <f t="shared" si="26"/>
        <v>1091328</v>
      </c>
      <c r="H106" s="155" t="s">
        <v>160</v>
      </c>
      <c r="I106" s="156" t="s">
        <v>161</v>
      </c>
      <c r="J106" s="157" t="s">
        <v>159</v>
      </c>
      <c r="K106" s="158">
        <v>8</v>
      </c>
      <c r="L106" s="199">
        <v>165167.07</v>
      </c>
      <c r="M106" s="200">
        <f t="shared" si="27"/>
        <v>1321336.56</v>
      </c>
      <c r="O106" s="155" t="s">
        <v>160</v>
      </c>
      <c r="P106" s="156" t="s">
        <v>161</v>
      </c>
      <c r="Q106" s="157" t="s">
        <v>159</v>
      </c>
      <c r="R106" s="158">
        <v>8</v>
      </c>
      <c r="S106" s="159">
        <v>145900</v>
      </c>
      <c r="T106" s="160">
        <f>+S106*R106</f>
        <v>1167200</v>
      </c>
      <c r="V106" s="155" t="s">
        <v>160</v>
      </c>
      <c r="W106" s="156" t="s">
        <v>161</v>
      </c>
      <c r="X106" s="157" t="s">
        <v>159</v>
      </c>
      <c r="Y106" s="158">
        <v>8</v>
      </c>
      <c r="Z106" s="159">
        <f>+Z45</f>
        <v>70000</v>
      </c>
      <c r="AA106" s="160">
        <f t="shared" si="28"/>
        <v>560000</v>
      </c>
      <c r="AC106" s="155" t="s">
        <v>160</v>
      </c>
      <c r="AD106" s="156" t="s">
        <v>161</v>
      </c>
      <c r="AE106" s="157" t="s">
        <v>159</v>
      </c>
      <c r="AF106" s="158">
        <v>8</v>
      </c>
      <c r="AG106" s="159">
        <v>120000</v>
      </c>
      <c r="AH106" s="160">
        <f t="shared" si="29"/>
        <v>960000</v>
      </c>
    </row>
    <row r="107" spans="1:34" ht="38.25">
      <c r="A107" s="155" t="s">
        <v>167</v>
      </c>
      <c r="B107" s="156" t="s">
        <v>168</v>
      </c>
      <c r="C107" s="157" t="s">
        <v>159</v>
      </c>
      <c r="D107" s="158">
        <v>8</v>
      </c>
      <c r="E107" s="159">
        <v>362676</v>
      </c>
      <c r="F107" s="160">
        <f t="shared" si="26"/>
        <v>2901408</v>
      </c>
      <c r="H107" s="155" t="s">
        <v>167</v>
      </c>
      <c r="I107" s="156" t="s">
        <v>168</v>
      </c>
      <c r="J107" s="157" t="s">
        <v>159</v>
      </c>
      <c r="K107" s="158">
        <v>8</v>
      </c>
      <c r="L107" s="199">
        <v>261761.28</v>
      </c>
      <c r="M107" s="200">
        <f t="shared" si="27"/>
        <v>2094090.24</v>
      </c>
      <c r="O107" s="155" t="s">
        <v>167</v>
      </c>
      <c r="P107" s="156" t="s">
        <v>168</v>
      </c>
      <c r="Q107" s="157" t="s">
        <v>159</v>
      </c>
      <c r="R107" s="158">
        <v>8</v>
      </c>
      <c r="S107" s="159">
        <v>353500</v>
      </c>
      <c r="T107" s="160">
        <f>R107*S107</f>
        <v>2828000</v>
      </c>
      <c r="V107" s="155" t="s">
        <v>167</v>
      </c>
      <c r="W107" s="156" t="s">
        <v>168</v>
      </c>
      <c r="X107" s="157" t="s">
        <v>159</v>
      </c>
      <c r="Y107" s="158">
        <v>8</v>
      </c>
      <c r="Z107" s="159">
        <f>+Z16</f>
        <v>350000</v>
      </c>
      <c r="AA107" s="160">
        <f t="shared" si="28"/>
        <v>2800000</v>
      </c>
      <c r="AC107" s="155" t="s">
        <v>167</v>
      </c>
      <c r="AD107" s="156" t="s">
        <v>168</v>
      </c>
      <c r="AE107" s="157" t="s">
        <v>159</v>
      </c>
      <c r="AF107" s="158">
        <v>8</v>
      </c>
      <c r="AG107" s="159">
        <v>240000</v>
      </c>
      <c r="AH107" s="160">
        <f t="shared" si="29"/>
        <v>1920000</v>
      </c>
    </row>
    <row r="108" spans="1:34" ht="25.5">
      <c r="A108" s="166" t="s">
        <v>191</v>
      </c>
      <c r="B108" s="161" t="s">
        <v>192</v>
      </c>
      <c r="C108" s="157" t="s">
        <v>159</v>
      </c>
      <c r="D108" s="158">
        <v>8</v>
      </c>
      <c r="E108" s="159">
        <v>297202</v>
      </c>
      <c r="F108" s="160">
        <f t="shared" si="26"/>
        <v>2377616</v>
      </c>
      <c r="H108" s="166" t="s">
        <v>191</v>
      </c>
      <c r="I108" s="161" t="s">
        <v>192</v>
      </c>
      <c r="J108" s="157" t="s">
        <v>159</v>
      </c>
      <c r="K108" s="158">
        <v>8</v>
      </c>
      <c r="L108" s="199">
        <v>227267.04</v>
      </c>
      <c r="M108" s="200">
        <f t="shared" si="27"/>
        <v>1818136.32</v>
      </c>
      <c r="O108" s="166" t="s">
        <v>191</v>
      </c>
      <c r="P108" s="161" t="s">
        <v>192</v>
      </c>
      <c r="Q108" s="157" t="s">
        <v>159</v>
      </c>
      <c r="R108" s="158">
        <v>8</v>
      </c>
      <c r="S108" s="159">
        <v>228500</v>
      </c>
      <c r="T108" s="160">
        <f t="shared" si="30"/>
        <v>1828000</v>
      </c>
      <c r="V108" s="166" t="s">
        <v>191</v>
      </c>
      <c r="W108" s="161" t="s">
        <v>192</v>
      </c>
      <c r="X108" s="157" t="s">
        <v>159</v>
      </c>
      <c r="Y108" s="158">
        <v>8</v>
      </c>
      <c r="Z108" s="159">
        <f>+Z47</f>
        <v>360000</v>
      </c>
      <c r="AA108" s="160">
        <f t="shared" si="28"/>
        <v>2880000</v>
      </c>
      <c r="AC108" s="166" t="s">
        <v>191</v>
      </c>
      <c r="AD108" s="161" t="s">
        <v>192</v>
      </c>
      <c r="AE108" s="157" t="s">
        <v>159</v>
      </c>
      <c r="AF108" s="158">
        <v>8</v>
      </c>
      <c r="AG108" s="159">
        <f>+AG47</f>
        <v>190000</v>
      </c>
      <c r="AH108" s="160">
        <f t="shared" si="29"/>
        <v>1520000</v>
      </c>
    </row>
    <row r="109" spans="1:34" ht="25.5">
      <c r="A109" s="155" t="s">
        <v>202</v>
      </c>
      <c r="B109" s="156" t="s">
        <v>203</v>
      </c>
      <c r="C109" s="157" t="s">
        <v>159</v>
      </c>
      <c r="D109" s="158">
        <v>4</v>
      </c>
      <c r="E109" s="159">
        <v>112253</v>
      </c>
      <c r="F109" s="160">
        <f t="shared" si="26"/>
        <v>449012</v>
      </c>
      <c r="H109" s="155" t="s">
        <v>202</v>
      </c>
      <c r="I109" s="156" t="s">
        <v>203</v>
      </c>
      <c r="J109" s="157" t="s">
        <v>159</v>
      </c>
      <c r="K109" s="158">
        <v>4</v>
      </c>
      <c r="L109" s="199">
        <v>26035</v>
      </c>
      <c r="M109" s="200">
        <f t="shared" si="27"/>
        <v>104140</v>
      </c>
      <c r="O109" s="155" t="s">
        <v>202</v>
      </c>
      <c r="P109" s="156" t="s">
        <v>203</v>
      </c>
      <c r="Q109" s="157" t="s">
        <v>159</v>
      </c>
      <c r="R109" s="158">
        <v>4</v>
      </c>
      <c r="S109" s="159">
        <v>62300</v>
      </c>
      <c r="T109" s="160">
        <f t="shared" si="30"/>
        <v>249200</v>
      </c>
      <c r="V109" s="155" t="s">
        <v>202</v>
      </c>
      <c r="W109" s="156" t="s">
        <v>203</v>
      </c>
      <c r="X109" s="157" t="s">
        <v>159</v>
      </c>
      <c r="Y109" s="158">
        <v>4</v>
      </c>
      <c r="Z109" s="159">
        <f>+Z57</f>
        <v>280000</v>
      </c>
      <c r="AA109" s="160">
        <f t="shared" si="28"/>
        <v>1120000</v>
      </c>
      <c r="AC109" s="155" t="s">
        <v>202</v>
      </c>
      <c r="AD109" s="156" t="s">
        <v>203</v>
      </c>
      <c r="AE109" s="157" t="s">
        <v>159</v>
      </c>
      <c r="AF109" s="158">
        <v>4</v>
      </c>
      <c r="AG109" s="159">
        <f>+AG57</f>
        <v>55000</v>
      </c>
      <c r="AH109" s="160">
        <f t="shared" si="29"/>
        <v>220000</v>
      </c>
    </row>
    <row r="110" spans="1:34" ht="38.25">
      <c r="A110" s="155" t="s">
        <v>227</v>
      </c>
      <c r="B110" s="156" t="s">
        <v>228</v>
      </c>
      <c r="C110" s="157" t="s">
        <v>177</v>
      </c>
      <c r="D110" s="168">
        <v>6</v>
      </c>
      <c r="E110" s="159">
        <v>1135241</v>
      </c>
      <c r="F110" s="160">
        <f t="shared" si="26"/>
        <v>6811446</v>
      </c>
      <c r="H110" s="155" t="s">
        <v>227</v>
      </c>
      <c r="I110" s="156" t="s">
        <v>228</v>
      </c>
      <c r="J110" s="157" t="s">
        <v>177</v>
      </c>
      <c r="K110" s="168">
        <v>6</v>
      </c>
      <c r="L110" s="199">
        <v>581961.6</v>
      </c>
      <c r="M110" s="200">
        <f t="shared" si="27"/>
        <v>3491769.5999999996</v>
      </c>
      <c r="O110" s="155" t="s">
        <v>227</v>
      </c>
      <c r="P110" s="156" t="s">
        <v>228</v>
      </c>
      <c r="Q110" s="157" t="s">
        <v>177</v>
      </c>
      <c r="R110" s="168">
        <v>6</v>
      </c>
      <c r="S110" s="159">
        <v>644035</v>
      </c>
      <c r="T110" s="160">
        <f t="shared" si="30"/>
        <v>3864210</v>
      </c>
      <c r="V110" s="155" t="s">
        <v>227</v>
      </c>
      <c r="W110" s="156" t="s">
        <v>228</v>
      </c>
      <c r="X110" s="157" t="s">
        <v>177</v>
      </c>
      <c r="Y110" s="168">
        <v>6</v>
      </c>
      <c r="Z110" s="159">
        <v>810000</v>
      </c>
      <c r="AA110" s="160">
        <f t="shared" si="28"/>
        <v>4860000</v>
      </c>
      <c r="AC110" s="155" t="s">
        <v>227</v>
      </c>
      <c r="AD110" s="156" t="s">
        <v>228</v>
      </c>
      <c r="AE110" s="157" t="s">
        <v>177</v>
      </c>
      <c r="AF110" s="168">
        <v>6</v>
      </c>
      <c r="AG110" s="159">
        <v>220000</v>
      </c>
      <c r="AH110" s="160">
        <f t="shared" si="29"/>
        <v>1320000</v>
      </c>
    </row>
    <row r="111" spans="1:34">
      <c r="A111" s="149" t="s">
        <v>229</v>
      </c>
      <c r="B111" s="172"/>
      <c r="C111" s="173"/>
      <c r="D111" s="174"/>
      <c r="E111" s="159"/>
      <c r="F111" s="175"/>
      <c r="H111" s="149" t="s">
        <v>229</v>
      </c>
      <c r="I111" s="172"/>
      <c r="J111" s="173"/>
      <c r="K111" s="174"/>
      <c r="L111" s="199"/>
      <c r="M111" s="205"/>
      <c r="O111" s="149" t="s">
        <v>229</v>
      </c>
      <c r="P111" s="172"/>
      <c r="Q111" s="173"/>
      <c r="R111" s="174"/>
      <c r="S111" s="159"/>
      <c r="T111" s="175"/>
      <c r="V111" s="149" t="s">
        <v>229</v>
      </c>
      <c r="W111" s="172"/>
      <c r="X111" s="173"/>
      <c r="Y111" s="174"/>
      <c r="Z111" s="159"/>
      <c r="AA111" s="175"/>
      <c r="AC111" s="149" t="s">
        <v>229</v>
      </c>
      <c r="AD111" s="172"/>
      <c r="AE111" s="173"/>
      <c r="AF111" s="174"/>
      <c r="AG111" s="159"/>
      <c r="AH111" s="175"/>
    </row>
    <row r="112" spans="1:34" ht="51">
      <c r="A112" s="155" t="s">
        <v>223</v>
      </c>
      <c r="B112" s="156" t="s">
        <v>224</v>
      </c>
      <c r="C112" s="157" t="s">
        <v>159</v>
      </c>
      <c r="D112" s="158">
        <v>3</v>
      </c>
      <c r="E112" s="159">
        <v>503780</v>
      </c>
      <c r="F112" s="160">
        <f t="shared" ref="F112:F118" si="31">D112*E112</f>
        <v>1511340</v>
      </c>
      <c r="H112" s="155" t="s">
        <v>223</v>
      </c>
      <c r="I112" s="156" t="s">
        <v>224</v>
      </c>
      <c r="J112" s="157" t="s">
        <v>159</v>
      </c>
      <c r="K112" s="158">
        <v>3</v>
      </c>
      <c r="L112" s="199">
        <v>681445.6</v>
      </c>
      <c r="M112" s="200">
        <f t="shared" ref="M112:M119" si="32">+L112*K112</f>
        <v>2044336.7999999998</v>
      </c>
      <c r="O112" s="155" t="s">
        <v>223</v>
      </c>
      <c r="P112" s="156" t="s">
        <v>224</v>
      </c>
      <c r="Q112" s="157" t="s">
        <v>159</v>
      </c>
      <c r="R112" s="158">
        <v>3</v>
      </c>
      <c r="S112" s="159">
        <v>769840</v>
      </c>
      <c r="T112" s="160">
        <f>R112*S112</f>
        <v>2309520</v>
      </c>
      <c r="V112" s="155" t="s">
        <v>223</v>
      </c>
      <c r="W112" s="156" t="s">
        <v>224</v>
      </c>
      <c r="X112" s="157" t="s">
        <v>159</v>
      </c>
      <c r="Y112" s="158">
        <v>3</v>
      </c>
      <c r="Z112" s="159">
        <f>+Z103</f>
        <v>1077498</v>
      </c>
      <c r="AA112" s="160">
        <f t="shared" ref="AA112:AA118" si="33">Y112*Z112</f>
        <v>3232494</v>
      </c>
      <c r="AC112" s="155" t="s">
        <v>223</v>
      </c>
      <c r="AD112" s="156" t="s">
        <v>224</v>
      </c>
      <c r="AE112" s="157" t="s">
        <v>159</v>
      </c>
      <c r="AF112" s="158">
        <v>3</v>
      </c>
      <c r="AG112" s="159">
        <f>+AG103</f>
        <v>720000</v>
      </c>
      <c r="AH112" s="160">
        <f t="shared" ref="AH112:AH114" si="34">AF112*AG112</f>
        <v>2160000</v>
      </c>
    </row>
    <row r="113" spans="1:34" ht="38.25">
      <c r="A113" s="155" t="s">
        <v>225</v>
      </c>
      <c r="B113" s="156" t="s">
        <v>226</v>
      </c>
      <c r="C113" s="157" t="s">
        <v>159</v>
      </c>
      <c r="D113" s="158">
        <v>3</v>
      </c>
      <c r="E113" s="159">
        <v>396240</v>
      </c>
      <c r="F113" s="160">
        <f t="shared" si="31"/>
        <v>1188720</v>
      </c>
      <c r="H113" s="155" t="s">
        <v>225</v>
      </c>
      <c r="I113" s="156" t="s">
        <v>226</v>
      </c>
      <c r="J113" s="157" t="s">
        <v>159</v>
      </c>
      <c r="K113" s="158">
        <v>3</v>
      </c>
      <c r="L113" s="199">
        <v>613668</v>
      </c>
      <c r="M113" s="200">
        <f t="shared" si="32"/>
        <v>1841004</v>
      </c>
      <c r="O113" s="155" t="s">
        <v>225</v>
      </c>
      <c r="P113" s="156" t="s">
        <v>226</v>
      </c>
      <c r="Q113" s="157" t="s">
        <v>159</v>
      </c>
      <c r="R113" s="158">
        <v>3</v>
      </c>
      <c r="S113" s="159">
        <v>269933</v>
      </c>
      <c r="T113" s="160">
        <f>R113*S113</f>
        <v>809799</v>
      </c>
      <c r="V113" s="155" t="s">
        <v>225</v>
      </c>
      <c r="W113" s="156" t="s">
        <v>226</v>
      </c>
      <c r="X113" s="157" t="s">
        <v>159</v>
      </c>
      <c r="Y113" s="158">
        <v>3</v>
      </c>
      <c r="Z113" s="159">
        <f>+Z104</f>
        <v>588748</v>
      </c>
      <c r="AA113" s="160">
        <f t="shared" si="33"/>
        <v>1766244</v>
      </c>
      <c r="AC113" s="155" t="s">
        <v>225</v>
      </c>
      <c r="AD113" s="156" t="s">
        <v>226</v>
      </c>
      <c r="AE113" s="157" t="s">
        <v>159</v>
      </c>
      <c r="AF113" s="158">
        <v>3</v>
      </c>
      <c r="AG113" s="159">
        <v>270000</v>
      </c>
      <c r="AH113" s="160">
        <f t="shared" si="34"/>
        <v>810000</v>
      </c>
    </row>
    <row r="114" spans="1:34" ht="51">
      <c r="A114" s="155" t="s">
        <v>183</v>
      </c>
      <c r="B114" s="156" t="s">
        <v>184</v>
      </c>
      <c r="C114" s="157" t="s">
        <v>159</v>
      </c>
      <c r="D114" s="158">
        <v>6</v>
      </c>
      <c r="E114" s="159">
        <v>266254</v>
      </c>
      <c r="F114" s="160">
        <f t="shared" si="31"/>
        <v>1597524</v>
      </c>
      <c r="H114" s="155" t="s">
        <v>183</v>
      </c>
      <c r="I114" s="156" t="s">
        <v>184</v>
      </c>
      <c r="J114" s="157" t="s">
        <v>159</v>
      </c>
      <c r="K114" s="158">
        <v>6</v>
      </c>
      <c r="L114" s="199">
        <v>231840.63</v>
      </c>
      <c r="M114" s="200">
        <f t="shared" si="32"/>
        <v>1391043.78</v>
      </c>
      <c r="O114" s="155" t="s">
        <v>183</v>
      </c>
      <c r="P114" s="156" t="s">
        <v>184</v>
      </c>
      <c r="Q114" s="157" t="s">
        <v>159</v>
      </c>
      <c r="R114" s="158">
        <v>6</v>
      </c>
      <c r="S114" s="159">
        <v>306185</v>
      </c>
      <c r="T114" s="160">
        <f t="shared" ref="T114:T119" si="35">R114*S114</f>
        <v>1837110</v>
      </c>
      <c r="V114" s="155" t="s">
        <v>183</v>
      </c>
      <c r="W114" s="156" t="s">
        <v>184</v>
      </c>
      <c r="X114" s="157" t="s">
        <v>159</v>
      </c>
      <c r="Y114" s="158">
        <v>6</v>
      </c>
      <c r="Z114" s="159">
        <f>+Z62</f>
        <v>180000</v>
      </c>
      <c r="AA114" s="160">
        <f t="shared" si="33"/>
        <v>1080000</v>
      </c>
      <c r="AC114" s="155" t="s">
        <v>183</v>
      </c>
      <c r="AD114" s="156" t="s">
        <v>184</v>
      </c>
      <c r="AE114" s="157" t="s">
        <v>159</v>
      </c>
      <c r="AF114" s="158">
        <v>6</v>
      </c>
      <c r="AG114" s="159">
        <v>210000</v>
      </c>
      <c r="AH114" s="160">
        <f t="shared" si="34"/>
        <v>1260000</v>
      </c>
    </row>
    <row r="115" spans="1:34" ht="63.75">
      <c r="A115" s="155" t="s">
        <v>160</v>
      </c>
      <c r="B115" s="156" t="s">
        <v>161</v>
      </c>
      <c r="C115" s="157" t="s">
        <v>159</v>
      </c>
      <c r="D115" s="158">
        <v>6</v>
      </c>
      <c r="E115" s="159">
        <v>136416</v>
      </c>
      <c r="F115" s="160">
        <f>D115*E115</f>
        <v>818496</v>
      </c>
      <c r="H115" s="155" t="s">
        <v>160</v>
      </c>
      <c r="I115" s="156" t="s">
        <v>161</v>
      </c>
      <c r="J115" s="157" t="s">
        <v>159</v>
      </c>
      <c r="K115" s="158">
        <v>6</v>
      </c>
      <c r="L115" s="199">
        <v>165167.07</v>
      </c>
      <c r="M115" s="200">
        <f t="shared" si="32"/>
        <v>991002.42</v>
      </c>
      <c r="O115" s="155" t="s">
        <v>160</v>
      </c>
      <c r="P115" s="156" t="s">
        <v>161</v>
      </c>
      <c r="Q115" s="157" t="s">
        <v>159</v>
      </c>
      <c r="R115" s="158">
        <v>6</v>
      </c>
      <c r="S115" s="159">
        <v>145900</v>
      </c>
      <c r="T115" s="160">
        <f>+S115*R115</f>
        <v>875400</v>
      </c>
      <c r="V115" s="155" t="s">
        <v>160</v>
      </c>
      <c r="W115" s="156" t="s">
        <v>161</v>
      </c>
      <c r="X115" s="157" t="s">
        <v>159</v>
      </c>
      <c r="Y115" s="158">
        <v>6</v>
      </c>
      <c r="Z115" s="159">
        <f>+Z65</f>
        <v>70000</v>
      </c>
      <c r="AA115" s="160">
        <f>Y115*Z115</f>
        <v>420000</v>
      </c>
      <c r="AC115" s="155" t="s">
        <v>160</v>
      </c>
      <c r="AD115" s="156" t="s">
        <v>161</v>
      </c>
      <c r="AE115" s="157" t="s">
        <v>159</v>
      </c>
      <c r="AF115" s="158">
        <v>6</v>
      </c>
      <c r="AG115" s="159">
        <v>120000</v>
      </c>
      <c r="AH115" s="160">
        <f>AF115*AG115</f>
        <v>720000</v>
      </c>
    </row>
    <row r="116" spans="1:34" ht="38.25">
      <c r="A116" s="155" t="s">
        <v>167</v>
      </c>
      <c r="B116" s="156" t="s">
        <v>168</v>
      </c>
      <c r="C116" s="157" t="s">
        <v>159</v>
      </c>
      <c r="D116" s="158">
        <v>6</v>
      </c>
      <c r="E116" s="159">
        <v>362676</v>
      </c>
      <c r="F116" s="160">
        <f t="shared" si="31"/>
        <v>2176056</v>
      </c>
      <c r="H116" s="155" t="s">
        <v>167</v>
      </c>
      <c r="I116" s="156" t="s">
        <v>168</v>
      </c>
      <c r="J116" s="157" t="s">
        <v>159</v>
      </c>
      <c r="K116" s="158">
        <v>6</v>
      </c>
      <c r="L116" s="199">
        <v>261761.28</v>
      </c>
      <c r="M116" s="200">
        <f t="shared" si="32"/>
        <v>1570567.68</v>
      </c>
      <c r="O116" s="155" t="s">
        <v>167</v>
      </c>
      <c r="P116" s="156" t="s">
        <v>168</v>
      </c>
      <c r="Q116" s="157" t="s">
        <v>159</v>
      </c>
      <c r="R116" s="158">
        <v>6</v>
      </c>
      <c r="S116" s="159">
        <v>353500</v>
      </c>
      <c r="T116" s="160">
        <f>R116*S116</f>
        <v>2121000</v>
      </c>
      <c r="V116" s="155" t="s">
        <v>167</v>
      </c>
      <c r="W116" s="156" t="s">
        <v>168</v>
      </c>
      <c r="X116" s="157" t="s">
        <v>159</v>
      </c>
      <c r="Y116" s="158">
        <v>6</v>
      </c>
      <c r="Z116" s="159">
        <f>+Z16</f>
        <v>350000</v>
      </c>
      <c r="AA116" s="160">
        <f t="shared" si="33"/>
        <v>2100000</v>
      </c>
      <c r="AC116" s="155" t="s">
        <v>167</v>
      </c>
      <c r="AD116" s="156" t="s">
        <v>168</v>
      </c>
      <c r="AE116" s="157" t="s">
        <v>159</v>
      </c>
      <c r="AF116" s="158">
        <v>6</v>
      </c>
      <c r="AG116" s="159">
        <f>+AG16</f>
        <v>240000</v>
      </c>
      <c r="AH116" s="160">
        <f t="shared" ref="AH116:AH118" si="36">AF116*AG116</f>
        <v>1440000</v>
      </c>
    </row>
    <row r="117" spans="1:34" ht="25.5">
      <c r="A117" s="166" t="s">
        <v>191</v>
      </c>
      <c r="B117" s="161" t="s">
        <v>192</v>
      </c>
      <c r="C117" s="157" t="s">
        <v>159</v>
      </c>
      <c r="D117" s="158">
        <v>6</v>
      </c>
      <c r="E117" s="159">
        <v>297202</v>
      </c>
      <c r="F117" s="160">
        <f t="shared" si="31"/>
        <v>1783212</v>
      </c>
      <c r="H117" s="166" t="s">
        <v>191</v>
      </c>
      <c r="I117" s="161" t="s">
        <v>192</v>
      </c>
      <c r="J117" s="157" t="s">
        <v>159</v>
      </c>
      <c r="K117" s="158">
        <v>6</v>
      </c>
      <c r="L117" s="199">
        <v>227267.04</v>
      </c>
      <c r="M117" s="200">
        <f t="shared" si="32"/>
        <v>1363602.24</v>
      </c>
      <c r="O117" s="166" t="s">
        <v>191</v>
      </c>
      <c r="P117" s="161" t="s">
        <v>192</v>
      </c>
      <c r="Q117" s="157" t="s">
        <v>159</v>
      </c>
      <c r="R117" s="158">
        <v>6</v>
      </c>
      <c r="S117" s="159">
        <v>228500</v>
      </c>
      <c r="T117" s="160">
        <f t="shared" si="35"/>
        <v>1371000</v>
      </c>
      <c r="V117" s="166" t="s">
        <v>191</v>
      </c>
      <c r="W117" s="161" t="s">
        <v>192</v>
      </c>
      <c r="X117" s="157" t="s">
        <v>159</v>
      </c>
      <c r="Y117" s="158">
        <v>6</v>
      </c>
      <c r="Z117" s="159">
        <f>+Z47</f>
        <v>360000</v>
      </c>
      <c r="AA117" s="160">
        <f t="shared" si="33"/>
        <v>2160000</v>
      </c>
      <c r="AC117" s="166" t="s">
        <v>191</v>
      </c>
      <c r="AD117" s="161" t="s">
        <v>192</v>
      </c>
      <c r="AE117" s="157" t="s">
        <v>159</v>
      </c>
      <c r="AF117" s="158">
        <v>6</v>
      </c>
      <c r="AG117" s="159">
        <f>+AG47</f>
        <v>190000</v>
      </c>
      <c r="AH117" s="160">
        <f t="shared" si="36"/>
        <v>1140000</v>
      </c>
    </row>
    <row r="118" spans="1:34" ht="25.5">
      <c r="A118" s="155" t="s">
        <v>202</v>
      </c>
      <c r="B118" s="156" t="s">
        <v>203</v>
      </c>
      <c r="C118" s="157" t="s">
        <v>159</v>
      </c>
      <c r="D118" s="158">
        <v>3</v>
      </c>
      <c r="E118" s="159">
        <v>118947</v>
      </c>
      <c r="F118" s="160">
        <f t="shared" si="31"/>
        <v>356841</v>
      </c>
      <c r="H118" s="155" t="s">
        <v>202</v>
      </c>
      <c r="I118" s="156" t="s">
        <v>203</v>
      </c>
      <c r="J118" s="157" t="s">
        <v>159</v>
      </c>
      <c r="K118" s="158">
        <v>3</v>
      </c>
      <c r="L118" s="199">
        <v>26035</v>
      </c>
      <c r="M118" s="200">
        <f t="shared" si="32"/>
        <v>78105</v>
      </c>
      <c r="O118" s="155" t="s">
        <v>202</v>
      </c>
      <c r="P118" s="156" t="s">
        <v>203</v>
      </c>
      <c r="Q118" s="157" t="s">
        <v>159</v>
      </c>
      <c r="R118" s="158">
        <v>3</v>
      </c>
      <c r="S118" s="159">
        <v>62300</v>
      </c>
      <c r="T118" s="160">
        <f t="shared" si="35"/>
        <v>186900</v>
      </c>
      <c r="V118" s="155" t="s">
        <v>202</v>
      </c>
      <c r="W118" s="156" t="s">
        <v>203</v>
      </c>
      <c r="X118" s="157" t="s">
        <v>159</v>
      </c>
      <c r="Y118" s="158">
        <v>3</v>
      </c>
      <c r="Z118" s="159">
        <f>+Z57</f>
        <v>280000</v>
      </c>
      <c r="AA118" s="160">
        <f t="shared" si="33"/>
        <v>840000</v>
      </c>
      <c r="AC118" s="155" t="s">
        <v>202</v>
      </c>
      <c r="AD118" s="156" t="s">
        <v>203</v>
      </c>
      <c r="AE118" s="157" t="s">
        <v>159</v>
      </c>
      <c r="AF118" s="158">
        <v>3</v>
      </c>
      <c r="AG118" s="159">
        <f>+AG57</f>
        <v>55000</v>
      </c>
      <c r="AH118" s="160">
        <f t="shared" si="36"/>
        <v>165000</v>
      </c>
    </row>
    <row r="119" spans="1:34" ht="38.25">
      <c r="A119" s="155" t="s">
        <v>227</v>
      </c>
      <c r="B119" s="156" t="s">
        <v>228</v>
      </c>
      <c r="C119" s="157" t="s">
        <v>177</v>
      </c>
      <c r="D119" s="168">
        <v>6</v>
      </c>
      <c r="E119" s="159">
        <v>1163251</v>
      </c>
      <c r="F119" s="160">
        <f>D119*E119</f>
        <v>6979506</v>
      </c>
      <c r="H119" s="155" t="s">
        <v>227</v>
      </c>
      <c r="I119" s="156" t="s">
        <v>228</v>
      </c>
      <c r="J119" s="157" t="s">
        <v>177</v>
      </c>
      <c r="K119" s="168">
        <v>6</v>
      </c>
      <c r="L119" s="199">
        <v>581961.6</v>
      </c>
      <c r="M119" s="200">
        <f t="shared" si="32"/>
        <v>3491769.5999999996</v>
      </c>
      <c r="O119" s="155" t="s">
        <v>227</v>
      </c>
      <c r="P119" s="156" t="s">
        <v>228</v>
      </c>
      <c r="Q119" s="157" t="s">
        <v>177</v>
      </c>
      <c r="R119" s="168">
        <v>6</v>
      </c>
      <c r="S119" s="159">
        <v>644035</v>
      </c>
      <c r="T119" s="160">
        <f t="shared" si="35"/>
        <v>3864210</v>
      </c>
      <c r="V119" s="155" t="s">
        <v>227</v>
      </c>
      <c r="W119" s="156" t="s">
        <v>228</v>
      </c>
      <c r="X119" s="157" t="s">
        <v>177</v>
      </c>
      <c r="Y119" s="168">
        <v>6</v>
      </c>
      <c r="Z119" s="159">
        <f>+Z110</f>
        <v>810000</v>
      </c>
      <c r="AA119" s="160">
        <f>Y119*Z119</f>
        <v>4860000</v>
      </c>
      <c r="AC119" s="155" t="s">
        <v>227</v>
      </c>
      <c r="AD119" s="156" t="s">
        <v>228</v>
      </c>
      <c r="AE119" s="157" t="s">
        <v>177</v>
      </c>
      <c r="AF119" s="168">
        <v>6</v>
      </c>
      <c r="AG119" s="159">
        <f>+AG110</f>
        <v>220000</v>
      </c>
      <c r="AH119" s="160">
        <f>AF119*AG119</f>
        <v>1320000</v>
      </c>
    </row>
    <row r="120" spans="1:34">
      <c r="A120" s="149" t="s">
        <v>230</v>
      </c>
      <c r="B120" s="172"/>
      <c r="C120" s="173"/>
      <c r="D120" s="174"/>
      <c r="E120" s="159"/>
      <c r="F120" s="175"/>
      <c r="H120" s="149" t="s">
        <v>230</v>
      </c>
      <c r="I120" s="172"/>
      <c r="J120" s="173"/>
      <c r="K120" s="174"/>
      <c r="L120" s="199"/>
      <c r="M120" s="205"/>
      <c r="O120" s="149" t="s">
        <v>230</v>
      </c>
      <c r="P120" s="172"/>
      <c r="Q120" s="173"/>
      <c r="R120" s="174"/>
      <c r="S120" s="159"/>
      <c r="T120" s="175"/>
      <c r="V120" s="149" t="s">
        <v>230</v>
      </c>
      <c r="W120" s="172"/>
      <c r="X120" s="173"/>
      <c r="Y120" s="174"/>
      <c r="Z120" s="159"/>
      <c r="AA120" s="175"/>
      <c r="AC120" s="149" t="s">
        <v>230</v>
      </c>
      <c r="AD120" s="172"/>
      <c r="AE120" s="173"/>
      <c r="AF120" s="174"/>
      <c r="AG120" s="159"/>
      <c r="AH120" s="175"/>
    </row>
    <row r="121" spans="1:34" ht="51">
      <c r="A121" s="155" t="s">
        <v>183</v>
      </c>
      <c r="B121" s="156" t="s">
        <v>184</v>
      </c>
      <c r="C121" s="157" t="s">
        <v>159</v>
      </c>
      <c r="D121" s="158">
        <v>6</v>
      </c>
      <c r="E121" s="159">
        <v>266254</v>
      </c>
      <c r="F121" s="160">
        <f>D121*E121</f>
        <v>1597524</v>
      </c>
      <c r="H121" s="155" t="s">
        <v>183</v>
      </c>
      <c r="I121" s="156" t="s">
        <v>184</v>
      </c>
      <c r="J121" s="157" t="s">
        <v>159</v>
      </c>
      <c r="K121" s="158">
        <v>6</v>
      </c>
      <c r="L121" s="199">
        <v>231840.63</v>
      </c>
      <c r="M121" s="200">
        <f>+L121*K121</f>
        <v>1391043.78</v>
      </c>
      <c r="O121" s="155" t="s">
        <v>183</v>
      </c>
      <c r="P121" s="156" t="s">
        <v>184</v>
      </c>
      <c r="Q121" s="157" t="s">
        <v>159</v>
      </c>
      <c r="R121" s="158">
        <v>6</v>
      </c>
      <c r="S121" s="159">
        <v>306185</v>
      </c>
      <c r="T121" s="160">
        <f>R121*S121</f>
        <v>1837110</v>
      </c>
      <c r="V121" s="155" t="s">
        <v>183</v>
      </c>
      <c r="W121" s="156" t="s">
        <v>184</v>
      </c>
      <c r="X121" s="157" t="s">
        <v>159</v>
      </c>
      <c r="Y121" s="158">
        <v>6</v>
      </c>
      <c r="Z121" s="159">
        <f>+Z72</f>
        <v>180000</v>
      </c>
      <c r="AA121" s="160">
        <f>Y121*Z121</f>
        <v>1080000</v>
      </c>
      <c r="AC121" s="155" t="s">
        <v>183</v>
      </c>
      <c r="AD121" s="156" t="s">
        <v>184</v>
      </c>
      <c r="AE121" s="157" t="s">
        <v>159</v>
      </c>
      <c r="AF121" s="158">
        <v>6</v>
      </c>
      <c r="AG121" s="159">
        <f>+AG72</f>
        <v>210000</v>
      </c>
      <c r="AH121" s="160">
        <f>AF121*AG121</f>
        <v>1260000</v>
      </c>
    </row>
    <row r="122" spans="1:34" ht="38.25">
      <c r="A122" s="166" t="s">
        <v>231</v>
      </c>
      <c r="B122" s="156" t="s">
        <v>232</v>
      </c>
      <c r="C122" s="157" t="s">
        <v>159</v>
      </c>
      <c r="D122" s="158">
        <v>6</v>
      </c>
      <c r="E122" s="159">
        <v>269211</v>
      </c>
      <c r="F122" s="160">
        <f>D122*E122</f>
        <v>1615266</v>
      </c>
      <c r="H122" s="166" t="s">
        <v>231</v>
      </c>
      <c r="I122" s="156" t="s">
        <v>232</v>
      </c>
      <c r="J122" s="157" t="s">
        <v>159</v>
      </c>
      <c r="K122" s="158">
        <v>6</v>
      </c>
      <c r="L122" s="199">
        <v>580814.07999999996</v>
      </c>
      <c r="M122" s="200">
        <f>+L122*K122</f>
        <v>3484884.4799999995</v>
      </c>
      <c r="O122" s="166" t="s">
        <v>231</v>
      </c>
      <c r="P122" s="156" t="s">
        <v>232</v>
      </c>
      <c r="Q122" s="157" t="s">
        <v>159</v>
      </c>
      <c r="R122" s="158">
        <v>6</v>
      </c>
      <c r="S122" s="159">
        <v>258740</v>
      </c>
      <c r="T122" s="160">
        <f>R122*S122</f>
        <v>1552440</v>
      </c>
      <c r="V122" s="166" t="s">
        <v>231</v>
      </c>
      <c r="W122" s="156" t="s">
        <v>232</v>
      </c>
      <c r="X122" s="157" t="s">
        <v>159</v>
      </c>
      <c r="Y122" s="158">
        <v>6</v>
      </c>
      <c r="Z122" s="159">
        <v>482290</v>
      </c>
      <c r="AA122" s="160">
        <f>Y122*Z122</f>
        <v>2893740</v>
      </c>
      <c r="AC122" s="166" t="s">
        <v>231</v>
      </c>
      <c r="AD122" s="156" t="s">
        <v>232</v>
      </c>
      <c r="AE122" s="157" t="s">
        <v>159</v>
      </c>
      <c r="AF122" s="158">
        <v>6</v>
      </c>
      <c r="AG122" s="159">
        <v>245600</v>
      </c>
      <c r="AH122" s="160">
        <f>AF122*AG122</f>
        <v>1473600</v>
      </c>
    </row>
    <row r="123" spans="1:34" ht="25.5">
      <c r="A123" s="177" t="s">
        <v>202</v>
      </c>
      <c r="B123" s="178" t="s">
        <v>203</v>
      </c>
      <c r="C123" s="179" t="s">
        <v>159</v>
      </c>
      <c r="D123" s="180">
        <v>4</v>
      </c>
      <c r="E123" s="159">
        <v>118947</v>
      </c>
      <c r="F123" s="160">
        <f>D123*E123</f>
        <v>475788</v>
      </c>
      <c r="H123" s="177" t="s">
        <v>202</v>
      </c>
      <c r="I123" s="178" t="s">
        <v>203</v>
      </c>
      <c r="J123" s="179" t="s">
        <v>159</v>
      </c>
      <c r="K123" s="180">
        <v>4</v>
      </c>
      <c r="L123" s="206">
        <v>26035</v>
      </c>
      <c r="M123" s="200">
        <f>+L123*K123</f>
        <v>104140</v>
      </c>
      <c r="O123" s="177" t="s">
        <v>202</v>
      </c>
      <c r="P123" s="178" t="s">
        <v>203</v>
      </c>
      <c r="Q123" s="179" t="s">
        <v>159</v>
      </c>
      <c r="R123" s="180">
        <v>4</v>
      </c>
      <c r="S123" s="159">
        <v>62300</v>
      </c>
      <c r="T123" s="160">
        <f>R123*S123</f>
        <v>249200</v>
      </c>
      <c r="V123" s="177" t="s">
        <v>202</v>
      </c>
      <c r="W123" s="178" t="s">
        <v>203</v>
      </c>
      <c r="X123" s="179" t="s">
        <v>159</v>
      </c>
      <c r="Y123" s="180">
        <v>4</v>
      </c>
      <c r="Z123" s="213">
        <f>+Z57</f>
        <v>280000</v>
      </c>
      <c r="AA123" s="160">
        <f>Y123*Z123</f>
        <v>1120000</v>
      </c>
      <c r="AC123" s="177" t="s">
        <v>202</v>
      </c>
      <c r="AD123" s="178" t="s">
        <v>203</v>
      </c>
      <c r="AE123" s="179" t="s">
        <v>159</v>
      </c>
      <c r="AF123" s="180">
        <v>4</v>
      </c>
      <c r="AG123" s="213">
        <f>+AG57</f>
        <v>55000</v>
      </c>
      <c r="AH123" s="160">
        <f>AF123*AG123</f>
        <v>220000</v>
      </c>
    </row>
    <row r="124" spans="1:34" ht="38.25">
      <c r="A124" s="155" t="s">
        <v>227</v>
      </c>
      <c r="B124" s="156" t="s">
        <v>228</v>
      </c>
      <c r="C124" s="157" t="s">
        <v>177</v>
      </c>
      <c r="D124" s="181">
        <v>3.7</v>
      </c>
      <c r="E124" s="159">
        <v>1163251</v>
      </c>
      <c r="F124" s="160">
        <f>D124*E124</f>
        <v>4304028.7</v>
      </c>
      <c r="H124" s="155" t="s">
        <v>227</v>
      </c>
      <c r="I124" s="156" t="s">
        <v>228</v>
      </c>
      <c r="J124" s="157" t="s">
        <v>177</v>
      </c>
      <c r="K124" s="181">
        <v>3.7</v>
      </c>
      <c r="L124" s="199">
        <v>581961.6</v>
      </c>
      <c r="M124" s="200">
        <f>+L124*K124</f>
        <v>2153257.92</v>
      </c>
      <c r="O124" s="155" t="s">
        <v>227</v>
      </c>
      <c r="P124" s="156" t="s">
        <v>228</v>
      </c>
      <c r="Q124" s="157" t="s">
        <v>177</v>
      </c>
      <c r="R124" s="181">
        <v>3.7</v>
      </c>
      <c r="S124" s="159">
        <v>948825</v>
      </c>
      <c r="T124" s="160">
        <f>R124*S124</f>
        <v>3510652.5</v>
      </c>
      <c r="V124" s="155" t="s">
        <v>227</v>
      </c>
      <c r="W124" s="156" t="s">
        <v>228</v>
      </c>
      <c r="X124" s="157" t="s">
        <v>177</v>
      </c>
      <c r="Y124" s="181">
        <v>3.7</v>
      </c>
      <c r="Z124" s="213">
        <f>+Z110</f>
        <v>810000</v>
      </c>
      <c r="AA124" s="160">
        <f>Y124*Z124</f>
        <v>2997000</v>
      </c>
      <c r="AC124" s="155" t="s">
        <v>227</v>
      </c>
      <c r="AD124" s="156" t="s">
        <v>228</v>
      </c>
      <c r="AE124" s="157" t="s">
        <v>177</v>
      </c>
      <c r="AF124" s="181">
        <v>3.7</v>
      </c>
      <c r="AG124" s="213">
        <f>+AG110</f>
        <v>220000</v>
      </c>
      <c r="AH124" s="160">
        <f>AF124*AG124</f>
        <v>814000</v>
      </c>
    </row>
    <row r="125" spans="1:34" ht="15">
      <c r="A125" s="182"/>
      <c r="B125" s="183"/>
      <c r="C125" s="184"/>
      <c r="D125" s="185" t="s">
        <v>233</v>
      </c>
      <c r="E125" s="186"/>
      <c r="F125" s="187">
        <f>F11+F12+F13+F15+F16+F17+F18+F19+F20+F21+F22+F23+F25+F26+F27+F28+F29+F31+F32+F33+F34+F35+F36+F37+F38+F40+F41+F42+F43+F44+F45+F46+F47+F49+F52+F53+F54+F55+F56+F57+F59+F60+F61+F62+F63+F64+F65+F66+F67+F69+F70+F71+F72+F73+F74+F75+F76+F77+F79+F80+F82+F83+F84+F85+F86+F87+F88+F89+F92+F93+F94+F95+F97+F98+F99+F100+F101+F103+F104+F105+F106+F107+F108+F109+F110+F112+F113+F114+F115+F116+F117+F118+F119+F121+F122+F123+F124</f>
        <v>130536511.56</v>
      </c>
      <c r="H125" s="182"/>
      <c r="I125" s="183"/>
      <c r="J125" s="184"/>
      <c r="K125" s="185" t="s">
        <v>233</v>
      </c>
      <c r="L125" s="186"/>
      <c r="M125" s="207">
        <f>SUM(M10:M124)</f>
        <v>108291199.20640002</v>
      </c>
      <c r="O125" s="182"/>
      <c r="P125" s="183"/>
      <c r="Q125" s="184"/>
      <c r="R125" s="185" t="s">
        <v>233</v>
      </c>
      <c r="S125" s="186"/>
      <c r="T125" s="187">
        <f>SUBTOTAL(109,T9:T124)</f>
        <v>127514885.91999999</v>
      </c>
      <c r="V125" s="182"/>
      <c r="W125" s="183"/>
      <c r="X125" s="184"/>
      <c r="Y125" s="185" t="s">
        <v>233</v>
      </c>
      <c r="Z125" s="186"/>
      <c r="AA125" s="187">
        <f>SUM(AA10:AA124)</f>
        <v>132453416</v>
      </c>
      <c r="AC125" s="182"/>
      <c r="AD125" s="183"/>
      <c r="AE125" s="184"/>
      <c r="AF125" s="185" t="s">
        <v>233</v>
      </c>
      <c r="AG125" s="186"/>
      <c r="AH125" s="187">
        <f>SUM(AH10:AH124)</f>
        <v>76437800</v>
      </c>
    </row>
    <row r="126" spans="1:34" ht="15">
      <c r="A126" s="182"/>
      <c r="B126" s="183"/>
      <c r="C126" s="184"/>
      <c r="D126" s="188" t="s">
        <v>234</v>
      </c>
      <c r="E126" s="189"/>
      <c r="F126" s="190">
        <f>F125*19%</f>
        <v>24801937.196400002</v>
      </c>
      <c r="H126" s="182"/>
      <c r="I126" s="183"/>
      <c r="J126" s="184"/>
      <c r="K126" s="188" t="s">
        <v>234</v>
      </c>
      <c r="L126" s="189"/>
      <c r="M126" s="208">
        <f>M125*19%</f>
        <v>20575327.849216003</v>
      </c>
      <c r="O126" s="182"/>
      <c r="P126" s="183"/>
      <c r="Q126" s="184"/>
      <c r="R126" s="188" t="s">
        <v>234</v>
      </c>
      <c r="S126" s="189"/>
      <c r="T126" s="190">
        <f>T125*19%</f>
        <v>24227828.3248</v>
      </c>
      <c r="V126" s="182"/>
      <c r="W126" s="183"/>
      <c r="X126" s="184"/>
      <c r="Y126" s="188" t="s">
        <v>234</v>
      </c>
      <c r="Z126" s="189"/>
      <c r="AA126" s="190">
        <f>AA125*19%</f>
        <v>25166149.039999999</v>
      </c>
      <c r="AC126" s="182"/>
      <c r="AD126" s="183"/>
      <c r="AE126" s="184"/>
      <c r="AF126" s="188" t="s">
        <v>234</v>
      </c>
      <c r="AG126" s="189"/>
      <c r="AH126" s="190">
        <f>AH125*19%</f>
        <v>14523182</v>
      </c>
    </row>
    <row r="127" spans="1:34" ht="15">
      <c r="A127" s="182"/>
      <c r="B127" s="183"/>
      <c r="C127" s="184"/>
      <c r="D127" s="191" t="s">
        <v>154</v>
      </c>
      <c r="E127" s="192"/>
      <c r="F127" s="193">
        <f>F126+F125</f>
        <v>155338448.75639999</v>
      </c>
      <c r="H127" s="182"/>
      <c r="I127" s="183"/>
      <c r="J127" s="184"/>
      <c r="K127" s="191" t="s">
        <v>154</v>
      </c>
      <c r="L127" s="192"/>
      <c r="M127" s="209">
        <f>M126+M125</f>
        <v>128866527.05561602</v>
      </c>
      <c r="O127" s="182"/>
      <c r="P127" s="183"/>
      <c r="Q127" s="184"/>
      <c r="R127" s="191" t="s">
        <v>154</v>
      </c>
      <c r="S127" s="192"/>
      <c r="T127" s="193">
        <f>T126+T125</f>
        <v>151742714.24479997</v>
      </c>
      <c r="V127" s="182"/>
      <c r="W127" s="183"/>
      <c r="X127" s="184"/>
      <c r="Y127" s="191" t="s">
        <v>154</v>
      </c>
      <c r="Z127" s="192"/>
      <c r="AA127" s="193">
        <f>AA126+AA125</f>
        <v>157619565.03999999</v>
      </c>
      <c r="AC127" s="182"/>
      <c r="AD127" s="183"/>
      <c r="AE127" s="184"/>
      <c r="AF127" s="191" t="s">
        <v>154</v>
      </c>
      <c r="AG127" s="192"/>
      <c r="AH127" s="193">
        <f>AH126+AH125</f>
        <v>90960982</v>
      </c>
    </row>
  </sheetData>
  <sheetProtection password="CC65" sheet="1" objects="1" scenarios="1" selectLockedCells="1" selectUnlockedCells="1"/>
  <mergeCells count="25">
    <mergeCell ref="Q1:T1"/>
    <mergeCell ref="Q2:T4"/>
    <mergeCell ref="Q5:T6"/>
    <mergeCell ref="O7:T7"/>
    <mergeCell ref="A1:B6"/>
    <mergeCell ref="C1:F1"/>
    <mergeCell ref="C2:F4"/>
    <mergeCell ref="C5:F6"/>
    <mergeCell ref="A7:F7"/>
    <mergeCell ref="H1:I6"/>
    <mergeCell ref="J1:M1"/>
    <mergeCell ref="J2:M4"/>
    <mergeCell ref="J5:M6"/>
    <mergeCell ref="H7:M7"/>
    <mergeCell ref="O1:P6"/>
    <mergeCell ref="V1:W6"/>
    <mergeCell ref="X1:AA1"/>
    <mergeCell ref="X2:AA4"/>
    <mergeCell ref="X5:AA6"/>
    <mergeCell ref="V7:AA7"/>
    <mergeCell ref="AC1:AD6"/>
    <mergeCell ref="AE1:AH1"/>
    <mergeCell ref="AE2:AH4"/>
    <mergeCell ref="AE5:AH6"/>
    <mergeCell ref="AC7:AH7"/>
  </mergeCells>
  <printOptions horizontalCentered="1"/>
  <pageMargins left="0.70866141732283472" right="0.70866141732283472" top="0.74803149606299213" bottom="0.74803149606299213" header="0.31496062992125984" footer="0.31496062992125984"/>
  <pageSetup scale="51" fitToHeight="0" orientation="portrait" r:id="rId1"/>
  <headerFooter>
    <oddHeader>&amp;L&amp;D&amp;R&amp;G</oddHeader>
    <oddFooter>&amp;L&amp;"Swis721 LtCn BT,Light"&amp;F
&amp;A&amp;C&amp;"Swis721 LtCn BT,Light"&amp;Pde&amp;N&amp;R&amp;"Swis721 LtCn BT,Light"Presupuesto Obra Civil:
Elaborado por :Viviana Valencia Montoya</oddFooter>
  </headerFooter>
  <drawing r:id="rId2"/>
  <legacyDrawingHF r:id="rId3"/>
  <tableParts count="5">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vt:i4>
      </vt:variant>
    </vt:vector>
  </HeadingPairs>
  <TitlesOfParts>
    <vt:vector size="16" baseType="lpstr">
      <vt:lpstr>ENTREGA</vt:lpstr>
      <vt:lpstr>4.1.1. REQUISITOS JURÍDICOS (2</vt:lpstr>
      <vt:lpstr>4.2.1 EXPERIENCIA GRAL</vt:lpstr>
      <vt:lpstr>4,4 CAP FINANCIERA</vt:lpstr>
      <vt:lpstr>9. REQUISITOS COMERCIALES</vt:lpstr>
      <vt:lpstr>10. EVALUACIÓN</vt:lpstr>
      <vt:lpstr>Presupuesto Consolidado</vt:lpstr>
      <vt:lpstr>'4.1.1. REQUISITOS JURÍDICOS (2'!_Toc524341510</vt:lpstr>
      <vt:lpstr>'10. EVALUACIÓN'!Área_de_impresión</vt:lpstr>
      <vt:lpstr>'4,4 CAP FINANCIERA'!Área_de_impresión</vt:lpstr>
      <vt:lpstr>'4.1.1. REQUISITOS JURÍDICOS (2'!Área_de_impresión</vt:lpstr>
      <vt:lpstr>'4.2.1 EXPERIENCIA GRAL'!Área_de_impresión</vt:lpstr>
      <vt:lpstr>'4,4 CAP FINANCIERA'!Títulos_a_imprimir</vt:lpstr>
      <vt:lpstr>'4.1.1. REQUISITOS JURÍDICOS (2'!Títulos_a_imprimir</vt:lpstr>
      <vt:lpstr>'4.2.1 EXPERIENCIA GRAL'!Títulos_a_imprimir</vt:lpstr>
      <vt:lpstr>'9. REQUISITOS COMERCIALES'!Títulos_a_imprimir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GLI</cp:lastModifiedBy>
  <cp:lastPrinted>2018-10-03T21:19:50Z</cp:lastPrinted>
  <dcterms:created xsi:type="dcterms:W3CDTF">2013-08-04T21:27:49Z</dcterms:created>
  <dcterms:modified xsi:type="dcterms:W3CDTF">2018-12-05T12:22:38Z</dcterms:modified>
</cp:coreProperties>
</file>