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5200" windowHeight="11280" tabRatio="669" activeTab="14"/>
  </bookViews>
  <sheets>
    <sheet name="Entrega" sheetId="1" r:id="rId1"/>
    <sheet name="Apertura" sheetId="2" r:id="rId2"/>
    <sheet name="Cond. Comerciales" sheetId="3" r:id="rId3"/>
    <sheet name="Cond. Financieras" sheetId="4" r:id="rId4"/>
    <sheet name="Contratos" sheetId="5" r:id="rId5"/>
    <sheet name="Certificaciones" sheetId="6" r:id="rId6"/>
    <sheet name="Cond. Técnicas" sheetId="7" r:id="rId7"/>
    <sheet name="Docs. anexar" sheetId="8" r:id="rId8"/>
    <sheet name="SuministroNacionales-UsoBajo" sheetId="9" r:id="rId9"/>
    <sheet name="SuministroImportados-UsoBajo" sheetId="10" r:id="rId10"/>
    <sheet name="SuministroImportados-UsoAlto" sheetId="11" r:id="rId11"/>
    <sheet name="ManoObra-UsoBajo" sheetId="12" r:id="rId12"/>
    <sheet name="ManoObra-UsoAlto" sheetId="13" r:id="rId13"/>
    <sheet name="Viaticos" sheetId="14" r:id="rId14"/>
    <sheet name="Calificación" sheetId="15" r:id="rId15"/>
  </sheets>
  <externalReferences>
    <externalReference r:id="rId18"/>
  </externalReferences>
  <definedNames>
    <definedName name="_Toc359331802" localSheetId="5">'Certificaciones'!#REF!</definedName>
    <definedName name="_Toc359331802" localSheetId="2">'Cond. Comerciales'!#REF!</definedName>
    <definedName name="_Toc359331802" localSheetId="3">'Cond. Financieras'!#REF!</definedName>
    <definedName name="_Toc359331802" localSheetId="4">'Contratos'!#REF!</definedName>
    <definedName name="_Toc359331802" localSheetId="7">'Docs. anexar'!#REF!</definedName>
    <definedName name="Alto" localSheetId="14">'Calificación'!#REF!</definedName>
    <definedName name="Alto">#REF!</definedName>
    <definedName name="_xlnm.Print_Area" localSheetId="1">'Apertura'!$B$1:$M$11</definedName>
    <definedName name="_xlnm.Print_Area" localSheetId="14">'Calificación'!$B$1:$G$34</definedName>
    <definedName name="_xlnm.Print_Area" localSheetId="5">'Certificaciones'!$B$1:$F$14</definedName>
    <definedName name="_xlnm.Print_Area" localSheetId="2">'Cond. Comerciales'!$B$1:$E$21</definedName>
    <definedName name="_xlnm.Print_Area" localSheetId="3">'Cond. Financieras'!$B$1:$G$18</definedName>
    <definedName name="_xlnm.Print_Area" localSheetId="6">'Cond. Técnicas'!$B$1:$E$70</definedName>
    <definedName name="_xlnm.Print_Area" localSheetId="4">'Contratos'!$B$1:$G$27</definedName>
    <definedName name="_xlnm.Print_Area" localSheetId="7">'Docs. anexar'!$B$1:$E$30</definedName>
    <definedName name="_xlnm.Print_Area" localSheetId="0">'Entrega'!$B$1:$E$15</definedName>
    <definedName name="_xlnm.Print_Area" localSheetId="12">'ManoObra-UsoAlto'!$B$1:$I$25</definedName>
    <definedName name="_xlnm.Print_Area" localSheetId="11">'ManoObra-UsoBajo'!$B$1:$I$183</definedName>
    <definedName name="_xlnm.Print_Area" localSheetId="10">'SuministroImportados-UsoAlto'!$B$1:$I$24</definedName>
    <definedName name="_xlnm.Print_Area" localSheetId="9">'SuministroImportados-UsoBajo'!$B$1:$I$60</definedName>
    <definedName name="_xlnm.Print_Area" localSheetId="8">'SuministroNacionales-UsoBajo'!$B$1:$I$120</definedName>
    <definedName name="_xlnm.Print_Area" localSheetId="13">'Viaticos'!$B$1:$H$52</definedName>
    <definedName name="Bajo" localSheetId="14">'Calificación'!#REF!</definedName>
    <definedName name="Bajo">#REF!</definedName>
    <definedName name="Excel_BuiltIn__FilterDatabase_1" localSheetId="1">'SuministroNacionales-UsoBajo'!#REF!</definedName>
    <definedName name="Excel_BuiltIn__FilterDatabase_1" localSheetId="14">#REF!</definedName>
    <definedName name="Excel_BuiltIn__FilterDatabase_1" localSheetId="5">'SuministroNacionales-UsoBajo'!#REF!</definedName>
    <definedName name="Excel_BuiltIn__FilterDatabase_1" localSheetId="2">'SuministroNacionales-UsoBajo'!#REF!</definedName>
    <definedName name="Excel_BuiltIn__FilterDatabase_1" localSheetId="3">'SuministroNacionales-UsoBajo'!#REF!</definedName>
    <definedName name="Excel_BuiltIn__FilterDatabase_1" localSheetId="4">'SuministroNacionales-UsoBajo'!#REF!</definedName>
    <definedName name="Excel_BuiltIn__FilterDatabase_1" localSheetId="7">'SuministroNacionales-UsoBajo'!#REF!</definedName>
    <definedName name="Excel_BuiltIn__FilterDatabase_1">'SuministroNacionales-UsoBajo'!#REF!</definedName>
    <definedName name="Excel_BuiltIn__FilterDatabase_2" localSheetId="1">'ManoObra-UsoBajo'!#REF!</definedName>
    <definedName name="Excel_BuiltIn__FilterDatabase_2" localSheetId="14">#REF!</definedName>
    <definedName name="Excel_BuiltIn__FilterDatabase_2" localSheetId="5">'ManoObra-UsoBajo'!#REF!</definedName>
    <definedName name="Excel_BuiltIn__FilterDatabase_2" localSheetId="2">'ManoObra-UsoBajo'!#REF!</definedName>
    <definedName name="Excel_BuiltIn__FilterDatabase_2" localSheetId="3">'ManoObra-UsoBajo'!#REF!</definedName>
    <definedName name="Excel_BuiltIn__FilterDatabase_2" localSheetId="4">'ManoObra-UsoBajo'!#REF!</definedName>
    <definedName name="Excel_BuiltIn__FilterDatabase_2" localSheetId="7">'ManoObra-UsoBajo'!#REF!</definedName>
    <definedName name="Excel_BuiltIn__FilterDatabase_2">'ManoObra-UsoBajo'!#REF!</definedName>
    <definedName name="_xlnm.Print_Titles" localSheetId="11">'ManoObra-UsoBajo'!$1:$10</definedName>
    <definedName name="_xlnm.Print_Titles" localSheetId="9">'SuministroImportados-UsoBajo'!$1:$10</definedName>
    <definedName name="_xlnm.Print_Titles" localSheetId="8">'SuministroNacionales-UsoBajo'!$1:$10</definedName>
  </definedNames>
  <calcPr fullCalcOnLoad="1"/>
</workbook>
</file>

<file path=xl/sharedStrings.xml><?xml version="1.0" encoding="utf-8"?>
<sst xmlns="http://schemas.openxmlformats.org/spreadsheetml/2006/main" count="1302" uniqueCount="679">
  <si>
    <t>UNIVERSIDAD DE ANTIOQUIA</t>
  </si>
  <si>
    <t>Item</t>
  </si>
  <si>
    <t>Descripción</t>
  </si>
  <si>
    <t>Cantidad</t>
  </si>
  <si>
    <t>und</t>
  </si>
  <si>
    <t>Suministro  de ducto metálico 180x100 mm sin división calibre 22 pintura electrostática en polvo</t>
  </si>
  <si>
    <t>mts</t>
  </si>
  <si>
    <t>Suministro  de ducto metálico 80x40 mm sin división calibre 22 pintura electrostática en polvo</t>
  </si>
  <si>
    <t>Suministro  de ducto metálico 60x40 mm sin división calibre 22 pintura electrostática en polvo</t>
  </si>
  <si>
    <t>Suministro de ducto metálico 40x40 mm sin división calibre 22 pintura electrostática en polvo</t>
  </si>
  <si>
    <t>Suministro de ducto metálico 40x40 mm sin división calibre 22 pintura electrostática metalizada en polvo.</t>
  </si>
  <si>
    <t>Suministro  de ducto metálico 40x20 mm sin división calibre 22 pintura electrostática en polvo</t>
  </si>
  <si>
    <t>Suministro  de ducto metálico 40x20 mm sin división calibre 22 pintura electrostática metalizada en polvo.</t>
  </si>
  <si>
    <t>Suministro  de ducto metálico 60x50 mm sin división calibre 22 pintura electrostática en polvo.</t>
  </si>
  <si>
    <t>Suministro de ducto metálico 60x60 mm sin división calibre 22 pintura electrostática en polvo</t>
  </si>
  <si>
    <t>Suministro de ducto metálico 80x50 mm sin división calibre 22 pintura electrostática en polvo</t>
  </si>
  <si>
    <t>Suministro de ducto metálico 90x50 mm sin división calibre 22 pintura electrostática en polvo</t>
  </si>
  <si>
    <t>Suministro de ducto metálico 100x40 mm sin división calibre 22 pintura electrostática en polvo</t>
  </si>
  <si>
    <t>Suministro de ducto metálico 100x100 mm sin división calibre 22 pintura electrostática en polvo</t>
  </si>
  <si>
    <t>Suministro de ducto metálico 120x50 mm sin división calibre 22 pintura electrostática en polvo</t>
  </si>
  <si>
    <t>Suministro de ducto metálico 120x100 mm sin división calibre 22 pintura electrostática en polvo</t>
  </si>
  <si>
    <t>Suministro de ducto metálico 150x100 mm sin división calibre 22 pintura electrostática en polvo</t>
  </si>
  <si>
    <t>Suministro de ducto metálico 120x40 mm con división calibre 22 pintura electrostática en polvo</t>
  </si>
  <si>
    <t>Suministro de ducto metálico 100x40 mm con división calibre 22 pintura electrostática en polvo</t>
  </si>
  <si>
    <t>Suministro de ducto metálico 80x40 mm con división calibre 22 pintura electrostática en polvo</t>
  </si>
  <si>
    <t>Suministro de ducto metálico 60x30 mm con división calibre 22 pintura electrostática en polvo</t>
  </si>
  <si>
    <t>Suministro de ducto metálico 120x50 mm con división calibre 22 pintura electrostática en polvo</t>
  </si>
  <si>
    <t>Suministro de ducto metálico 120x50 mm con división calibre 22 pintura electrostática metalizada en polvo</t>
  </si>
  <si>
    <t xml:space="preserve">Suministro de 15 cm de tapa para ducto 120x50 con divisón, pintada electrostáticamente al polvo, con una perforación para instalar face-plate o toma eléctrico </t>
  </si>
  <si>
    <t>Suministro de acondicionador de voltaje IPL 1000VA, con fusible lento de 3 A a la salida</t>
  </si>
  <si>
    <t>Suministro de acondicionador de voltaje IPL 600 VA, con fusible lento de 3 A a la salida</t>
  </si>
  <si>
    <t>Suministro de flexiconduit de 2" diámetro</t>
  </si>
  <si>
    <t>Suministro de flexiconduit de 1" diámetro</t>
  </si>
  <si>
    <t>Suministro de flexiconduit de 3/4" diámetro</t>
  </si>
  <si>
    <t>Suministro de flexiconduit de 1/2" diámetro</t>
  </si>
  <si>
    <t>Suministro de conectores rectos de 2" diámetro</t>
  </si>
  <si>
    <t>Suministro de conectores rectos de 1" diámetro</t>
  </si>
  <si>
    <t>Suministro de conectores rectos de 3/4" diámetro</t>
  </si>
  <si>
    <t>Suministro de conectores rectos de 1/2" diámetro</t>
  </si>
  <si>
    <t>Suministro de conectores curvos de 2" diámetro</t>
  </si>
  <si>
    <t>Suministro de conectores curvos de 1" diámetro</t>
  </si>
  <si>
    <t>Suministro de conectores curvos de 3/4" diámetro</t>
  </si>
  <si>
    <t>Suministro de conectores curvos de 1/2" diámetro</t>
  </si>
  <si>
    <t>Suministro de tubería PVC de 2", que será empotrada, incluidos accesorios (uniones, curvas, etc)</t>
  </si>
  <si>
    <t>Suministro de tubería PVC de 2" expuesta incluidos accesorios (uniones, curvas, etc) y elementos de fijación (grapas, tornillos, etc)</t>
  </si>
  <si>
    <t>Suministro de tubería PVC de 1" , que será empotrada, incluidos accesorios (uniones, curvas, etc)</t>
  </si>
  <si>
    <t>Suministro de tubería PVC de 1" expuesta incluidos accesorios ( uniones, curvas, etc) y elementos de fijación (grapas, tornillos, etc)</t>
  </si>
  <si>
    <t>Suministro de tubería PVC de 3/4" , que será empotrada, incluidos accesorios (uniones, curvas, etc)</t>
  </si>
  <si>
    <t>Suministro de tubería PVC de 3/4" expuesta incluidos accesorios (uniones, curvas, etc) y elementos de fijación (grapas, tornillos, etc)</t>
  </si>
  <si>
    <t>Suministro de tubería EMT de 2" expuesta incluidos accesorios (uniones, curvas, etc) y elementos de fijación (grapas, tornillos, etc)</t>
  </si>
  <si>
    <t>Suministro de tubería EMT de 1 1/2" expuesta incluidos accesorios (uniones, curvas, etc) y elementos de fijación (grapas, tornillos, etc)</t>
  </si>
  <si>
    <t>Suministro de tubería EMT de 1" expuesta incluidos accesorios (uniones, curvas, etc) y elementos de fijación (grapas, tornillos, etc)</t>
  </si>
  <si>
    <t>Suministro de tubería EMT de 3/4" expuesta incluidos accesorios (uniones, curvas, etc) y elementos de fijación (grapas, tornillos, etc)</t>
  </si>
  <si>
    <t>Suministro de caja de paso 12*12 tipo metalandes</t>
  </si>
  <si>
    <t>Suministro de conduleta en L de 2"</t>
  </si>
  <si>
    <t>Suministro de conduleta en L de 11/2"</t>
  </si>
  <si>
    <t>Suministro de conduleta en L de 1"</t>
  </si>
  <si>
    <t>Suministro de conduleta en L de 3/4"</t>
  </si>
  <si>
    <t>Suministro de conduleta en T de 2"</t>
  </si>
  <si>
    <t>Suministro de conduleta en T de 11/2"</t>
  </si>
  <si>
    <t>Suministro de conduleta en T de 1"</t>
  </si>
  <si>
    <t>Suministro de conduleta en T de 3/4"</t>
  </si>
  <si>
    <t>Suministro de caja galvanizada 2x4"</t>
  </si>
  <si>
    <t>Suministro de tapa ciega 2x4" galvanizada</t>
  </si>
  <si>
    <t>Suministro de tapa ciega 2x4" en PVC beige</t>
  </si>
  <si>
    <t>Suministro de tomas dobles Leviton punto naranja (polo a tierra aislado)</t>
  </si>
  <si>
    <t>Suministro de tomas dobles Leviton sencillo (polo a tierra)</t>
  </si>
  <si>
    <t>Suministro de terminal anillo para cable 12 - 10 de 1/4</t>
  </si>
  <si>
    <t>Suministro de tapón para sellado de tubería en cajas de canalización</t>
  </si>
  <si>
    <t>Suministro organizador de cable UTP de fabricación nacional, 2U, pintado electrostáticamente al polvo de acuerdo con el modelo utilizado en la Universidad. (ver fotos anexas)</t>
  </si>
  <si>
    <t>Suministro de extractores para rack (ver fotos anexas)</t>
  </si>
  <si>
    <t>Suministro chapa para rack con llave maestra udea</t>
  </si>
  <si>
    <t>Suministro de grapas para fijación de fibra óptica en cajas de canalización</t>
  </si>
  <si>
    <t xml:space="preserve">Suministro de espiral para cable (1/2"), marca Dexson o similar </t>
  </si>
  <si>
    <t>mt</t>
  </si>
  <si>
    <t>Total sin IVA</t>
  </si>
  <si>
    <t>IVA</t>
  </si>
  <si>
    <t>Total con IVA</t>
  </si>
  <si>
    <t xml:space="preserve">Instalación de 15 cm de tapa para ducto 120x50 con divisón, pintada electrostáticamente al polvo, con una perforación para instalar face-plate o toma eléctrico </t>
  </si>
  <si>
    <t>Instalación de tubería PVC de 2" empotrada en pared, incluidos accesorios (uniones, curvas, etc)</t>
  </si>
  <si>
    <t>Instalación de tubería PVC de 2" empotrada en piso en baldosa, incluidos accesorios (uniones, curvas, etc)</t>
  </si>
  <si>
    <t>Instalación de tubería PVC de 2" expuesta incluidos accesorios (uniones, curvas, etc) y elementos de fijación (grapas, tornillos, etc)</t>
  </si>
  <si>
    <t>Instalación de tubería PVC de 1" empotrada en pared incluidos accesorios (uniones, curvas, etc)</t>
  </si>
  <si>
    <t>Instalación de tubería PVC de 1" empotrada en piso en baldosa incluidos accesorios (uniones, curvas, etc)</t>
  </si>
  <si>
    <t>Instalación de tubería PVC de 1" expuesta incluidos accesorios (uniones, curvas, etc) y elementos de fijación (grapas, tornillos, etc)</t>
  </si>
  <si>
    <t>Instalación de tubería PVC de 3/4" empotrada  en pared, incluidos accesorios (uniones, curvas, etc)</t>
  </si>
  <si>
    <t>Instalación de tubería PVC de 3/4" empotrada  en piso en baldosa, incluidos accesorios (uniones, curvas, etc)</t>
  </si>
  <si>
    <t>Instalación de tubería PVC de 3/4" expuesta incluidos accesorios (uniones, curvas, etc) y elementos de fijación (grapas, tornillos, etc)</t>
  </si>
  <si>
    <t>Instalación de tubería EMT de 2" expuesta incluidos accesorios (uniones, curvas, etc) y elementos de fijación (grapas, tornillos, etc)</t>
  </si>
  <si>
    <t>Instalación de tubería EMT de 1 1/2" expuesta incluidos accesorios (uniones, curvas, etc) y elementos de fijación (grapas, tornillos, etc)</t>
  </si>
  <si>
    <t>Instalación de tubería EMT de 1" expuesta incluidos accesorios (uniones, curvas, etc) y elementos de fijación (grapas, tornillos, etc)</t>
  </si>
  <si>
    <t>Instalación de tubería EMT de 3/4" expuesta incluidos accesorios (uniones, curvas, etc) y elementos de fijación (grapas, tornillos, etc)</t>
  </si>
  <si>
    <t>Instalación de caja de paso 12*12 tipo metalandes</t>
  </si>
  <si>
    <t>Instalación de caja de paso fondo metálico 20*20*10</t>
  </si>
  <si>
    <t>Instalación de caja de paso fondo metálico 15*15*10</t>
  </si>
  <si>
    <t>Instalación de conduleta en L de 2"</t>
  </si>
  <si>
    <t>Instalación de conduleta en L de 11/2"</t>
  </si>
  <si>
    <t>Instalación de conduleta en L de 1"</t>
  </si>
  <si>
    <t>Instalación de conduleta en L de 3/4"</t>
  </si>
  <si>
    <t>Instalación de conduleta en T de 2"</t>
  </si>
  <si>
    <t>Instalación de conduleta en T de 11/2"</t>
  </si>
  <si>
    <t>Instalación de conduleta en T de 1"</t>
  </si>
  <si>
    <t>Instalación de conduleta en T de 3/4"</t>
  </si>
  <si>
    <t>Instalación de caja galvanizada 2x4"</t>
  </si>
  <si>
    <t>Instalación de terminal anillo para cable 12 - 10 de 1/4</t>
  </si>
  <si>
    <t>Instalación de tapón para sellado de tubería en cajas de canalización</t>
  </si>
  <si>
    <t>Instalación de grapas para fijación de fibra óptica en cajas de canalización</t>
  </si>
  <si>
    <t xml:space="preserve">Instalación de espiral para cable (1/2"), marca Dexson o similar </t>
  </si>
  <si>
    <t>Instalación de dust cover</t>
  </si>
  <si>
    <t xml:space="preserve">Instalación de caja de sobreponer, para dos tomas RJ45 </t>
  </si>
  <si>
    <t>Instalación de face plate para dos tomas RJ 45</t>
  </si>
  <si>
    <t>Instalación de face plate para cuatro tomas RJ 45</t>
  </si>
  <si>
    <t>Instalación Patch panel de fibra óptica 12 hilos con couplings LC (Incluye bandeja, clamp y couplings)</t>
  </si>
  <si>
    <t>Instalación Patch panel de fibra óptica 24 hilos con couplings LC (Incluye bandeja, clamps y couplings)</t>
  </si>
  <si>
    <t>Instalación de clamp para aterrizar cable de fibra óptica de exteriores</t>
  </si>
  <si>
    <t>Instalación de buffers para los dos extremos de cable de fibra óptica de 12 hilos</t>
  </si>
  <si>
    <t>Instalación Patch cord dúplex de FO</t>
  </si>
  <si>
    <t>Instalación Conectores LC</t>
  </si>
  <si>
    <t>Instalación de Couplings LC</t>
  </si>
  <si>
    <t>Marcación adhesiva para caja del toma o face plate de datos, o para elementos eléctricos</t>
  </si>
  <si>
    <t>Marcación de patch cord UTP en 2 extremos con clip a 3 dígitos</t>
  </si>
  <si>
    <t>Marcación adhesiva de patch panel UTP (incluye los consecutivos de puerto y el identificador para el patch panel)</t>
  </si>
  <si>
    <t>Marcación adhesiva de patch panel de fibra óptica (incluye los consecutivos de puerto y el identificador para el patch panel)</t>
  </si>
  <si>
    <t>Marcación con plaqueta en acrílico de 10x5 cms fondo azul, letra blanca, para rack o fibra óptica o puesta a tierra</t>
  </si>
  <si>
    <t>Perforación  de muro inferior o igual a 25 cm de grosor, para atravesar con canaleta o ducto metálico inferior o igual a 40x40mm</t>
  </si>
  <si>
    <t>Resane y pintura de cada perforación  realizada en muro inferior o igual a 25 cm de grosor, para atravesar con canaleta o ducto metálico inferior o igual a 40x40mm</t>
  </si>
  <si>
    <t>Perforación  de muro superior a 25 cm de grosor, para atravesar con canaleta o ducto metálico inferior o igual a 40x40mm</t>
  </si>
  <si>
    <t>Resane y pintura de cada perforación  realizada en muro superior a 25 cm de grosor, para atravesar con canaleta o ducto metálico inferior o igual a 40x40mm</t>
  </si>
  <si>
    <t>Perforación  de muro inferior o igual a 25 cm de grosor, para atravesar con canaleta o ducto metálico superior a 40x40mm</t>
  </si>
  <si>
    <t>Resane y pintura de cada perforación  realizada en muro inferior o igual a 25 cm de grosor, para atravesar con canaleta o ducto metálico superior a 40x40mm</t>
  </si>
  <si>
    <t>Perforación  de muro superior a 25 cm de grosor, para atravesar con canaleta o ducto metálico superior a 40x40mm</t>
  </si>
  <si>
    <t>Resane y pintura de cada perforación  realizada en muro superior a 25 cm de grosor, para atravesar con canaleta o ducto metálico superior a 40x40mm</t>
  </si>
  <si>
    <t>Perforación  de loza para atravesar con canaleta o ducto metálico entre pisos de un edificio</t>
  </si>
  <si>
    <t>Resane, limpieza y pintura de cada perforación realizada en las lozas intervenidas para atravesar canaletas o ductos metálicos</t>
  </si>
  <si>
    <t>Resane, limpieza y pintura del recorrido donde estaban instalados ductos, canaletas y tuberías expuestas</t>
  </si>
  <si>
    <t>Resane, limpieza y pintura de los puntos donde estaban instalados tomas RJ45 con caja de sobreponer</t>
  </si>
  <si>
    <t>Desmontaje de cable UTP</t>
  </si>
  <si>
    <t>Desmontaje de toma RJ-45 sencillo con caja de sobreponer</t>
  </si>
  <si>
    <t>Desmontaje de tomas RJ-45 dobles con caja de sobreponer</t>
  </si>
  <si>
    <t>Desmontaje de toma RJ-45 sencillo con face plate</t>
  </si>
  <si>
    <t>Desmontaje de tomas RJ-45 dobles con face plate</t>
  </si>
  <si>
    <t>Desmontaje de toma RJ-45 triple con face plate</t>
  </si>
  <si>
    <t>Desmontaje de toma RJ-45 cuadruple con face plate</t>
  </si>
  <si>
    <t xml:space="preserve">Desmontaje de organizador de cable </t>
  </si>
  <si>
    <t>Desmontaje de accesorios metálicos de dos o tres troqueles, pintados electrostáticamente al polvo.</t>
  </si>
  <si>
    <t>Desmontaje de caja galvanizada 2x4"</t>
  </si>
  <si>
    <t xml:space="preserve">Certificación por cada par de hilos de FO. Se debe entregar resultados impresos y en formato visible en computador. </t>
  </si>
  <si>
    <t>Medición de resistencia a puesta a tierra</t>
  </si>
  <si>
    <t xml:space="preserve">Suministro de toma RJ45 sencillo, categoría 6 </t>
  </si>
  <si>
    <t>Suministro de toma RJ45 sencillo, categoría 6 A, linea 360</t>
  </si>
  <si>
    <t>Suministro de dust cover</t>
  </si>
  <si>
    <t>Suministro de face plate para dos tomas RJ 45</t>
  </si>
  <si>
    <t>Suministro cable UTP, categoría 6</t>
  </si>
  <si>
    <t>Suministro patch cord de 3 ft, categoría 6</t>
  </si>
  <si>
    <t>Suministro patch cord de 5 ft, categoría 6</t>
  </si>
  <si>
    <t>Suministro patch cord de 10 ft, categoría 6</t>
  </si>
  <si>
    <t>Suministro patch cord de 16 ft, categoría 6</t>
  </si>
  <si>
    <t>Suministro patch cord de 25 ft, categoría 6</t>
  </si>
  <si>
    <t>Suministro patch cord de 3 ft, categoría 6 A, línea 360</t>
  </si>
  <si>
    <t>Suministro de clamp para aterrizar cable de fibra óptica de exteriores</t>
  </si>
  <si>
    <t>Suministro de buffers para los dos extremos de cable de fibra óptica de 12 hilos</t>
  </si>
  <si>
    <t>Suministro de bandeja para rack de 19 pulgadas, de 40 cm de profundidad, pintada electrostáticamente al polvo. Ver figura</t>
  </si>
  <si>
    <t>Instalación de bandeja para rack de 19 pulgadas, de 40 cm de profundidad, pintada electrostáticamente al polvo</t>
  </si>
  <si>
    <t xml:space="preserve"> </t>
  </si>
  <si>
    <t>Suministro cable UTP, categoría 6 A (1091B), línea 360</t>
  </si>
  <si>
    <t>Suministro patch cord de 10 ft, categoría 6 A, línea 360</t>
  </si>
  <si>
    <t>Suministro de patch panel modular de 24 puertos UTP 1U, categoría 6A, línea 360 (M1100).   No incluye los jacks RJ45</t>
  </si>
  <si>
    <t>Instalación de repisa para acondicionador de voltaje, pintada electrostáticamente al polvo, con reja y chapa con clave maestra de rack</t>
  </si>
  <si>
    <t xml:space="preserve">Instalación de extractores para rack </t>
  </si>
  <si>
    <t xml:space="preserve">Suministro de repisa para acondicionador de voltaje, pintada electrostáticamente al polvo, con reja y chapa con clave maestra de rack. </t>
  </si>
  <si>
    <t xml:space="preserve">Suministro de cassette LC lazerspeed para 12 hilos </t>
  </si>
  <si>
    <t xml:space="preserve">Desmontaje de toma RJ-45 </t>
  </si>
  <si>
    <t>TOTAL sin IVA</t>
  </si>
  <si>
    <t>Suministro de Lampara para rack</t>
  </si>
  <si>
    <t>Suministro de rack sencillo cerrado de 150x80x80 cms, fabricado en lámina calibre 16, con acabado en pintura electrostática en polvo y que cumpla con las siguientes características: 
Debe permitir el alojamiento de equipos de 19”, según la norma IEC297 – IEC297.2.  
Puertas de doble ala,  fabricadas en lámina punzonada con marco metálico para dar rigidez.
Cada puerta debe tener cerradura de seguridad tipo Bombín con varilla cierre y guía de Poliamida que brinda tres puntos de cierre.  Esta cerradura debe tener llave maestra con clave igual a la de los rack del edificio de Extensión.
El rack debe tener tiraderas en todas las puertas.
Tapas laterales totalmente punzonadas.
Tapas y puertas desmontables únicamente desde el interior del rack por medio de bisagras tipo falleba ubicada en la parte superior de cada tapa o puerta.
Organizadores de cables en los costados verticales y en la parte superior.
La tapa superior debe tener dos perforaciones para ubicar extractores,  y perforaciones adicionales para el ingreso de la fibra óptica y el cableado UTP con tapa abatible de forma que solo se utilice el área requerida para el cableado.
Debe tener instalados dos extractores en la parte superior. 
Debe tener instaladas dos lámparas accionadas cada una por un switch con luz piloto ubicados sobre cada acceso.
Debe tener barraje de tierra.
Debe tener un multitoma horizontal marca Leviton ref. 5500-192, tipo rack de 19", 20A, 120Vac, el cual contiene 6 salidas dobles cada uno, 5 traseras, 1 delantera, switch on/off, cable de conexión, breaker reset de protección, Nema 5 - 20R, que cumple con la protección contra sobretensión tipo A.
Debe tener dos tomas eléctricos, uno regulado (Nema 5-20R),que permita conectar el multitoma mencionado en el item anterior y otro normal para conectar los extractores y lámparas (Ver modelo edificio de extensión).
4 Bastidores tuerca canastilla,
4 tuercas canastilla por cada U.
Debe tener cuatro  tornillos niveladores que se puedan ajustar a las irregularidades del piso, para garantizar la correcta instalación en sitio.
Debe permitir la adición lateral de un rack de iguales características
Debe incluir una bandeja para rack de 19 pulgadas, de 40 centímetros de profundidad, pintada electrostáticamente al polvo.
Ver Figura Anexa.</t>
  </si>
  <si>
    <r>
      <t xml:space="preserve">Instalación de rack cerrado de 150x80x80 cms, fabricado en lámina calibre 16, con acabado en pintura electrostática en polvo y que cumpla con las siguientes características:
Debe permitir el alojamiento de equipos de 19”, según la norma </t>
    </r>
    <r>
      <rPr>
        <b/>
        <sz val="10"/>
        <color indexed="8"/>
        <rFont val="Arial"/>
        <family val="2"/>
      </rPr>
      <t>IEC297 – IEC297.2</t>
    </r>
    <r>
      <rPr>
        <sz val="10"/>
        <color indexed="8"/>
        <rFont val="Arial"/>
        <family val="2"/>
      </rPr>
      <t xml:space="preserve"> 
Puertas de doble ala,  fabricadas en lámina punzonada con marco metálico para dar rigidez.
Cada puerta debe tener cerradura de seguridad tipo Bombín con varilla cierre y guía de Poliamida que brinda tres puntos de cierre.  Esta cerradura debe tener llave maestra con clave igual a la de los rack del edificio de Extensión.
El rack debe tener tiraderas en todas las puertas.
Tapas laterales totalmente punzonadas. 
Tapas y puertas desmontables únicamente desde el interior del rack por medio de bisagras tipo falleba ubicada en la parte superior de cada tapa o puerta.
Organizadores de cables en los costados verticales y en la parte superior.
La tapa superior debe tener dos perforaciones para ubicar extractores y perforaciones para el ingreso de la fibra óptica y el cableado UTP con tapa abatible de forma que solo se utilice el área requerida para el cableado.
Debe tener instalados dos extractores en la parte superior.
Debe tener instaladas dos lámparas accionadas cada una por un suiche con luz piloto ubicados sobre cada acceso.
Debe tener barraje de tierra.
Debe tener un multitoma horizontal marca Leviton ref. 5500-192, tipo rack de 19", 20A, 120Vac, el cual contiene 6 salidas dobles, 5 traseras, 1 delantera, switch on/off, cable de conexión, breaker reset de protección, Nema 5 - 20R, que cumple con la protección contra sobretensión tipo A.
Debe tener dos tomas eléctricos, uno regulado (Nema 5-20R), que permita conectar el multitoma mencionado en el item anterior  y otro normal para conectar los extractores y lámparas (Ver modelo edificio de extensión).
4 Bastidores tuerca canastilla
4 tuerca canastilla por cada U
Debe tener cuatro tornillos niveladores que se puedan ajustar a las irregularidades del piso, para garantizar correcta instalación en sitio.
Debe permitir la adición lateral de un rack de iguales características.
Debe incluir una bandeja para rack de 19 pulgadas, de 40 centímetros de profundidad, pintada electrostáticamente al polvo.</t>
    </r>
  </si>
  <si>
    <t>Perforación sobre tapa de ducto metálico, para instalar toma eléctrico o face plate de datos</t>
  </si>
  <si>
    <t xml:space="preserve">Certificación de puntos de red (categoría 5E, 6 y 6A), entregar resultados impresos y en formato visible en computador. </t>
  </si>
  <si>
    <t xml:space="preserve">Instalación de toma RJ45 sencillo, todas las categorías </t>
  </si>
  <si>
    <t>Instalación cable UTP, todas las categorías</t>
  </si>
  <si>
    <t>Instalación patch cord de 3 ft, todas las categorias</t>
  </si>
  <si>
    <t>Marcación del cable UTP en 2 extremos con anillos o clips</t>
  </si>
  <si>
    <t>Marcación del cable UTP en 2 extremos con cinta etiqueta para cable</t>
  </si>
  <si>
    <t>Marcación de patch cord UTP en 2 extremos con cinta etiqueta para cable</t>
  </si>
  <si>
    <t>Instalación cable UTP para exterior, todas las categorias</t>
  </si>
  <si>
    <t>Limpieza y mantenimiento de punto de red en MUTOA ubicada en altura de hasta 8 mts</t>
  </si>
  <si>
    <t>Instalación de bandeja portacables tipo malla 54*100 mm. Incluye los elementos para fijación y todos los accesorios para su correcta instalación</t>
  </si>
  <si>
    <t>Instalación de bandeja portacables tipo malla 54*200 mm. Incluye los elementos para fijación y todos los accesorios para su correcta instalación</t>
  </si>
  <si>
    <t>Instalación de bandeja portacables tipo malla 54*300 mm. Incluye los elementos para fijación y todos los accesorios para su correcta instalación</t>
  </si>
  <si>
    <t>unidad</t>
  </si>
  <si>
    <t>Unidad</t>
  </si>
  <si>
    <t>Precio Unitario</t>
  </si>
  <si>
    <t>Suministro de tubería EMT de 1/2" expuesta incluidos accesorios (uniones, curvas, etc) y elementos de fijación (grapas, tornillos, etc)</t>
  </si>
  <si>
    <t>Suministro de termometro digital para medir la temperatura del centro de cableado</t>
  </si>
  <si>
    <t>Instalación de tubería EMT de 1/2" expuesta incluidos accesorios (uniones, curvas, etc) y elementos de fijación (grapas, tornillos, etc)</t>
  </si>
  <si>
    <t>Desmontaje de cable eléctrico</t>
  </si>
  <si>
    <t>Desmontaje de toma eléctrico</t>
  </si>
  <si>
    <t>Desmontaje de swtich de comunicaciones</t>
  </si>
  <si>
    <t>Actualización de plano existente en AutoCad. Se debe entregar impreso  en blanco negro y en formato de AutoCad visible en computador. Debe incluir un listado de correspondencias entre puntos de red y la oficina donde este se encuentra</t>
  </si>
  <si>
    <t>Precio Total</t>
  </si>
  <si>
    <t>Suministro de tubería IMC de 1" expuesta incluidos accesorios (uniones, curvas, etc) y elementos de fijación (grapas, tornillos, etc)</t>
  </si>
  <si>
    <t>Suministro de tubería IMC de 3/4" expuesta incluidos accesorios (uniones, curvas, etc) y elementos de fijación (grapas, tornillos, etc)</t>
  </si>
  <si>
    <t xml:space="preserve">Instalación de acondicionador de voltaje </t>
  </si>
  <si>
    <t xml:space="preserve">Instalación de flexiconduit de  diámetro menor o igua a 1" </t>
  </si>
  <si>
    <t xml:space="preserve">Instalación de conectores rectos o curvos de diámetro menor o igual a 1" </t>
  </si>
  <si>
    <t>Instalación de flexiconduit de  diámetro mayor a 1" y menor o igual a 2"</t>
  </si>
  <si>
    <t>Instalación de conectores rectos o curvos de diámetro mayor a 1"  y menor o igual a 2"</t>
  </si>
  <si>
    <t xml:space="preserve">Instalación de tapa ciega 2x4" </t>
  </si>
  <si>
    <t>Instalación de tomas dobles Leviton</t>
  </si>
  <si>
    <t>Instalación de Lámpara para Rack</t>
  </si>
  <si>
    <t>Instalación patch cord de 16 ft y 25 ft todas las categorías</t>
  </si>
  <si>
    <t xml:space="preserve">Instalacion de cassette LC lazerspeed para 12 hilos </t>
  </si>
  <si>
    <t>Instalación Fibra Optica  12 hilos de exterior con protección contra roedores</t>
  </si>
  <si>
    <t>Instalación Fibra Optica  12 hilos de interior</t>
  </si>
  <si>
    <t>Desmontaje de repisa para acondicionador de voltaje</t>
  </si>
  <si>
    <t xml:space="preserve">Desmontaje de canaleta plástica </t>
  </si>
  <si>
    <t>Desmontaje de ducto metálico  de un ancho menor o igual a 60 mm</t>
  </si>
  <si>
    <t>Desmontaje de ducto metálico  de un ancho mayor a 60 mm y menor o igual a 120 mm</t>
  </si>
  <si>
    <t>Desmontaje de ducto metálico  de un ancho mayor a 120 mm</t>
  </si>
  <si>
    <t xml:space="preserve">Desmontaje FO </t>
  </si>
  <si>
    <t>Desmontaje de flexiconduit de  un diámetro mayor que  1"</t>
  </si>
  <si>
    <t>Desmontaje de flexiconduit de  un diámetro menor o igual a  1"</t>
  </si>
  <si>
    <t>Desmontaje de tubería PVC, EMT, o IMC, expuesta,  de  un diámetro mayor que  1"</t>
  </si>
  <si>
    <t>Desmontaje de tubería PVC, EMT o IMC, expuesta, de  un diámetro menor o igual a  1"</t>
  </si>
  <si>
    <t>Desmontaje de conectores rectos o curvos</t>
  </si>
  <si>
    <t xml:space="preserve">Desmontaje de caja para alojar access point.  Alto=22cms, Ancho=16, Profundidad=9cms. </t>
  </si>
  <si>
    <t>Instalación de switch de comunicaciones en rack (no incluye la configuración)</t>
  </si>
  <si>
    <t>Desmontaje de patch panel de 24 puertos  (incluye los jacks)</t>
  </si>
  <si>
    <t>Desmontaje de access point</t>
  </si>
  <si>
    <t xml:space="preserve">Desmontaje de patch panel de FO </t>
  </si>
  <si>
    <t>SUMINISTROS NACIONALES DE USO BAJO</t>
  </si>
  <si>
    <t>MANO DE OBRA (Elementos de Uso Bajo)</t>
  </si>
  <si>
    <t>SUMINISTROS IMPORTADOS DE USO BAJO (DOLARES)</t>
  </si>
  <si>
    <t>SUMINISTROS IMPORTADOS DE USO ALTO (DOLARES)</t>
  </si>
  <si>
    <t>MANO DE OBRA (Elementos de Uso Alto)</t>
  </si>
  <si>
    <t>Suministro Toma Nema Leviton 5-30 pata trabada</t>
  </si>
  <si>
    <t>Instalación Toma Nema Leviton 5-30 pata trabada</t>
  </si>
  <si>
    <t>Transporte Material</t>
  </si>
  <si>
    <t>Viáticos (Uso bajo)</t>
  </si>
  <si>
    <t>Sede</t>
  </si>
  <si>
    <t>Carmen del viboral</t>
  </si>
  <si>
    <t>Sonson</t>
  </si>
  <si>
    <t>Andes</t>
  </si>
  <si>
    <t>Santafé de Antioquia</t>
  </si>
  <si>
    <t>Puerto Berrio</t>
  </si>
  <si>
    <t>Caucasia</t>
  </si>
  <si>
    <t>Turbo</t>
  </si>
  <si>
    <t>Carepa</t>
  </si>
  <si>
    <t>Apartado</t>
  </si>
  <si>
    <t>Yarumal</t>
  </si>
  <si>
    <t>Bogotá (B. La soledad)</t>
  </si>
  <si>
    <t>Subtotal</t>
  </si>
  <si>
    <t>Suministro de caja de sobreponer Dexson 2*4</t>
  </si>
  <si>
    <t>Instalación chapa para rack con llave maestra udea</t>
  </si>
  <si>
    <t>Instalación de caja de sobreponer Dexson 2*4</t>
  </si>
  <si>
    <t>Desmontaje de patch cords UTP cualquier categoría</t>
  </si>
  <si>
    <t>global</t>
  </si>
  <si>
    <t>dia</t>
  </si>
  <si>
    <t>Construcción de caja de canalización de 60x80 cm de acuerdo a la norma de EPM (incluye tapa y herraje).  Sobre grama</t>
  </si>
  <si>
    <t>Construcción de canalización de tres tubos de 3" de acuerdo a la norma de EPM. Sobre concreto. Incluye la tubería.</t>
  </si>
  <si>
    <t>Construcción de caja de canalización de 60x80 cm de acuerdo a la norma de EPM (incluye tapa y herraje).  Sobre concreto</t>
  </si>
  <si>
    <t>Suministro de rack sencillo cerrado de 170x80x80 cms, fabricado en lámina calibre 16, con acabado en pintura electrostática en polvo y que cumpla con las siguientes características: 
Debe permitir el alojamiento de equipos de 19”, según la norma IEC297 – IEC297.2.  
Puertas de doble ala,  fabricadas en lámina punzonada con marco metálico para dar rigidez.
Cada puerta debe tener cerradura de seguridad tipo Bombín con varilla cierre y guía de Poliamida que brinda tres puntos de cierre.  Esta cerradura debe tener llave maestra con clave igual a la de los rack del edificio de Extensión.
El rack debe tener tiraderas en todas las puertas.
Tapas laterales totalmente punzonadas.
Tapas y puertas desmontables únicamente desde el interior del rack por medio de bisagras tipo falleba ubicada en la parte superior de cada tapa o puerta.
Organizadores de cables en los costados verticales y en la parte superior.
La tapa superior debe tener dos perforaciones para ubicar extractores,  y perforaciones adicionales para el ingreso de la fibra óptica y el cableado UTP con tapa abatible de forma que solo se utilice el área requerida para el cableado.
Debe tener instalados dos extractores en la parte superior. 
Debe tener instaladas dos lámparas accionadas cada una por un switch con luz piloto ubicados sobre cada acceso.
Debe tener barraje de tierra.
Debe tener un multitoma horizontal marca Leviton ref. 5500-192, tipo rack de 19", 20A, 120Vac, el cual contiene 6 salidas dobles cada uno, 5 traseras, 1 delantera, switch on/off, cable de conexión, breaker reset de protección, Nema 5 - 20R, que cumple con la protección contra sobretensión tipo A.
Debe tener dos tomas eléctricos, uno regulado que permita conectar el multitoma mencionado en el item anterior y otro normal para conectar los extractores y lámparas (Ver modelo edificio de extensión).
4 Bastidores tuerca canastilla,
4 tuercas canastilla por cada U.
Debe tener cuatro  tornillos niveladores que se puedan ajustar a las irregularidades del piso, para garantizar la correcta instalación en sitio.
Debe permitir la adición lateral de un rack de iguales características
Debe incluir una bandeja para rack de 19 pulgadas, de 40 centímetros de profundidad, pintada electrostáticamente al polvo.
Ver Figura Anexa.</t>
  </si>
  <si>
    <t xml:space="preserve">Suministro de rack sencillo cerrado de 70x80x80 cms, fabricado en lámina calibre 16, con acabado en pintura electrostática en polvo y que cumpla con las siguientes características: 
Debe permitir el alojamiento de equipos de 19”, según la norma IEC297 – IEC297.2.  
Puertas de doble ala,  fabricadas en lámina punzonada con marco metálico para dar rigidez.
Cada puerta debe tener cerradura de seguridad tipo Bombín con varilla cierre y guía de Poliamida que brinda tres puntos de cierre.  Esta cerradura debe tener llave maestra con clave igual a la de los rack del edificio de Extensión.
El rack debe tener tiraderas en todas las puertas.
Tapas laterales totalmente punzonadas.
Tapas y puertas desmontables únicamente desde el interior del rack por medio de bisagras tipo falleba ubicada en la parte superior de cada tapa o puerta.
Organizadores de cables en los costados verticales y en la parte superior.
La tapa superior debe tener dos perforaciones para ubicar extractores,  y perforaciones adicionales para el ingreso de la fibra óptica y el cableado UTP con tapa abatible de forma que solo se utilice el área requerida para el cableado.
Debe tener instalados dos extractores en la parte superior. 
Debe tener instaladas dos lámparas accionadas cada una por un switch con luz piloto ubicados sobre cada acceso.
Debe tener barraje de tierra.
Debe tener un multitoma horizontal marca Leviton ref. 5500-192, tipo rack de 19", 20A, 120Vac, el cual contiene 6 salidas dobles cada uno, 5 traseras, 1 delantera, switch on/off, cable de conexión, breaker reset de protección, Nema 5 - 20R, que cumple con la protección contra sobretensión tipo A.
Debe tener dos tomas eléctricos, uno regulado (Nema 5-20R), que permita conectar el multitoma mencionado en el item anterior y otro normal para conectar los extractores ylámparas (Ver modelo edificio de extensión).
4 Bastidores tuerca canastilla,
4 tuercas canastilla por cada U.
Debe tener cuatro  tornillos niveladores que se puedan ajustar a las irregularidades del piso, para garantizar la correcta instalación en sitio.
Debe permitir la adición lateral de un rack de iguales características
Debe incluir una bandeja para rack de 19 pulgadas, de 40 centímetros de profundidad, pintada electrostáticamente al polvo.
Ver Figura Anexa.
</t>
  </si>
  <si>
    <t>Suministro organizador de cable UTP de fabricación nacional, 1U, pintado electrostáticamente al polvo de acuerdo con el modelo utilizado en la Universidad. (ver fotos anexas)</t>
  </si>
  <si>
    <t>Suministro de caja de paso fondo metálico 20*20*10 cms</t>
  </si>
  <si>
    <t>Suministro de caja de paso fondo metálico 15*15*10 cms</t>
  </si>
  <si>
    <t>Suministro ducto metálico 200x100 mm sin división calibre 20 pintura electrostática en polvo</t>
  </si>
  <si>
    <t>Suministro ducto metálico 200x150 mm sin división calibre 20 pintura electrostática en polvo</t>
  </si>
  <si>
    <t>Suministro soporte ménsula de 90 cms para anclajes de Access Points a cielos</t>
  </si>
  <si>
    <t>Amalfi</t>
  </si>
  <si>
    <r>
      <t xml:space="preserve">Instalación de rack cerrado de 170x80x80 cms, fabricado en lámina calibre 16, con acabado en pintura electrostática  en polvo y que cumpla con las siguientes características:
Debe permitir el alojamiento de equipos de 19”, según la norma </t>
    </r>
    <r>
      <rPr>
        <b/>
        <sz val="10"/>
        <color indexed="8"/>
        <rFont val="Arial"/>
        <family val="2"/>
      </rPr>
      <t>IEC297 – IEC297.2</t>
    </r>
    <r>
      <rPr>
        <sz val="10"/>
        <color indexed="8"/>
        <rFont val="Arial"/>
        <family val="2"/>
      </rPr>
      <t xml:space="preserve"> 
Puertas de doble ala,  fabricadas en lámina punzonada con marco metálico para dar rigidez.
Cada puerta debe tener cerradura de seguridad tipo Bombín con varilla cierre y guía de Poliamida que brinda tres puntos de cierre.  Esta cerradura debe tener llave maestra con clave igual a la de los rack del edificio de Extensión.
El rack debe tener tiraderas en todas las puertas.
Tapas laterales totalmente punzonadas. 
Tapas y puertas desmontables únicamente desde el interior del rack por medio de bisagras tipo falleba ubicada en la parte superior de cada tapa o puerta.
Organizadores de cables en los costados verticales y en la parte superior.
La tapa superior debe tener dos perforaciones para ubicar extractores y perforaciones para el ingreso de la fibra óptica y el cableado UTP con tapa abatible de forma que solo se utilice el área requerida para el cableado.
Debe tener instalados dos extractores en la parte superior.
Debe tener instaladas dos lámparas accionadas cada una por un suiche con luz piloto ubicados sobre cada acceso.
Debe tener barraje de tierra.
Debe tener un multitoma horizontal marca Leviton ref. 5500-192, tipo rack de 19", 20A, 120Vac, el cual contiene 6 salidas dobles, 5 traseras, 1 delantera, switch on/off, cable de conexión, breaker reset de protección, Nema 5 - 20R, que cumple con la protección contra sobretensión tipo A.
Debe tener dos tomas eléctricos, uno regulado (Nema 5-20R), que permita conectar el multitoma mencionado en el item anterior  y otro normal para conectar los extractores y lámparas (Ver modelo edificio de extensión).
4 Bastidores tuerca canastilla
4 tuerca canastilla por cada U
Debe tener cuatro tornillos niveladores que se puedan ajustar a las irregularidades del piso, para garantizar correcta instalación en sitio.
Debe permitir la adición lateral de un rack de iguales características.
Debe incluir 1 bandeja para rack de 19 pulgadas, de 40 centímetros de profundidad, pintadas electrostáticamente al polvo.                                                                                   </t>
    </r>
  </si>
  <si>
    <t>Instalación de rack cerrado de 70x0.80x.80, fabricado en lámina calibre 16, con acabado en pintura electrostática en polvo y que cumpla con las siguientes características:
Debe permitir el alojamiento de equipos de 19”, según la norma IEC297 – IEC297.2 
Puerta de doble ala,  fabricada en lámina punzonada con marco metálico para dar rigidez.
La puerta debe tener cerradura de seguridad tipo Bombín con varilla cierre y guía de Poliamida que brinda tres puntos de cierre.  Esta cerradura debe tener llave maestra con clave igual a la de los rack del edificio de Extensión.
Doble compartimiento con chapa.
El rack debe tener tiradera en  la puerta.
Laterales totalmente punzonados. 
Puerta desmontable únicamente desde el interior del rack por medio de bisagras tipo falleba ubicada en la parte superior..
Organizadores de cables en los costados verticales y en la parte superior.
La tapa superior debe tener dos perforaciones para ubicar extractores y perforaciones adicionales para el ingreso de la fibra óptica y el cableado UTP con tapa abatible de forma que solo se utilice el área requerida para el cableado.
Debe tener instalados dos extractores en la parte superior.
Debe tener instalada una lámpara accionada por un switch con luz piloto ubicado sobre el acceso.
Debe tener barraje de tierra.
Debe tener un multitoma horizontal marca Leviton ref. 5500-192, tipo rack de 19", 20A, 120Vac, el cual contiene 6 salidas dobles cada uno, 5 traseras, 1 delantera, switch on/off, cable de conexión, breaker reset de protección, Nema 5 - 20R, que cumple con la protección contra sobretensión tipo A.
4 Bastidores tuerca canastilla
4 tuerca canastilla por cada U
Debe tener cuatro tornillos niveladores que se puedan ajustar a las irregularidades del piso, para garantizar correcta instalación en sitio.
Debe permitir la adición lateral de un rack de iguales características
Debe incluir una bandeja para rack de 19 pulgadas, de 40 centímetros de profundidad, pintada electrostáticamente al polvo.</t>
  </si>
  <si>
    <t>Instalación organizador de cable UTP de fabricación nacional, 1 o 2U, pintado electrostáticamente al polvo de acuerdo con el modelo utilizado en la Universidad.</t>
  </si>
  <si>
    <t>Instalación de soporte ménsula de 90 cms para anclajes de Access Points a cielos</t>
  </si>
  <si>
    <t>Instalación de ducto metálico de un ancho menor o igual a 60 mm (incluye aterrizaje)</t>
  </si>
  <si>
    <t>Instalación de ducto metálico de un ancho mayor a 60 mm y menor o igual a 120 mm (incluye aterrizaje)</t>
  </si>
  <si>
    <t>Instalación de ducto metálico de un ancho mayor a 120 mm (incluye aterrizaje)</t>
  </si>
  <si>
    <t>Suministro caja plástica lisa de 40*22*12 cms</t>
  </si>
  <si>
    <t>Suministro caja plástica lisa de 30*22*12 cms</t>
  </si>
  <si>
    <t>Instalación de caja plástica lisa de (30 ó 40)*22*12 cms</t>
  </si>
  <si>
    <t>Segovia</t>
  </si>
  <si>
    <t>Suministro de patch panel modular de 24 puertos UTP, para solución inteligente  (M4200i).  No incluye los jacks RJ45</t>
  </si>
  <si>
    <t>CALIFICACIÓN</t>
  </si>
  <si>
    <t>Presupuesto Oficial</t>
  </si>
  <si>
    <t>TRM</t>
  </si>
  <si>
    <t>Fecha</t>
  </si>
  <si>
    <t>Valor</t>
  </si>
  <si>
    <t>Ítems de Uso Bajo</t>
  </si>
  <si>
    <t>Factor/Variable a Calificar</t>
  </si>
  <si>
    <t>Puntos</t>
  </si>
  <si>
    <t>Vlr a Calificar</t>
  </si>
  <si>
    <t>Calificación</t>
  </si>
  <si>
    <t>Factor Económico Suministros Nacionales Uso Bajo</t>
  </si>
  <si>
    <t>Factor Económico Suministros Importados Uso Bajo</t>
  </si>
  <si>
    <t>Total</t>
  </si>
  <si>
    <t>Ítems de Uso Alto</t>
  </si>
  <si>
    <t>Factor Viáticos</t>
  </si>
  <si>
    <t>Calificación Total</t>
  </si>
  <si>
    <t>Factor Económico Suministros Importados Uso Alto</t>
  </si>
  <si>
    <t>Factor Económico Mano de Obra Uso Alto</t>
  </si>
  <si>
    <t>Factor Económico Mano de Obra Uso Bajo</t>
  </si>
  <si>
    <t>PROPONENTE</t>
  </si>
  <si>
    <t>REPRESENTANTE LEGAL</t>
  </si>
  <si>
    <t>FOLIOS</t>
  </si>
  <si>
    <t>1</t>
  </si>
  <si>
    <t>2</t>
  </si>
  <si>
    <t>CD</t>
  </si>
  <si>
    <t>ID</t>
  </si>
  <si>
    <t>LISTADO DE OFERENTES QUE ENTREGARON PROPUESTAS</t>
  </si>
  <si>
    <t>COPIA</t>
  </si>
  <si>
    <t>APERTURA DE SOBRES</t>
  </si>
  <si>
    <t>NIT</t>
  </si>
  <si>
    <t>900.306.304-3</t>
  </si>
  <si>
    <t>JUAN DAVID SALAZAR ZULUAGA</t>
  </si>
  <si>
    <t>VALORES DE LA PROPUESTA (INCLUIDO EL IVA)</t>
  </si>
  <si>
    <t>Asistir a los recorridos que se hacen para la definición de proyectos nuevos.</t>
  </si>
  <si>
    <t>Coordinar las labores de los trabajadores.</t>
  </si>
  <si>
    <t>Revisar que los trabajadores mantengan puestos sus uniformes y que porten la identificación de la empresa.</t>
  </si>
  <si>
    <t>Acompañar las visitas de seguimiento al sitio de la obra.</t>
  </si>
  <si>
    <t>Actualizar el archivo de inventario de puntos de red, cada vez que finalice una obra.</t>
  </si>
  <si>
    <t>a</t>
  </si>
  <si>
    <t>b</t>
  </si>
  <si>
    <t>t</t>
  </si>
  <si>
    <t>s</t>
  </si>
  <si>
    <t>m</t>
  </si>
  <si>
    <t>n</t>
  </si>
  <si>
    <t>q</t>
  </si>
  <si>
    <t>r</t>
  </si>
  <si>
    <t>e</t>
  </si>
  <si>
    <t>c</t>
  </si>
  <si>
    <t>i</t>
  </si>
  <si>
    <t>d</t>
  </si>
  <si>
    <t>l</t>
  </si>
  <si>
    <t>o</t>
  </si>
  <si>
    <t>f</t>
  </si>
  <si>
    <t>g</t>
  </si>
  <si>
    <t>h</t>
  </si>
  <si>
    <t>j</t>
  </si>
  <si>
    <t>k</t>
  </si>
  <si>
    <t>p</t>
  </si>
  <si>
    <t>CONDICIONES TÉCNICAS</t>
  </si>
  <si>
    <t>CONDICIONES COMERCIALES</t>
  </si>
  <si>
    <t>DOCUMENTOS A ANEXAR A LA PROPUESTA</t>
  </si>
  <si>
    <t>No requiere. Folio 8.</t>
  </si>
  <si>
    <t>No aplica.</t>
  </si>
  <si>
    <t>Aseguradora:
Seguros del estado</t>
  </si>
  <si>
    <t>ACEPTADO</t>
  </si>
  <si>
    <t>INVITACIÓN A COTIZAR 11010003-025 de 2020</t>
  </si>
  <si>
    <t>OBJETO: Suministro e instalación de los elementos necesarios para las actualizaciones y modificaciones a la infraestructura de cableado estructurado que soporta la red de datos de La Universidad de Antioquia</t>
  </si>
  <si>
    <t>19 de marzo de 2020</t>
  </si>
  <si>
    <t>ANDRÉS FELIPE RUIZ RIVERA</t>
  </si>
  <si>
    <t>Ingeniero de Comunicaciones</t>
  </si>
  <si>
    <t>DIEGO ARMANDO LONDOÑO TOBÓN</t>
  </si>
  <si>
    <t>MARGARITA MARÍA LONDOÑO RUIZ</t>
  </si>
  <si>
    <t>Ingeniera de Comunicaciones</t>
  </si>
  <si>
    <t>Fecha de cierre:</t>
  </si>
  <si>
    <t>4.6.1</t>
  </si>
  <si>
    <t>4.6.2</t>
  </si>
  <si>
    <t>4.6.3</t>
  </si>
  <si>
    <t>4.6.4</t>
  </si>
  <si>
    <t>4.6.5</t>
  </si>
  <si>
    <t>4.6.6</t>
  </si>
  <si>
    <t>4.6.7</t>
  </si>
  <si>
    <t>4.6.8</t>
  </si>
  <si>
    <t>4.6.9</t>
  </si>
  <si>
    <t>4.6.10</t>
  </si>
  <si>
    <t>4.6.11</t>
  </si>
  <si>
    <t>4.6.12</t>
  </si>
  <si>
    <t>4.6.13</t>
  </si>
  <si>
    <t>4.6.14</t>
  </si>
  <si>
    <t>4.6.15</t>
  </si>
  <si>
    <t>4.6.16</t>
  </si>
  <si>
    <t>4.6.17</t>
  </si>
  <si>
    <t>4.6.18</t>
  </si>
  <si>
    <t>4.6.19</t>
  </si>
  <si>
    <t>4.6.20</t>
  </si>
  <si>
    <t>4.6.21</t>
  </si>
  <si>
    <t>4.6.22</t>
  </si>
  <si>
    <t>4.6.23</t>
  </si>
  <si>
    <t>4.6.24</t>
  </si>
  <si>
    <t>4.6.25</t>
  </si>
  <si>
    <t>4.6.26</t>
  </si>
  <si>
    <t>4.6.27</t>
  </si>
  <si>
    <t>4.6.28</t>
  </si>
  <si>
    <t>4.6.29</t>
  </si>
  <si>
    <t>4.6.30</t>
  </si>
  <si>
    <t>4.6.31</t>
  </si>
  <si>
    <t>4.6.32</t>
  </si>
  <si>
    <t>4.6.33</t>
  </si>
  <si>
    <t>4.6.34</t>
  </si>
  <si>
    <t>4.6.35</t>
  </si>
  <si>
    <t>4.6.36</t>
  </si>
  <si>
    <t>4.6.37</t>
  </si>
  <si>
    <t>4.6.38</t>
  </si>
  <si>
    <t>4.6.39</t>
  </si>
  <si>
    <t>4.6.40</t>
  </si>
  <si>
    <t>Dado que el actual sistema de cableado que posee la Universidad se encuentra implementado con tecnología SYSTIMAX®, se hace absolutamente obligatorio que todos los materiales importados de cableado estructurado a utilizar en este proyecto sean de esta misma marca.</t>
  </si>
  <si>
    <r>
      <t xml:space="preserve">Las cantidades y elementos definidos por la Universidad para evaluar este proyecto son las relacionadas en el </t>
    </r>
    <r>
      <rPr>
        <b/>
        <sz val="12"/>
        <color indexed="8"/>
        <rFont val="Arial"/>
        <family val="2"/>
      </rPr>
      <t>Anexo 3. Cantidades de Obra para la actualización al Sistema de Cableado Estructurado de la Red Institucional.xls</t>
    </r>
    <r>
      <rPr>
        <sz val="12"/>
        <color indexed="8"/>
        <rFont val="Arial"/>
        <family val="2"/>
      </rPr>
      <t>. El proponente no podrá modificar en su propuesta ninguna característica de los elementos solicitados.</t>
    </r>
  </si>
  <si>
    <t>La Tasa Representativa del Mercado –TRM- a utilizar para liquidar los dólares de cualquier trabajo futuro, será la que rija el día en que el interventor por parte de LA UNIVERSIDAD notifique al coordinador de la firma contratista, que puede proceder a ejecutar los trabajos de una obra.</t>
  </si>
  <si>
    <t>El contratista seleccionado en este proceso deberá tramitar la garantía SYSTIMAX® ante COMMSCOPE, para todas las obras que ejecute.</t>
  </si>
  <si>
    <t>Dado que los trabajos que se contratarán mediante esta invitación, se realizarán interviniendo el actual sistema de cableado que ya posee LA UNIVERSIDAD, el cual se encuentra bajo garantía de SYSTIMAX®, se hace obligatorio que el contratista seleccionado asuma los costos de reparación de los daños que él cause a dicho sistema y tramite la garantía ante COMMSCOPE. Es decir, que se comprometa a suministrar por su cuenta, los materiales, transporte, mano de obra y equipos necesarios para restaurar las condiciones de operación en que estaba el sistema.</t>
  </si>
  <si>
    <r>
      <t>En caso de ser necesario hacer efectiva la garantía sobre algún elemento del sistema de cableado estructurado de la Universidad de Antioquia, independiente del período que haya sido instalado, que falle durante el tiempo de vigencia del contrato (</t>
    </r>
    <r>
      <rPr>
        <b/>
        <sz val="12"/>
        <color indexed="8"/>
        <rFont val="Arial"/>
        <family val="2"/>
      </rPr>
      <t>por causas ajenas al contratista</t>
    </r>
    <r>
      <rPr>
        <sz val="12"/>
        <color indexed="8"/>
        <rFont val="Arial"/>
        <family val="2"/>
      </rPr>
      <t>), el contratista seleccionado se compromete a realizar la gestión y ejecución de dicha garantía ante COMMSCOPE.</t>
    </r>
  </si>
  <si>
    <t>El valor final a facturar será el que corresponda a las cantidades de materiales y/o mano de obra realmente ejecutadas en cada proyecto, multiplicadas por los valores unitarios ofrecidos en la propuesta comercial.</t>
  </si>
  <si>
    <t>El contratista seleccionado en este proceso, se compromete a que, para liquidar y facturar cualquier proyecto, realizará conjuntamente con el Interventor designado por la Universidad, la medición y certificación de los puntos de red instalados o intervenidos. Sólo se podrá proceder a facturar cualquier proyecto, una vez recibidos los trabajos a satisfacción y revisadas y aprobadas por parte de la Interventoría de la Universidad, las cantidades de obra y demás datos de la factura.</t>
  </si>
  <si>
    <t>La Universidad de Antioquia no hará pagos parciales de obras realizadas, excepto en los casos en los cuales la terminación del proyecto se alargue por causas imputables a la Institución. Sólo se podrán facturar aquellas intervenciones terminadas totalmente, certificadas, medidas, documentadas y recibidas a satisfacción por parte del interventor designado por la Institución.</t>
  </si>
  <si>
    <t>La garantía para los componentes de fabricación nacional que se suministren y para los racks, incluidos sus accesorios (extractores, multitomas, lámparas, etc.), deberá ser mínimo de 1 año contado a partir de la fecha de recibo a satisfacción por parte de la Universidad y deberá ser otorgada por el contratista seleccionado.</t>
  </si>
  <si>
    <t>La garantía para los componentes de cableado estructurado marca Systimax deberá ser igual o superior a VEINTICINCO (25) años, otorgada por el FABRICANTE, contados a partir de la fecha de recibo a satisfacción por la Universidad. Dicha garantía deberá incluir la mano de obra, los repuestos, pasajes, viáticos, alimentación y cualquier otro gasto requerido para tener en perfecto estado de funcionamiento los componentes del sistema de cableado.</t>
  </si>
  <si>
    <t>La garantía para la mano de obra de los proyectos de cableado estructurado, deberá ser mínimo de un (1) año, contado a partir de la fecha de recibo a satisfacción por parte de la Universidad y deberá ser otorgada por el contratista seleccionado. Dicha garantía deberá incluir la mano de obra, pasajes, viáticos, alimentación y cualquier otro gasto requerido para su respectivo trámite.</t>
  </si>
  <si>
    <t>El contratista seleccionado en este proceso, garantizará sin costos adicionales para la Universidad, la asistencia a los recorridos que programe la misma, de un diseñador vinculado a su sociedad. Mediante estos recorridos, se recoge la información de campo necesaria para elaborar los diseños, determinar las cantidades de materiales y poder elaborar la cotización de cada trabajo solicitado.</t>
  </si>
  <si>
    <t>El contratista seleccionado en este proceso, se compromete a realizar los diseños y determinar las cantidades de obra y materiales necesarios para cada proyecto, los cuales deberán ser revisados con el interventor designado por la Universidad y avalados por éste para obtener la respectiva autorización y poder proceder a la ejecución. Estas cantidades deberán ser indicadas en cada cotización que se presente a la Universidad.</t>
  </si>
  <si>
    <t>El contratista seleccionado en este proceso deberá iniciar los trabajos que le solicite la Universidad de Antioquia, a más tardar al día hábil siguiente a la notificación del interventor. En caso de urgencias manifestadas por dicho funcionario, los trabajos deberán iniciar a más tardar cuatro horas (4) hábiles después de haber sido notificado. En todo caso el contratista deberá cumplir el cronograma acordado con el interventor para cada obra.</t>
  </si>
  <si>
    <t>El contratista seleccionado en este proceso se compromete a que, una vez definida por la Institución la prioridad y urgencia de los trabajos, dispondrá de por lo menos cuatro frentes de trabajo simultáneos en la Universidad, para atender con la debida celeridad la ejecución de los mismos, independientemente de la magnitud de los proyectos.</t>
  </si>
  <si>
    <t>El contratista seleccionado en este proceso deberá brindar completa flexibilidad para ejecutar los trabajos solicitados y acomodarse al horario de trabajo de la Universidad (lunes a sábado), teniendo presente que en algunas ocasiones pueden presentarse dificultades para ingresar a ciertas aulas, laboratorios y oficinas, debido a la programación de clases y a las actividades académicas del personal docente.</t>
  </si>
  <si>
    <t>La Universidad de Antioquia no garantiza la ejecución de todos los trabajos que se diseñen o coticen.</t>
  </si>
  <si>
    <t>El contratista seleccionado en este proceso se compromete a reutilizar en las obras que le indique el Interventor, los materiales de cableado y los ductos que tenga disponibles la Universidad. En estos casos, sólo se facturará la mano de obra.</t>
  </si>
  <si>
    <t>El contratista seleccionado en este proceso se compromete a que cuando haya reutilización de materiales, los recogerá del sitio que le indique el Interventor (en las instalaciones de la Universidad dentro del Área Metropolitana de Medellín) y los transportará a los sitios de trabajo respectivos; de igual forma, los componentes que sobren de una obra, deberán ser llevados al sitio que la Universidad indique, previo inventario en presencia del interventor. Todo lo anterior, sin costos adicionales para la Universidad.</t>
  </si>
  <si>
    <t>El contratista seleccionado en este proceso responderá por las fallas y/o daños que ocasione a los equipos y redes (de cualquier tipo), existentes en las instalaciones de la Universidad o en instalaciones de terceros donde se hagan intervenciones. En caso de que estas se presenten, el contratista deberá restablecerlas al estado original y todos los costos involucrados serán de su responsabilidad.</t>
  </si>
  <si>
    <t>El contratista seleccionado en este proceso se compromete a mantener los diferentes puestos de trabajo libres de escombros, basuras, carretes de cable vacíos, desechos de alambres y materiales, etc. Los costos en que se incurra por concepto de almacenamiento, transporte y botada de escombros y basuras, corren totalmente por cuenta del proveedor.</t>
  </si>
  <si>
    <t>El contratista seleccionado en este proceso se compromete a entregar pulido, resanado y pintado, todo sitio donde haga rompimiento de pisos, muros y paredes, empotramiento, cruces e instalación de tuberías, canastillas o ductos, restableciendo cada sitio al estado en que originalmente lo encontró.  Así mismo, en aquellas obras donde se realicen desmontajes de elementos del sistema (ductos, canastillas, tomas, etc.), deberá resanarse y pintarse el recorrido en los cuales estaban instalados.</t>
  </si>
  <si>
    <t>El contratista seleccionado en este proceso deberá mantener en sus instalaciones un inventario de materiales suficiente.</t>
  </si>
  <si>
    <t>La Universidad no garantiza un sitio para almacenamiento de materiales y equipos al contratista seleccionado en este proceso, y no se hace responsable por la pérdida de elementos del contratista durante la ejecución de las obras.</t>
  </si>
  <si>
    <t>El contratista seleccionado en este proceso deberá garantizar que los trabajadores asignados para la realización de las obras en la Universidad de Antioquia, usen siempre los elementos de seguridad industrial necesarios según el tipo de actividad que desempeñen.</t>
  </si>
  <si>
    <t>Los trabajadores vinculados con el contratista seleccionado en este proceso, asignados para la realización de los trabajos en la Universidad, deberán estar debidamente uniformados y portar algún elemento de identificación a la vista.</t>
  </si>
  <si>
    <t>Los trabajadores vinculados con el contratista seleccionado en este proceso, asignados para la realización de los trabajos en la Universidad, deberán estar afiliados al régimen de seguridad social en salud, pensiones y riesgos profesionales. Igualmente, durante la ejecución del contrato deben realizarse de forma oportuna los pagos a dichos sistemas, así como a las Cajas de Compensación Familiar, al Instituto Colombiano de Bienestar Familiar ICBF y al Servicio Nacional de Aprendizaje, SENA; se deberá certificar dicho pago a la Universidad.</t>
  </si>
  <si>
    <t>El contratista seleccionado en este proceso no podrá subcontratar en todo o en parte los trabajos del contrato derivado de esta invitación, con persona natural o jurídica, sin la autorización previa y por escrito de la Universidad.</t>
  </si>
  <si>
    <t>En un proyecto podrían intervenir varios contratistas externos; el contratista seleccionado en este proceso, aceptará que algunas veces un trabajo de la red de datos puede iniciarse, luego suspenderse, y después sólo es posible terminarlo una vez se hayan realizado algunas obras civiles, de adecuación eléctrica o de otra índole, cuya culminación no depende de la División de Gestión Informática.</t>
  </si>
  <si>
    <t>El contratista seleccionado en este proceso se compromete a asistir a las reuniones a las cuales lo invite la Universidad para planear y coordinar algunos proyectos que tengan relación directa con el sistema de cableado estructurado.</t>
  </si>
  <si>
    <t>El contratista seleccionado en este proceso se compromete a entregar a la Universidad de Antioquia la cotización de cada proyecto a más tardar tres (3) días hábiles después de visitada la obra y conocidos los requerimientos de los usuarios.</t>
  </si>
  <si>
    <t>El contratista seleccionado en este proceso se compromete a liquidar cada proyecto entregando el original y dos copias de la factura y del acta de liquidación (Todos estos documentos se entregarán en formato impreso y formato digital).</t>
  </si>
  <si>
    <t>El contratista seleccionado en este proceso se compromete a liquidar cada proyecto entregando el original y dos copias de la factura, así como el original y una copia del acta de liquidación.</t>
  </si>
  <si>
    <t>El contratista seleccionado en este proceso deberá estar al día en el registro de garantías de los puntos instalados en este proyecto, ante Commscope - Systimax®. La interventoría de la Universidad de Antioquia podrá detener el proceso de pago en el caso de incumplimiento.</t>
  </si>
  <si>
    <t>El contratista seleccionado en este proceso deberá entregar los planos actualizados de todos los pisos y edificios intervenidos para realizar la obra, tanto impresos como en formato digital (en Autocad); de igual manera, la certificación de los puntos de red adicionados o intervenidos en cada proyecto. Además, si la obra implica el paso por cajas de distribución, también se debe actualizar toda la documentación relacionada. El levantamiento de la información para actualizar todos los cambios a la documentación de que dispone la Universidad, debe ser realizado por el contratista.</t>
  </si>
  <si>
    <t>En aquellos casos en los que se apruebe la realización simultánea de varias obras en un mismo edificio, se debe realizar la actualización de los planos sólo una vez; el valor a facturar equivaldría al costo de una sola actualización.</t>
  </si>
  <si>
    <t>El contratista seleccionado en este proceso deberá actualizar, cada vez que finalice una obra, el archivo de inventario de puntos de red, el cual es una tabla con los consecutivos de cada punto instalado, su nombre, ubicación (oficina, laboratorio, aula, facultad), y puerto de switch correspondiente.</t>
  </si>
  <si>
    <t>El contratista seleccionado en este proceso responderá por los daños o pérdidas de los equipos y demás elementos existentes en los centros de cableado donde ejecute los trabajos, y que sean atribuibles a él.</t>
  </si>
  <si>
    <t>El contratista seleccionado en este proceso responderá por los daños causados a la infraestructura y bienes de la Universidad y/o a la infraestructura pública o privada, que ocasione durante la ejecución de los trabajos.</t>
  </si>
  <si>
    <t>4.6.41</t>
  </si>
  <si>
    <t>El contratista seleccionado en este proceso deberá mantener en la Universidad de Antioquia, en forma permanente (tiempo completo), un supervisor que maneje las herramientas de ofimática de MS-Office, que tenga conocimientos básicos de la herramienta de trazado de planos AUTOCAD y que cumpla las siguientes tareas:</t>
  </si>
  <si>
    <t>Verificar que los trabajadores estén al día con el cumplimiento de vinculación al sistema integrado de seguridad social (pensiones, salud y riesgos profesionales) y parafiscales (aportes a las Cajas de Compensación Familiar, Instituto Colombiano de Bienestar Familiar y Servicio Nacional de Aprendizaje), y entregar constancia a la interventoría por parte de la Universidad.</t>
  </si>
  <si>
    <t>Verificar conjuntamente con el Interventor designado por la Universidad, que los trabajadores cuenten con los elementos necesarios para cumplir con las condiciones de seguridad y salud ocupacional.</t>
  </si>
  <si>
    <t>Revisar conjuntamente con el Interventor designado por la Universidad, los diseños de cada obra y su correspondencia con las cantidades de obra y de materiales presupuestados, así como asentar los cambios en los planos preliminares.</t>
  </si>
  <si>
    <t>Elaborar las cotizaciones de obra cuando así lo requiera la Universidad.</t>
  </si>
  <si>
    <t>Coordinar con el Interventor designado por la Universidad, la realización de trabajos en horarios no hábiles, cuando así se requiera.</t>
  </si>
  <si>
    <t>Programar los trabajos con los encargados de las áreas de impacto de las obras, previa presentación por parte del Interventor designado por la Universidad, así como conseguir las llaves de aulas y oficinas que se requieran.</t>
  </si>
  <si>
    <t>Recibir y entregar oportunamente las llaves o dispositivos de acceso que la Universidad le encomiende para el desarrollo de los proyectos.</t>
  </si>
  <si>
    <t>En caso de que en una obra se decida reutilizar materiales, el supervisor deberá coordinar con sus trabajadores, la recogida de los mismos en el sitio que el Interventor designado por la Universidad le indique.</t>
  </si>
  <si>
    <t>Tramitar la salida de materiales de las diferentes áreas de la Universidad de Antioquia.</t>
  </si>
  <si>
    <t>Informar de cualquier dificultad que se presente en el desarrollo de las obras, y proceder de acuerdo con las recomendaciones del Interventor designado por la Universidad.</t>
  </si>
  <si>
    <t>Entregar al Interventor designado por la Universidad el material desmontado y que se pueda reutilizar indicando la obra a la que pertenecía.</t>
  </si>
  <si>
    <t>Realizar seguimiento de las obras y programar con el Interventor designado por la Universidad las entregas parciales y/o definitivas. Para esto el supervisor deberá revisar que en cada obra se cumpla con las condiciones técnicas obligatorias incluidas en este documento.</t>
  </si>
  <si>
    <t>Realizar con el Interventor designado por la Universidad las labores de certificación y medición de las obras.</t>
  </si>
  <si>
    <t>Entregar un borrador de los planos actualizados con las modificaciones realizadas en la intervención específica, para revisión conjunta con el Interventor designado por la Universidad. Luego de su aprobación, se deben entregar las versiones definitivas digitales e impresas, si la obra lo requiere.</t>
  </si>
  <si>
    <t>Realizar la pre-liquidación de cada obra terminada para ser revisada en conjunto con el Interventor designado por la Universidad, quien, luego de verificar el estado final de las obras realizadas, autorizará o no la generación de la liquidación definitiva y las facturas correspondientes</t>
  </si>
  <si>
    <t>Diligenciar y firmar la carta de presentación de la Propuesta Comercial contenida en el Anexo N° 1.</t>
  </si>
  <si>
    <t>Para la prestación de los servicios requeridos por la Universidad es necesario cotizar elementos importados; estos deberán ser cotizados en dólares de los Estados Unidos; el resto de los componentes deberán ser cotizados en pesos colombianos.</t>
  </si>
  <si>
    <t>Los valores presentados en pesos colombianos (correspondientes a los ítems de mano de obra, suministros nacionales y viáticos), deberán indicarse sin cifras decimales. Si el proponente incluye cifras decimales en éstos, la Universidad los truncará (no hará redondeo).</t>
  </si>
  <si>
    <t>El valor de la propuesta deberá indicar el IVA. Si no lo incluye se asume que éste está incluido</t>
  </si>
  <si>
    <t>El presupuesto de la Universidad para el contrato derivado de este proceso es de MIL SEISCIENTOS CINCUENTA MILLONES DE PESOS ($1.650.000.000), el cual se ejecutará de acuerdo con los requerimientos de actualizaciones y modificaciones a la infraestructura de cableado estructurado que soporta la red de datos de la Institución. La Universidad no está obligada a ejecutar la totalidad del presupuesto.</t>
  </si>
  <si>
    <t>Con la presentación de la Propuesta Comercial, se entiende que se incluyen todos los costos, gastos, impuestos, tasas y contribuciones en los que deba incurrir el proponente para prestar el servicio en los términos requeridos por la Universidad.</t>
  </si>
  <si>
    <t>Mantener la propuesta comercial, con una vigencia mínima de dos (2) meses, contados a partir del cierre de la invitación; plazo que es prorrogable, a solicitud de LA UNIVERSIDAD, en caso que no se pueda adjudicar dentro de los términos establecidos.</t>
  </si>
  <si>
    <t>El proponente conoce y acepta el hecho de que LA UNIVERSIDAD NO se obliga a contratar por el sólo hecho de recibir la propuesta comercial.</t>
  </si>
  <si>
    <t>El proponente conoce y acepta el hecho que LA UNIVERSIDAD pagará los servicios y productos recibidos a satisfacción, dentro de los sesenta (60) días siguientes al recibo de la factura por parte de LA UNIVERSIDAD, previo visto bueno, por parte de la interventoría de la ejecución del objeto del contrato.</t>
  </si>
  <si>
    <t>El PROPONENTE que resulte seleccionado deberá estar inscrito o inscribirse como proveedor en la Base de Datos de la Universidad de Antioquia.</t>
  </si>
  <si>
    <t>La Universidad podrá imponer multas sucesivas equivalentes al 2% del valor total de la obra específica a ejecutar, por cada día hábil de retraso, sin exceder el 10% de dicho valor, en el caso de que el contratista seleccionado no inicie los trabajos solicitados, en los tiempos especificados en el numeral 4.6.15</t>
  </si>
  <si>
    <r>
      <t>LA UNIVERSIDAD podrá seleccionar el contratista, aún en el evento que solo se presente una sola propuesta hábil y que pueda ser considerada como conveniente.</t>
    </r>
    <r>
      <rPr>
        <sz val="10"/>
        <color indexed="8"/>
        <rFont val="Arial"/>
        <family val="2"/>
      </rPr>
      <t xml:space="preserve"> </t>
    </r>
  </si>
  <si>
    <r>
      <t xml:space="preserve">El PROPONENTE </t>
    </r>
    <r>
      <rPr>
        <b/>
        <u val="single"/>
        <sz val="10"/>
        <color indexed="8"/>
        <rFont val="Arial"/>
        <family val="2"/>
      </rPr>
      <t>NO</t>
    </r>
    <r>
      <rPr>
        <sz val="10"/>
        <color indexed="8"/>
        <rFont val="Arial"/>
        <family val="2"/>
      </rPr>
      <t xml:space="preserve"> debe modificar los formatos del proceso.</t>
    </r>
  </si>
  <si>
    <r>
      <t xml:space="preserve">La Tasa Representativa del Mercado –TRM- a utilizar para evaluar los componentes en dólares de la propuesta comercial, será aquella que rija el día hábil posterior </t>
    </r>
    <r>
      <rPr>
        <sz val="10"/>
        <color indexed="8"/>
        <rFont val="Arial"/>
        <family val="2"/>
      </rPr>
      <t>a la fecha de entrega de las propuestas.</t>
    </r>
  </si>
  <si>
    <t>CONDICIONES FINANCIERAS</t>
  </si>
  <si>
    <t>Para la verificación financiera se revisará el índice de liquidez y el nivel de endeudamiento de los proponentes, cuyo cálculo se efectuará con base en la información presentada en el Registro Único de Proponentes o en los estados financieros certificados y dictaminados. Dicha información debe encontrarse con corte al 31 de diciembre de 2019. El proponente cuyos indicadores estén dentro del margen requerido será habilitado financieramente para participar en el proceso; si por el contrario, alguno de los indicadores está por fuera del margen requerido, será inhabilitado financieramente y su propuesta será rechazada.</t>
  </si>
  <si>
    <t>Indicador</t>
  </si>
  <si>
    <t>Fórmula</t>
  </si>
  <si>
    <t>Margen Requerido</t>
  </si>
  <si>
    <t>Índice de Liquidez (Razón Corriente)</t>
  </si>
  <si>
    <t>Activo corriente/pasivo corriente</t>
  </si>
  <si>
    <t>Mayor o igual a 1.25</t>
  </si>
  <si>
    <t>Índice de endeudamiento</t>
  </si>
  <si>
    <r>
      <t xml:space="preserve">(Pasivo Total/Activo </t>
    </r>
    <r>
      <rPr>
        <sz val="10"/>
        <color indexed="8"/>
        <rFont val="Arial"/>
        <family val="2"/>
      </rPr>
      <t>Total)*100</t>
    </r>
  </si>
  <si>
    <t>Menor o igual al 70%</t>
  </si>
  <si>
    <t>90</t>
  </si>
  <si>
    <t>144</t>
  </si>
  <si>
    <t>USB</t>
  </si>
  <si>
    <t>JUAN GUILLERMO ARANGO ARCILA (S)</t>
  </si>
  <si>
    <t>Suministros Importados uso bajo</t>
  </si>
  <si>
    <t>Mano de obra uso alto</t>
  </si>
  <si>
    <t>Suministros Nacionales uso bajo</t>
  </si>
  <si>
    <t>Suministros Importados uso alto</t>
  </si>
  <si>
    <t>Viáticos</t>
  </si>
  <si>
    <t>Mano de obra uso bajo</t>
  </si>
  <si>
    <t>CONTRATOS</t>
  </si>
  <si>
    <t>CERTIFICACIÓN DE CONTRATOS PRESENTADOS</t>
  </si>
  <si>
    <t>Cantidad de contratos que cumplen con todos los requisitos arriba enunciados</t>
  </si>
  <si>
    <t>Folios de las certificaciones de contratos presentados</t>
  </si>
  <si>
    <t>CERTIFICACIONES</t>
  </si>
  <si>
    <t>4.5.1</t>
  </si>
  <si>
    <t>4.5.2</t>
  </si>
  <si>
    <t>4.5.3</t>
  </si>
  <si>
    <t>El PROPONENTE deberá ser canal certificado de la marca SYSTIMAX®, lo cual se verificará con la certificación expedida por COMMSCOPE</t>
  </si>
  <si>
    <t>Al menos dos (2) de los instaladores que estarán en la Universidad para la ejecución del contrato derivado de esta invitación, deberán ser certificados por COMMSCOPE en la marca SYSTIMAX®. EL PROPONENTE deberá adjuntar el certificado de COMMSCOPE para dichos instaladores</t>
  </si>
  <si>
    <t>EL PROPONENTE deberá contar con al menos un (1) diseñador certificado por COMMSCOPE en la marca SYSTIMAX®.  Se deberá adjuntar el certificado COMMSCOPE para dicho diseñador</t>
  </si>
  <si>
    <t>La propuesta debe incluir los documentos que a continuación se relacionan, los cuales deberán ser presentados en el mismo orden en que se encuentran a continuación</t>
  </si>
  <si>
    <t>Carta de presentación de la oferta, suscrita por el Representante Legal de la Compañía, utilizando el modelo de carta de presentación que se adjunta al presente pliego de condiciones en el Anexo No. 1.</t>
  </si>
  <si>
    <t>Certificado de existencia y representación legal, expedido por la Cámara de Comercio de su domicilio; la fecha de expedición de dicho certificado debe estar dentro del mes que antecede a la fecha de cierre para la recepción de las propuestas</t>
  </si>
  <si>
    <t>Cuando el valor de la propuesta supere las facultades del Representante Legal, se debe adjuntar la certificación en la que conste que está autorizado por la Junta Directiva para representarla y contratar como mínimo por el valor de la oferta.</t>
  </si>
  <si>
    <t>Poder del PROPONENTE, o quien lo represente, para los diferentes trámites relacionados con la negociación, en caso de no hacerlo directamente su representante legal.</t>
  </si>
  <si>
    <t>Registro Único de Proponentes (RUP) de la Cámara de Comercio de su domicilio, con fecha de expedición no mayor a un (1) mes previo a la fecha de cierre para la presentación de propuestas, en el que se encuentra clasificado en las especialidades y grupos exigidos en la invitación. La inscripción en el Registro debe ser anterior a la fecha de apertura de esta invitación.</t>
  </si>
  <si>
    <t>Certificado de REGISTRO MERCANTIL, con fecha de expedición no mayor a 30 días calendario antes del CIERRE de la INVITACIÓN</t>
  </si>
  <si>
    <t>Estados financieros a diciembre 31 de 2019 certificados y dictaminados.</t>
  </si>
  <si>
    <t>Fotocopia del RUT vigente.</t>
  </si>
  <si>
    <t>Constancia de no aparecer en el Boletín de Responsables Fiscales de la Contraloría General de la República, expedido por la Unidad de Acciones Fiscales de conformidad con el artículo 60 de la Ley 610 de 2000 (Por la cual se establece el trámite de los procesos de responsabilidad fiscal de las Contralorías) y la Circular 005 del 25 de febrero de 2008. La fecha de expedición de dicha constancia debe estar dentro del mes que antecede a la fecha de cierre para la recepción de las propuestas.</t>
  </si>
  <si>
    <t>Certificación expedida por el revisor fiscal o por el representante legal, donde acredite el pago de los aportes de los empleados del proponente que utiliza para la ejecución de las obras, a los Sistemas de Salud, Riesgos Profesionales, Pensiones y aportes a las Cajas de Compensación Familiar, Instituto Colombiano de Bienestar Familiar y Servicio Nacional de Aprendizaje durante un lapso no inferior a los seis (6) meses anteriores a la apertura de este proceso.obras, a los Sistemas de Salud, Riesgos Profesionales, Pensiones y aportes a las Cajas de Compensación Familiar, Instituto Colombiano de Bienestar Familiar y Servicio Nacional de Aprendizaje durante un lapso no inferior a los seis (6) meses anteriores a la apertura de este proceso.</t>
  </si>
  <si>
    <t>Póliza de seriedad de la oferta: por el diez por ciento (10%) del monto del presupuesto oficial, y una vigencia de dos (2) meses contados a partir de la fecha límite para recepción de las propuestas</t>
  </si>
  <si>
    <t>Certificación que EL PROPONENTE es instalador o canal autorizado de Commscope en su marca SYSTIMAX.</t>
  </si>
  <si>
    <t>Certificados COMMSCOPE de los instaladores que estarán en la Universidad.</t>
  </si>
  <si>
    <t>Certificados COMMSCOPE de los diseñadores del proponente</t>
  </si>
  <si>
    <t>Relación de contratos de prestación de servicios y suministro e instalación de sistemas de cableado ejecutados y sus respectivas certificaciones expedidas, tal como se solicita en el ítem 4.4</t>
  </si>
  <si>
    <t>Propuesta técnica y económica</t>
  </si>
  <si>
    <t>El PROPONENTE deberá certificar experiencia en la ejecución de por lo menos dos (2) contratos de suministro e instalación de sistemas de cableado estructurado en Colombia, similares a los ofrecidos en esta propuesta. Los contratos se deberán haber sido ejecutado entre enero de 2018 y enero de 2020, con una cuantía mayor o igual a mil millones de pesos ($1.000´000.000) en un solo contrato y deberán tener calificación buena o excelente.
Se deberá adjuntar una carta de referencia del proyecto, que debe incluir:
• Entidad o empresa contratante 
• Nombre de la empresa contratista que ejecutó el contrato
• Objeto
• Cuantía 
• Fecha de expedición
• Fecha de inicio y terminación del contrato
• Calificación dada al contratista (Bueno, Excelente)
• Dirección y teléfonos de contacto
• Nombre y cargo de quien certifica. (Representante legal o responsable técnico)
• Firma</t>
  </si>
  <si>
    <t>78 y 79</t>
  </si>
  <si>
    <t>48 y 49</t>
  </si>
  <si>
    <t>CUMPLE. Folio 66</t>
  </si>
  <si>
    <t>CUMPLE. Folio 40</t>
  </si>
  <si>
    <t>IN RED S.A.S</t>
  </si>
  <si>
    <t>PROMONTAJES S.A.S</t>
  </si>
  <si>
    <t>800.059.292-0</t>
  </si>
  <si>
    <t>HORA DE ENTREGA</t>
  </si>
  <si>
    <t>RADICADO</t>
  </si>
  <si>
    <t>2,11
CUMPLE</t>
  </si>
  <si>
    <t>0,5
CUMPLE</t>
  </si>
  <si>
    <t>2,01
CUMPLE</t>
  </si>
  <si>
    <t>0,49
CUMPLE</t>
  </si>
  <si>
    <t>Suministro de rack sencillo cerrado de 210x80x80 cms, fabricado en lámina calibre 16, con acabado en pintura electrostática en polvo y que cumpla con las siguientes características: 
Debe permitir el alojamiento de equipos de 19”, según la norma IEC297 – IEC297.2.  
Puertas de doble ala,  fabricadas en lámina punzonada con marco metálico para dar rigidez.
Cada puerta debe tener cerradura de seguridad tipo Bombín con varilla cierre y guía de Poliamida que brinda tres puntos de cierre.  Esta cerradura debe tener llave maestra con clave igual a la de los rack del edificio de Extensión.
El rack debe tener tiraderas en todas las puertas.
Tapas laterales totalmente punzonadas.
Tapas y puertas desmontables únicamente desde el interior del rack por medio de bisagras tipo falleba ubicada en la parte superior de cada tapa o puerta.
Organizadores de cables en los costados verticales y en la parte superior.
La tapa superior debe tener dos perforaciones para ubicar extractores,  y perforaciones adicionales para el ingreso de la fibra óptica y el cableado UTP con tapa abatible de forma que solo se utilice el área requerida para el cableado.
Debe tener instalados dos extractores en la parte superior. 
Debe tener instaladas dos lámparas accionadas cada una por un switch con luz piloto ubicados sobre cada acceso.
Debe tener barraje de tierra.
Debe tener un multitoma horizontal marca Leviton ref. 5500-192, tipo rack de 19", 20A, 120Vac, el cual contiene 6 salidas dobles cada uno, 5 traseras, 1 delantera, switch on/off, cable de conexión, breaker reset de protección, Nema 5 - 20R, que cumple con la protección contra sobretensión tipo A.
Debe tener dos tomas eléctricos, uno regulado (Nema 5-20R), que permita conectar el multitoma mencionado en el item anterior  y otro normal para conectar los extractores y lámparas (Ver modelo edificio de extensión).
4 Bastidores tuerca canastilla,
4 tuercas canastilla por cada U.
Debe tener cuatro  tornillos niveladores que se puedan ajustar a las irregularidades del piso, para garantizar la correcta instalación en sitio.
Debe permitir la adición lateral de un rack de iguales características
Debe incluir una bandeja para rack de 19 pulgadas, de 40 centímetros de profundidad, pintada electrostáticamente al polvo.
Ver Figura Anexa.</t>
  </si>
  <si>
    <t>Suministro de bandeja porta cables tipo malla, Cablofil de Legrand, con borde de seguridad con soldadura en T, electrozincada. Altura útil de 54 mm, ancho de 100 mm. Incluye todos los elementos para fijación y todos los accesorios para su correcta instalación.</t>
  </si>
  <si>
    <t>Suministro de bandeja porta cables tipo malla, Cablofil de Legrand, con borde de seguridad con soldadura en T, electrozincada  Altura útil de 54 mm, ancho de 200 mm. Incluye todos los elementos para fijación y todos los accesorios para su correcta instalación.</t>
  </si>
  <si>
    <t>Suministro de bandeja porta cables tipo malla, Cablofil de Legrand, con borde de seguridad con soldadura en T, electrozincada  Altura útil de 54 mm, ancho de 300 mm. Incluye todos los elementos para fijación y todos los accesorios para su correcta instalación.</t>
  </si>
  <si>
    <t>Suministro de bandeja porta cables tipo malla, Cablofil de Legrand, con borde de seguridad con soldadura en T, fabricada en acero inoxidable 316L.  Altura útil de 54 mm, ancho de 100 mm. Incluye todos los elementos para fijación y todos los accesorios para su correcta instalación.</t>
  </si>
  <si>
    <t>Suministro de bandeja porta cables tipo malla, Cablofil de Legrand, con borde de seguridad con soldadura en T, fabricada en acero inoxidable 316L.  Altura útil de 54 mm, ancho de 200 mm. Incluye todos los elementos para fijación y todos los accesorios para su correcta instalación.</t>
  </si>
  <si>
    <t>Suministro de bandeja porta cables tipo malla, Cablofil de Legrand, con borde de seguridad con soldadura en T, fabricada en acero inoxidable 316L.  Altura útil de 54 mm, ancho de 300 mm. Incluye todos los elementos para fijación y todos los accesorios para su correcta instalación.</t>
  </si>
  <si>
    <t>Suministro de Kit de protección cortafuegos,  para 14 cables UTP categoría 6A (Cablofil, EZDP 22 (EZ-Path), adecuado para la bandeja porta cables ofrecida.</t>
  </si>
  <si>
    <t>Suministro de kit de protección cortafuegos, para 60 cables UTP categoría 6A (Cablofil, EZDP 33 (EZ-Path), adecuado para la bandeja porta cables ofrecida.</t>
  </si>
  <si>
    <t>Suministro de cable de cobre desnudo 8 AWG para aterrizaje de bandeja tipo malla. Incluye las chapetas cobrizadas para la puesta a tierra</t>
  </si>
  <si>
    <t>Suministro de flexiconduit de 1 1/2" diámetro</t>
  </si>
  <si>
    <t>Suministro de conectores rectos de 1 1/2" diámetro</t>
  </si>
  <si>
    <t>Suministro de conectores curvos de 1 1/2" diámetro</t>
  </si>
  <si>
    <t>Suministro de tubería PVC de 1 1/2" , que será empotrada, incluidos accesorios (uniones, curvas, etc)</t>
  </si>
  <si>
    <t>Suministro de tubería PVC de 1 1/2" expuesta incluidos accesorios (uniones, curvas, etc) y elementos de fijación (grapas, tornillos, etc)</t>
  </si>
  <si>
    <t>Suministro de cable de cobre 12 AWG tipo THW</t>
  </si>
  <si>
    <t>Suministro de cable de cobre 4 AWG tipo THW</t>
  </si>
  <si>
    <t>Suministro de cable de cobre 6 AWG tipo THW, con chaqueta de color verde</t>
  </si>
  <si>
    <t>Suministro de barraje de tierra de cobre TGB (Telecommunications Grounding Busbar),  con perforaciones roscadas según el estándar NEMA; debe tener como mínimo 6 mm de espesor y 50 mm de ancho</t>
  </si>
  <si>
    <t>Suministro de canaleta plástica 100 x 45 mm  para interiores, que cumpla las normas:  ANSI/TIA/EIA-569, ISO 9001 versión 2008. debe incluir todos los accesorios para su correcta instalación y funcionamiento, tales como: ángulos externos, internos, planos, derivaciones, tees, uniones, etc; y los elementos de sujeción recomendados por el fabricante, así como sellos con poliuretano expansivo en las zonas que quedan abiertas.</t>
  </si>
  <si>
    <t>Suministro de caja de sobreponer, para dos tomas RJ45, linea MGS</t>
  </si>
  <si>
    <t>Suministro de face plate para cuatro tomas RJ 45, linea MGS</t>
  </si>
  <si>
    <t>Suministro cable U/UTP para exterior, categoría 6</t>
  </si>
  <si>
    <t>Suministro cable U/UTP para exterior, categoría 6A</t>
  </si>
  <si>
    <t>Suministro patch cord de 5 ft, categoría 6A,  U/UTP, línea 360</t>
  </si>
  <si>
    <t>Suministro patch cord de 7 ft, categoría 6A,  U/UTP, línea 360</t>
  </si>
  <si>
    <t>Suministro patch cord de 16 ft, categoría 6A,  U/UTP, línea 360</t>
  </si>
  <si>
    <t>Suministro patch cord de 25 ft, categoría 6A,  U/UTP, línea 360</t>
  </si>
  <si>
    <t>Suministro patch cord de 35 ft, categoría 6A,  U/UTP, línea 360</t>
  </si>
  <si>
    <t>Suministro patch cord de 50 ft, categoría 6A,  U/UTP, línea 360</t>
  </si>
  <si>
    <t>Suministro patch cord de 75 ft, categoría 6A,  U/UTP, línea 360</t>
  </si>
  <si>
    <t>Suministro patch cord de 3 ft para exteriores, categoría 6, U/UTP</t>
  </si>
  <si>
    <t>Suministro patch cord de 7 ft, categoría 6A,  U/UTP, de uso exterior línea 360</t>
  </si>
  <si>
    <t>Suministro de panel de fibra óptica  para rack de 19" que permita instalar  cuatro cassettes LC lazerspeed de 12 hilos como el especificado en el ítem anterior. Debe incluir tapa metálica,  organizador frontal de Patch Cords, sistema de organización de fibra dentro  de la bandeja, que garantice el cumplimiento de los radios de curvatura.  Modelo HD</t>
  </si>
  <si>
    <t>Suministro Patch cord dúplex de FO con conectores LC-LC, LazrSpeed OM4, de 10 ft.</t>
  </si>
  <si>
    <t>Suministro Conectores LC OM4, Modelo Qwik II</t>
  </si>
  <si>
    <t>Suministro de Couplings LC, 6 fibras Duplex, Línea G2</t>
  </si>
  <si>
    <t>Suministro Fibra Optica  12 hilos multimodo 50/125 de exterior con protección contra roedores,LazrSpeed 300 (que soporta aplicaciones 10Gigabit hasta 300 mts)</t>
  </si>
  <si>
    <t>Suministro Fibra Optica  12 hilos multimodo 50/125 de interior LazrSpeed 300 (que soporta aplicaciones 10Gigabit hasta 300 mts)</t>
  </si>
  <si>
    <t xml:space="preserve">Suministro Fibra Optica  12 hilos multimodo 50/125 de exterior con protección contra roedores,LazrSpeed 550 (que soporta aplicaciones 10Gigabit hasta 550 mts) </t>
  </si>
  <si>
    <t xml:space="preserve">Suministro Fibra Optica  12 hilos multimodo 50/125 de interior LazrSpeed 550 (que soporta aplicaciones 10Gigabit hasta 550 mts) </t>
  </si>
  <si>
    <r>
      <t xml:space="preserve">Suministro Fibra Optica 12 hilos monomodo </t>
    </r>
    <r>
      <rPr>
        <sz val="10"/>
        <rFont val="Arial"/>
        <family val="2"/>
      </rPr>
      <t>50/125 de exteriores TeraSpeed</t>
    </r>
  </si>
  <si>
    <t>Suministro de módulo LC/UPC, fibra LazerSpeed 500 OM4 que incluya pigtails y portaempalmes para 12 fibras</t>
  </si>
  <si>
    <t>Suministro de módulo LC/UPC, fibra LazerSpeed 500 OM4que incluya pigtails y portaempalmes para 24 fibras</t>
  </si>
  <si>
    <t>Suministro de módulo LC/UPC, fibra TeraSpeed Monomodo que incluya pigtails y portaempalmes para 12 fibras</t>
  </si>
  <si>
    <t>Suministro de módulo LC/UPC, fibra TeraSpeed Monomodo que incluya pigtails y portaempalmes para 24 fibras</t>
  </si>
  <si>
    <t>Suministro de panel de fibra óptica  para rack de 19" que permita instalar  cuatro cassettes LC lazerspeed de 12 hilos como el especificado en  el ítem anterior. Debe incluir tapa metálica,  organizador frontal de Patch Cords, sistema de organización de fibra dentro  de la bandeja, que garantice el cumplimiento de los radios de curvatura.  Modelo HD-SP.  Debe soportar bandejas de fusión</t>
  </si>
  <si>
    <t>Suministro de conector LC para fibra monomodo, línea Qwik Fuse</t>
  </si>
  <si>
    <t>Suministro de conector LC para fibra multimodo, línea Qwik Fuse</t>
  </si>
  <si>
    <t>Suministro de Seguro SecureMAX para Patch Cords tipo GS8E, GS10E y GSXP. Se requiere la llave de bloqueo para liberar el bloqueo del cable.</t>
  </si>
  <si>
    <t>Suministro de Cable Hibrido para Corriente DC y Fibra, Líne Powered Fiber Cable Systems, en calibre 12 AWG y 4 fibras Monomodo</t>
  </si>
  <si>
    <t>Suministro de Cable Hibrido para Corriente DC y Fibra, Líne Powered Fiber Cable Systems, en calibre 16 AWG y 4 fibras Multimodo OM3</t>
  </si>
  <si>
    <t>Suminsitro de Power Extender para 1 puerto 30w</t>
  </si>
  <si>
    <t>Suminsitro de Power Extender para 1 puerto 60w</t>
  </si>
  <si>
    <t>Suminsitro de Power Extender para 2 puertos 60w</t>
  </si>
  <si>
    <t>Suministro de transceiver SFP+ para solución de Fibra Energizada</t>
  </si>
  <si>
    <t>Suministro solución de Módulo Inyector de Corriente DC -48V, Clase 2, debe soportar al menos 8 conexiones</t>
  </si>
  <si>
    <t>Suministro Chasis para Corriente DC Clase 2, que soporte 4 módulos anteriores</t>
  </si>
  <si>
    <t>Suministro Rectificador para solución de Corriente DC Clase 2</t>
  </si>
  <si>
    <r>
      <t xml:space="preserve">Instalación de rack cerrado de 210x80x80 cms, fabricado en lámina calibre 16, con acabado en pintura electrostática en polvo y que cumpla con las siguientes características:
Debe permitir el alojamiento de equipos de 19”, según la norma </t>
    </r>
    <r>
      <rPr>
        <b/>
        <sz val="10"/>
        <color indexed="8"/>
        <rFont val="Arial"/>
        <family val="2"/>
      </rPr>
      <t>IEC297 – IEC297.2</t>
    </r>
    <r>
      <rPr>
        <sz val="10"/>
        <color indexed="8"/>
        <rFont val="Arial"/>
        <family val="2"/>
      </rPr>
      <t xml:space="preserve"> 
Puertas de doble ala,  fabricadas en lámina punzonada con marco metálico para dar rigidez.
Cada puerta debe tener cerradura de seguridad tipo Bombín con varilla cierre y guía de Poliamida que brinda tres puntos de cierre.  Esta cerradura debe tener llave maestra con clave igual a la de los rack del edificio de Extensión.
El rack debe tener tiraderas en todas las puertas.
Tapas laterales totalmente punzonadas. 
Tapas y puertas desmontables únicamente desde el interior del rack por medio de bisagras tipo falleba ubicada en la parte superior de cada tapa o puerta.
Organizadores de cables en los costados verticales y en la parte superior.
La tapa superior debe tener dos perforaciones para ubicar extractores y perforaciones adicionales para el ingreso de la fibra óptica y el cableado UTP con tapa abatible de forma que solo se utilice el área requerida para el cableado.
Debe tener instalados dos extractores en la parte superior.
Debe tener instaladas dos lámparas accionadas cada una por un suiche con luz piloto ubicados sobre cada acceso.
Debe tener barraje de tierra.
Debe tener un multitoma horizontal marca Leviton ref. 5500-192, tipo rack de 19", 20A, 120Vac, el cual contiene 6 salidas dobles, 5 traseras, 1 delantera, switch on/off, cable de conexión, breaker reset de protección, Nema 5 - 20R, que cumple con la protección contra sobretensión tipo A.
Debe tener dos tomas eléctricos, uno regulado (Nema 5-20R), que permita conectar el multitoma mencionado en el item anterior  y otro normal para conectar los extractores y lámparas (Ver modelo edificio de extensión).
4 Bastidores tuerca canastilla
4 tuerca canastilla por cada U
Debe tener cuatro tornillos niveladores que se puedan ajustar a las irregularidades del piso, para garantizar correcta instalación en sitio.
Debe permitir la adición lateral de un rack de iguales características.
Debe incluir una bandejas para rack de 19 pulgadas, de 40 centímetros de profundidad, pintada electrostáticamente al polvo.                                                                                  </t>
    </r>
  </si>
  <si>
    <t>Instalación de Kit de protección cortafuegos, para 14 cables UTP categoría 6A</t>
  </si>
  <si>
    <t>Instalación de Kit de protección cortafuegos, para 60 cables UTP categoría 6A</t>
  </si>
  <si>
    <t>Instalación de cable de cobre desnudo 8 AWG para aterrizaje de bandeja tipo malla. Incluye las chapetas cobrizadas para la puesta a tierra</t>
  </si>
  <si>
    <t>Instalación de tubería PVC de 1 1/2" empotrada en pared incluidos accesorios (uniones, curvas, etc)</t>
  </si>
  <si>
    <t>Instalación de tubería PVC de 1 1/2" empotrada en piso en baldosa incluidos accesorios (uniones, curvas, etc)</t>
  </si>
  <si>
    <t>Instalación de tubería PVC de 1 1/2" expuesta incluidos accesorios (uniones, curvas, etc) y elementos de fijación (grapas, tornillos, etc)</t>
  </si>
  <si>
    <t>Instalación de cable de cobre 12 AWG tipo THW</t>
  </si>
  <si>
    <t>Instalación de cable de cobre 4 AWG tipo THW</t>
  </si>
  <si>
    <t>Instalación de cable de cobre 6 AWG tipo THW</t>
  </si>
  <si>
    <t xml:space="preserve">Instalación de barraje de tierra de cobre TGB (Telecommunications Grounding Busbar),  con perforaciones roscadas según el estándar NEMA; debe tener como mínimo 6 mm de espesor y 50 mm </t>
  </si>
  <si>
    <t>Instalación de canaleta plástica 100 x 45 mm  para interiores, que cumpla las normas:  ANSI/TIA/EIA-569, ISO 9001 versión 2008. debe incluir todos los accesorios para su correcta instalación y funcionamiento, tales como: ángulos externos, internos, planos, derivaciones, tees, uniones, etc; y los elementos de sujeción recomendados por el fabricante, así como sellos con poliuretano expansivo en las zonas que quedan abiertas.</t>
  </si>
  <si>
    <t>Instalación de canaleta plástica de 40 x 20 mm</t>
  </si>
  <si>
    <t>Instalación patch cord de 5 ft y 7 ft, todas las categorías</t>
  </si>
  <si>
    <t>Instalación patch cord de 35 ft, 50 ft y 75 ft todas las categorías</t>
  </si>
  <si>
    <t>Instalación patch cord de 3 ft para exteriores</t>
  </si>
  <si>
    <t>Instalación de patch panel modular de 24 puertos UTP, para solución inteligente  (M4200i).  No incluye los jacks RJ45</t>
  </si>
  <si>
    <t xml:space="preserve">Instalación  de panel de fibra óptica  para rack de 19" que permita instalar  cuatro cassettes LC lazerspeed de 12 hilos como el especificado en el ítem anterior. Debe incluir tapa metálica,  organizador frontal de Patch Cords, sistema de organización de fibra dentro  de la bandeja, que garantice el cumplimiento de los radios de curvatura.  Modelo HD </t>
  </si>
  <si>
    <t>Instalación de módulo LC/UPC, fibra LazerSpeed 500 OM4 que incluya pigtails y portaempalmes para 12 fibras</t>
  </si>
  <si>
    <t>Instalación de módulo LC/UPC, fibra LazerSpeed 500 OM4que incluya pigtails y portaempalmes para 24 fibras</t>
  </si>
  <si>
    <t>Instalación de módulo LC/UPC, fibra TeraSpeed Monomodo que incluya pigtails y portaempalmes para 12 fibras</t>
  </si>
  <si>
    <t>Instalación de módulo LC/UPC, fibra TeraSpeed Monomodo que incluya pigtails y portaempalmes para 24 fibras</t>
  </si>
  <si>
    <t>Instalación de panel de fibra óptica  para rack de 19" que permita instalar  cuatro cassettes LC lazerspeed de 12 hilos como el especificado en  el ítem anterior. Debe incluir tapa metálica,  organizador frontal de Patch Cords, sistema de organización de fibra dentro  de la bandeja, que garantice el cumplimiento de los radios de curvatura.  Modelo HD-SP.  Debe soportar bandejas de fusión</t>
  </si>
  <si>
    <t>Instalación de conector LC para fibra monomodo, línea Qwik Fuse</t>
  </si>
  <si>
    <t>Instalación de conector LC para fibra multimodo, línea Qwik Fuse</t>
  </si>
  <si>
    <t>Instalación de Seguro SecureMAX para Patch Cords tipo GS8E, GS10E y GSXP. Se requiere la llave de bloqueo para liberar el bloqueo del cable.</t>
  </si>
  <si>
    <t>Instalación de Cable Hibrido para Corriente DC y Fibra, Líne Powered Fiber Cable Systems, en calibre 12 AWG y 4 fibras Monomodo</t>
  </si>
  <si>
    <t>Instalación de Cable Hibrido para Corriente DC y Fibra, Líne Powered Fiber Cable Systems, en calibre 16 AWG y 4 fibras Multimodo OM3</t>
  </si>
  <si>
    <t>Instalación de Power Extender para 1 puerto 30w</t>
  </si>
  <si>
    <t>Instalación de Power Extender para 1 puerto 60w</t>
  </si>
  <si>
    <t>Instalación de Power Extender para 2 puertos 60w</t>
  </si>
  <si>
    <t>Instalación de transceiver SFP+ para solución de Fibra Energizada</t>
  </si>
  <si>
    <t>Instalación solución de Módulo Inyector de Corriente DC -48V, Clase 2, debe soportar al menos 8 conexiones</t>
  </si>
  <si>
    <t>Instalación de Chasis para Corriente DC Clase 2, que soporte 4 módulos anteriores</t>
  </si>
  <si>
    <t>Instalación de Rectificador para solución de Corriente DC Clase 2</t>
  </si>
  <si>
    <t>Instalación de caja para alojar access point
Caja plástica gris Sneider 300x220x120 mm
La caja deberá llevar un Sticker de 11,6*11,6 cm. El diseño de este corresponde al de la foto anexa.
La caja debe ser “acondicionada” para instalar el AP y las perforaciones requeridas para instalar su Kit y aquellas necesariias para pasar los patch cords.</t>
  </si>
  <si>
    <t>Instalación de access point.
Se debe incluir un sticker de 5,8*5,8 cm. El diseño de este corersponde al de la foto anexa</t>
  </si>
  <si>
    <t>Construcción de Registros en cielo falso 40cm*40cm</t>
  </si>
  <si>
    <t>Construcción de Registros en cielo falso 60cm*60cm</t>
  </si>
  <si>
    <t>Levantamiento de plano arquitectónico en Autocad (en caso de no existir en medio magnético) y acentamiento de la información de la red de datos en el mismo. Se debe entregar impreso y en formato de AutoCad visible en computador.</t>
  </si>
  <si>
    <t>Construcción de canalización de tres tubos de 3" de acuerdo a la norma de EPM. Sobre grama.  Incluye la tubería.</t>
  </si>
  <si>
    <t>Construcción de canalización de tres tubos de 3" de acuerdo a la norma de EPM. Sobre baldoza. Incluye la tubería.</t>
  </si>
  <si>
    <t>Construcción de caja de canalización de 60x80 cm de acuerdo a la norma de EPM (incluye tapa y herraje).  Sobre baldoza</t>
  </si>
  <si>
    <t>Instalación de patch panel modular de 24 puertos UTP 1U, categoría 6A, línea 360 (M1100).   No incluye los jacks RJ45</t>
  </si>
  <si>
    <t>Visita Residente o coordinador (incluye todos los viáticos)</t>
  </si>
  <si>
    <t xml:space="preserve">Transporte ida y vuelta desde Medellín para personal operativo
(2 personas) </t>
  </si>
  <si>
    <t>Alimentación y alojamiento para personal operativo
(2 personas)</t>
  </si>
  <si>
    <t>visita</t>
  </si>
  <si>
    <t>No aplica</t>
  </si>
  <si>
    <t>Observaciones</t>
  </si>
  <si>
    <t>Cantidad entregada</t>
  </si>
  <si>
    <t>Factor Proveedor</t>
  </si>
  <si>
    <t>Factor Proveedor - Experiencia</t>
  </si>
  <si>
    <t>Factor Proveedor - Certificaciones Systimax 
(adicionales a las 2 obligatorias)</t>
  </si>
  <si>
    <t>Cumple. Folios 1 a 3. 
Firmada por el representante legal (S) Juan Guillermo Arango Arcila.</t>
  </si>
  <si>
    <t>Cumple. Folios 2 a 4. 
Firmada por el representante legal Juan David Salazar Zuluaga.</t>
  </si>
  <si>
    <t>Cumple. Folios 4 a 11. 
Certificado expedido el 09/03/2020. Código de verificación mVGkDYTQkQ</t>
  </si>
  <si>
    <t>Cumple. Folios 6 a 10. 
Certificado expedido el 29/02/2020. Código de verificación hlakclilkajollQH.</t>
  </si>
  <si>
    <t>Cumple. Folios 12 al 51.
Certificado del 9 de marzo de 2020.</t>
  </si>
  <si>
    <t>Cumple. Folios 12 al 19.
Certificado del 2 de marzo de 2020.</t>
  </si>
  <si>
    <t>Cumple. Folio 52.</t>
  </si>
  <si>
    <t>Cumple. Folios 20 al 22.
Certificado del 29 de febrero de 2020.</t>
  </si>
  <si>
    <t>Cumple. Folios 53 al 57.</t>
  </si>
  <si>
    <t>Cumple. Folios 24 al 28.</t>
  </si>
  <si>
    <t>Cumple. Folio 58.</t>
  </si>
  <si>
    <t>Cumple. Folio 29.</t>
  </si>
  <si>
    <t>Cumple. Folio 59.</t>
  </si>
  <si>
    <t>Cumple. Folio 31.</t>
  </si>
  <si>
    <t>Cumple. Folios 60 al 62.</t>
  </si>
  <si>
    <t>Cumple. Folio 33.</t>
  </si>
  <si>
    <t>Aseguradora:
Suramericana</t>
  </si>
  <si>
    <t>Póliza: 2587772-4</t>
  </si>
  <si>
    <t>Vigencia desde el 19/03/2020 al 19/06/2020</t>
  </si>
  <si>
    <t>Valor asegurado: $165.0000.000</t>
  </si>
  <si>
    <t>Cumple. Folios 63 al 65.</t>
  </si>
  <si>
    <t>Póliza: 65-44-101181548</t>
  </si>
  <si>
    <t>Cumple. Folios 35 al 38</t>
  </si>
  <si>
    <t>Cumple. Folio 66.
Certificado del 18 de marzo del 2020 expedido por Jhan Hormechea Brunal de Commscope.</t>
  </si>
  <si>
    <t>Cumple. Folio 40.
Certificado del 23 de febrero del 2020 expedido por Jhan Hormechea Brunal de Commscope.</t>
  </si>
  <si>
    <t>CUMPLE. Entrega 25.
Folios 67 y 68</t>
  </si>
  <si>
    <t>CUMPLE.  Se requiere y entrega 31 en comunicación del 6 de abril</t>
  </si>
  <si>
    <t>CUMPLE. Entrega 2 certificados en folios 72 y 75</t>
  </si>
  <si>
    <t>CUMPLE. Entrega 1 certificado
en folio 45</t>
  </si>
  <si>
    <t>CUMPLE. Entrega 2 en folios 48 y 49</t>
  </si>
  <si>
    <t>CUMPLE. Entrega 2 en folios 78 y 79</t>
  </si>
  <si>
    <t>CUMPLE. Entrega 25 en folios 67 y 68</t>
  </si>
  <si>
    <t>CUMPLE. Entrega 2 certificados en
folios 72 y 75</t>
  </si>
  <si>
    <t>CUMPLE. Entrega 1 certificado en folio 45</t>
  </si>
  <si>
    <t>CUMPLE. Folios 85 al 107</t>
  </si>
  <si>
    <t>CUMPLE. Folios 52 al 79</t>
  </si>
</sst>
</file>

<file path=xl/styles.xml><?xml version="1.0" encoding="utf-8"?>
<styleSheet xmlns="http://schemas.openxmlformats.org/spreadsheetml/2006/main">
  <numFmts count="5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0.00;[Red]#,##0.00"/>
    <numFmt numFmtId="191" formatCode="[$USD]\ #,##0.00;[Red][$USD]\ #,##0.00"/>
    <numFmt numFmtId="192" formatCode="#,##0.0"/>
    <numFmt numFmtId="193" formatCode="[$COP]\ #,##0"/>
    <numFmt numFmtId="194" formatCode="[$COP]\ #,##0.00"/>
    <numFmt numFmtId="195" formatCode="0.0"/>
    <numFmt numFmtId="196" formatCode="[$COP]\ #,##0.00;[Red][$COP]\ #,##0.00"/>
    <numFmt numFmtId="197" formatCode="0.00;[Red]0.00"/>
    <numFmt numFmtId="198" formatCode="_ &quot;$&quot;\ * #,##0_ ;_ &quot;$&quot;\ * \-#,##0_ ;_ &quot;$&quot;\ * &quot;-&quot;??_ ;_ @_ "/>
    <numFmt numFmtId="199" formatCode="#,##0;[Red]#,##0"/>
    <numFmt numFmtId="200" formatCode="0.000"/>
    <numFmt numFmtId="201" formatCode="[$USD]\ #,##0.00"/>
    <numFmt numFmtId="202" formatCode="&quot;$&quot;#,##0;[Red]&quot;$&quot;#,##0"/>
    <numFmt numFmtId="203" formatCode="&quot;$&quot;#,##0.0;[Red]&quot;$&quot;#,##0.0"/>
    <numFmt numFmtId="204" formatCode="[$-240A]dddd\,\ d\ &quot;de&quot;\ mmmm\ &quot;de&quot;\ yyyy"/>
    <numFmt numFmtId="205" formatCode="_(* #,##0.000_);_(* \(#,##0.000\);_(* &quot;-&quot;??_);_(@_)"/>
    <numFmt numFmtId="206" formatCode="_(* #,##0.0_);_(* \(#,##0.0\);_(* &quot;-&quot;??_);_(@_)"/>
    <numFmt numFmtId="207" formatCode="_(* #,##0_);_(* \(#,##0\);_(* &quot;-&quot;??_);_(@_)"/>
    <numFmt numFmtId="208" formatCode="#,##0.0;[Red]#,##0.0"/>
    <numFmt numFmtId="209" formatCode="[$COP]\ #,##0;[Red][$COP]\ #,##0"/>
  </numFmts>
  <fonts count="47">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sz val="12"/>
      <name val="Times New Roman"/>
      <family val="1"/>
    </font>
    <font>
      <b/>
      <sz val="12"/>
      <name val="Arial"/>
      <family val="2"/>
    </font>
    <font>
      <b/>
      <sz val="14"/>
      <color indexed="8"/>
      <name val="Arial"/>
      <family val="2"/>
    </font>
    <font>
      <b/>
      <sz val="14"/>
      <name val="Arial"/>
      <family val="2"/>
    </font>
    <font>
      <sz val="12"/>
      <name val="Arial"/>
      <family val="2"/>
    </font>
    <font>
      <sz val="8"/>
      <name val="Arial"/>
      <family val="2"/>
    </font>
    <font>
      <sz val="11"/>
      <name val="Arial"/>
      <family val="2"/>
    </font>
    <font>
      <sz val="12"/>
      <color indexed="8"/>
      <name val="Arial"/>
      <family val="2"/>
    </font>
    <font>
      <b/>
      <sz val="12"/>
      <color indexed="8"/>
      <name val="Arial"/>
      <family val="2"/>
    </font>
    <font>
      <b/>
      <u val="single"/>
      <sz val="10"/>
      <color indexed="8"/>
      <name val="Arial"/>
      <family val="2"/>
    </font>
    <font>
      <sz val="9"/>
      <color indexed="8"/>
      <name val="Arial"/>
      <family val="2"/>
    </font>
    <font>
      <sz val="9"/>
      <name val="Arial"/>
      <family val="2"/>
    </font>
    <font>
      <u val="single"/>
      <sz val="10"/>
      <color indexed="12"/>
      <name val="Arial"/>
      <family val="2"/>
    </font>
    <font>
      <u val="single"/>
      <sz val="10"/>
      <color indexed="20"/>
      <name val="Arial"/>
      <family val="2"/>
    </font>
    <font>
      <sz val="11"/>
      <color indexed="8"/>
      <name val="Arial"/>
      <family val="2"/>
    </font>
    <font>
      <u val="single"/>
      <sz val="10"/>
      <color theme="10"/>
      <name val="Arial"/>
      <family val="2"/>
    </font>
    <font>
      <u val="single"/>
      <sz val="10"/>
      <color theme="11"/>
      <name val="Arial"/>
      <family val="2"/>
    </font>
    <font>
      <sz val="11"/>
      <color theme="1"/>
      <name val="Calibri"/>
      <family val="2"/>
    </font>
    <font>
      <sz val="11"/>
      <color rgb="FF000000"/>
      <name val="Calibri"/>
      <family val="2"/>
    </font>
    <font>
      <sz val="10"/>
      <color rgb="FF000000"/>
      <name val="Arial"/>
      <family val="2"/>
    </font>
    <font>
      <sz val="10"/>
      <color theme="1"/>
      <name val="Arial"/>
      <family val="2"/>
    </font>
    <font>
      <sz val="12"/>
      <color theme="1"/>
      <name val="Arial"/>
      <family val="2"/>
    </font>
    <font>
      <sz val="11"/>
      <color theme="1"/>
      <name val="Arial"/>
      <family val="2"/>
    </font>
    <font>
      <b/>
      <sz val="10"/>
      <color rgb="FF000000"/>
      <name val="Arial"/>
      <family val="2"/>
    </font>
    <font>
      <b/>
      <sz val="10"/>
      <color theme="1"/>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6"/>
        <bgColor indexed="64"/>
      </patternFill>
    </fill>
    <fill>
      <patternFill patternType="solid">
        <fgColor theme="5"/>
        <bgColor indexed="64"/>
      </patternFill>
    </fill>
    <fill>
      <patternFill patternType="solid">
        <fgColor theme="6" tint="0.7999799847602844"/>
        <bgColor indexed="64"/>
      </patternFill>
    </fill>
    <fill>
      <patternFill patternType="solid">
        <fgColor theme="2" tint="-0.24997000396251678"/>
        <bgColor indexed="64"/>
      </patternFill>
    </fill>
    <fill>
      <patternFill patternType="solid">
        <fgColor theme="9" tint="0.39998000860214233"/>
        <bgColor indexed="64"/>
      </patternFill>
    </fill>
    <fill>
      <patternFill patternType="solid">
        <fgColor theme="8" tint="0.39998000860214233"/>
        <bgColor indexed="64"/>
      </patternFill>
    </fill>
    <fill>
      <patternFill patternType="solid">
        <fgColor rgb="FFFFFF00"/>
        <bgColor indexed="64"/>
      </patternFill>
    </fill>
    <fill>
      <patternFill patternType="solid">
        <fgColor theme="6" tint="0.5999900102615356"/>
        <bgColor indexed="64"/>
      </patternFill>
    </fill>
    <fill>
      <patternFill patternType="solid">
        <fgColor theme="0" tint="-0.4999699890613556"/>
        <bgColor indexed="64"/>
      </patternFill>
    </fill>
  </fills>
  <borders count="9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style="medium"/>
      <right style="thin"/>
      <top style="thin"/>
      <bottom style="thin"/>
    </border>
    <border>
      <left style="thin"/>
      <right>
        <color indexed="63"/>
      </right>
      <top style="thin"/>
      <bottom style="thin"/>
    </border>
    <border>
      <left style="thin"/>
      <right style="thin"/>
      <top style="thin"/>
      <bottom style="thin"/>
    </border>
    <border>
      <left style="thin"/>
      <right style="thin"/>
      <top style="thin"/>
      <bottom>
        <color indexed="63"/>
      </bottom>
    </border>
    <border>
      <left style="thin"/>
      <right/>
      <top/>
      <bottom/>
    </border>
    <border>
      <left style="medium"/>
      <right>
        <color indexed="63"/>
      </right>
      <top style="medium"/>
      <bottom>
        <color indexed="63"/>
      </bottom>
    </border>
    <border>
      <left style="medium"/>
      <right>
        <color indexed="63"/>
      </right>
      <top style="medium"/>
      <bottom style="medium"/>
    </border>
    <border>
      <left style="medium"/>
      <right style="thin"/>
      <top style="thin"/>
      <bottom style="medium"/>
    </border>
    <border>
      <left style="thin"/>
      <right style="thin"/>
      <top>
        <color indexed="63"/>
      </top>
      <bottom style="thin"/>
    </border>
    <border>
      <left style="medium"/>
      <right style="medium"/>
      <top style="medium"/>
      <bottom style="mediu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thin"/>
    </border>
    <border>
      <left style="thin"/>
      <right style="medium"/>
      <top style="thin"/>
      <bottom style="medium"/>
    </border>
    <border>
      <left style="medium"/>
      <right style="thin"/>
      <top style="medium"/>
      <bottom style="thin"/>
    </border>
    <border>
      <left style="thin"/>
      <right>
        <color indexed="63"/>
      </right>
      <top style="medium"/>
      <bottom style="thin"/>
    </border>
    <border>
      <left style="thin"/>
      <right>
        <color indexed="63"/>
      </right>
      <top style="thin"/>
      <bottom>
        <color indexed="63"/>
      </bottom>
    </border>
    <border>
      <left style="thin"/>
      <right>
        <color indexed="63"/>
      </right>
      <top>
        <color indexed="63"/>
      </top>
      <bottom style="thin"/>
    </border>
    <border>
      <left style="medium"/>
      <right style="thin">
        <color indexed="8"/>
      </right>
      <top style="medium"/>
      <bottom>
        <color indexed="63"/>
      </bottom>
    </border>
    <border>
      <left style="thin">
        <color indexed="8"/>
      </left>
      <right style="thin">
        <color indexed="8"/>
      </right>
      <top style="medium"/>
      <bottom>
        <color indexed="63"/>
      </bottom>
    </border>
    <border>
      <left style="thin">
        <color indexed="8"/>
      </left>
      <right>
        <color indexed="63"/>
      </right>
      <top style="medium"/>
      <bottom>
        <color indexed="63"/>
      </bottom>
    </border>
    <border>
      <left>
        <color indexed="63"/>
      </left>
      <right style="thin"/>
      <top style="thin"/>
      <bottom style="thin"/>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style="medium"/>
    </border>
    <border>
      <left style="thin">
        <color indexed="8"/>
      </left>
      <right>
        <color indexed="63"/>
      </right>
      <top>
        <color indexed="63"/>
      </top>
      <bottom style="medium"/>
    </border>
    <border>
      <left style="medium"/>
      <right style="medium"/>
      <top style="medium"/>
      <bottom>
        <color indexed="63"/>
      </bottom>
    </border>
    <border>
      <left style="medium"/>
      <right>
        <color indexed="63"/>
      </right>
      <top style="medium"/>
      <bottom style="thin"/>
    </border>
    <border>
      <left style="medium"/>
      <right style="medium"/>
      <top style="medium"/>
      <bottom style="thin"/>
    </border>
    <border>
      <left style="medium"/>
      <right>
        <color indexed="63"/>
      </right>
      <top style="thin"/>
      <bottom style="medium"/>
    </border>
    <border>
      <left style="medium"/>
      <right style="medium"/>
      <top style="thin"/>
      <bottom style="medium"/>
    </border>
    <border>
      <left style="medium"/>
      <right>
        <color indexed="63"/>
      </right>
      <top>
        <color indexed="63"/>
      </top>
      <bottom style="thin"/>
    </border>
    <border>
      <left style="medium"/>
      <right>
        <color indexed="63"/>
      </right>
      <top style="thin"/>
      <bottom style="thin"/>
    </border>
    <border>
      <left style="thin"/>
      <right style="medium"/>
      <top>
        <color indexed="63"/>
      </top>
      <bottom style="thin"/>
    </border>
    <border>
      <left style="medium"/>
      <right style="thin"/>
      <top style="thin"/>
      <bottom>
        <color indexed="63"/>
      </bottom>
    </border>
    <border>
      <left style="medium"/>
      <right style="thin"/>
      <top>
        <color indexed="63"/>
      </top>
      <bottom style="thin"/>
    </border>
    <border>
      <left style="medium"/>
      <right style="medium"/>
      <top>
        <color indexed="63"/>
      </top>
      <bottom style="thin">
        <color indexed="8"/>
      </bottom>
    </border>
    <border>
      <left style="medium"/>
      <right style="medium"/>
      <top style="thin">
        <color indexed="8"/>
      </top>
      <bottom style="thin">
        <color indexed="8"/>
      </bottom>
    </border>
    <border>
      <left style="medium"/>
      <right style="medium"/>
      <top style="thin">
        <color indexed="8"/>
      </top>
      <bottom style="medium"/>
    </border>
    <border>
      <left style="thin"/>
      <right style="medium"/>
      <top style="medium"/>
      <bottom>
        <color indexed="63"/>
      </bottom>
    </border>
    <border>
      <left style="medium"/>
      <right style="medium"/>
      <top>
        <color indexed="63"/>
      </top>
      <bottom style="thin"/>
    </border>
    <border>
      <left style="medium"/>
      <right style="medium"/>
      <top style="thin"/>
      <bottom style="thin"/>
    </border>
    <border>
      <left style="medium"/>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style="medium"/>
      <right style="thin">
        <color indexed="8"/>
      </right>
      <top style="thin">
        <color indexed="8"/>
      </top>
      <bottom style="thin">
        <color indexed="8"/>
      </bottom>
    </border>
    <border>
      <left style="medium"/>
      <right style="thin">
        <color indexed="8"/>
      </right>
      <top>
        <color indexed="63"/>
      </top>
      <bottom style="thin">
        <color indexed="8"/>
      </bottom>
    </border>
    <border>
      <left style="thin"/>
      <right style="medium"/>
      <top>
        <color indexed="63"/>
      </top>
      <bottom>
        <color indexed="63"/>
      </bottom>
    </border>
    <border>
      <left style="medium"/>
      <right style="thin">
        <color indexed="8"/>
      </right>
      <top style="thin">
        <color indexed="8"/>
      </top>
      <bottom style="medium"/>
    </border>
    <border>
      <left style="thin"/>
      <right>
        <color indexed="63"/>
      </right>
      <top style="thin"/>
      <bottom style="medium"/>
    </border>
    <border>
      <left style="medium"/>
      <right style="thin">
        <color indexed="8"/>
      </right>
      <top style="thin"/>
      <bottom style="thin"/>
    </border>
    <border>
      <left style="medium"/>
      <right>
        <color indexed="63"/>
      </right>
      <top style="thin"/>
      <bottom>
        <color indexed="63"/>
      </bottom>
    </border>
    <border>
      <left style="medium"/>
      <right style="medium"/>
      <top style="thin"/>
      <bottom>
        <color indexed="63"/>
      </botto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right/>
      <top style="thin"/>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style="thin"/>
    </border>
    <border>
      <left>
        <color indexed="63"/>
      </left>
      <right>
        <color indexed="63"/>
      </right>
      <top style="thin"/>
      <bottom style="medium"/>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style="thin"/>
      <right style="thin"/>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color indexed="8"/>
      </right>
      <top>
        <color indexed="63"/>
      </top>
      <bottom style="medium"/>
    </border>
    <border>
      <left>
        <color indexed="63"/>
      </left>
      <right>
        <color indexed="63"/>
      </right>
      <top style="thin">
        <color indexed="8"/>
      </top>
      <bottom style="thin">
        <color indexed="8"/>
      </bottom>
    </border>
    <border>
      <left>
        <color indexed="63"/>
      </left>
      <right style="medium"/>
      <top style="medium"/>
      <bottom style="medium"/>
    </border>
    <border>
      <left style="thin">
        <color indexed="8"/>
      </left>
      <right style="thin">
        <color indexed="8"/>
      </right>
      <top>
        <color indexed="63"/>
      </top>
      <bottom>
        <color indexed="63"/>
      </bottom>
    </border>
    <border>
      <left style="thin"/>
      <right style="medium"/>
      <top style="thin"/>
      <bottom>
        <color indexed="63"/>
      </bottom>
    </border>
    <border>
      <left style="medium"/>
      <right style="thin">
        <color indexed="8"/>
      </right>
      <top>
        <color indexed="63"/>
      </top>
      <bottom>
        <color indexed="63"/>
      </bottom>
    </border>
    <border>
      <left style="thin">
        <color indexed="8"/>
      </left>
      <right>
        <color indexed="63"/>
      </right>
      <top>
        <color indexed="63"/>
      </top>
      <bottom>
        <color indexed="63"/>
      </bottom>
    </border>
    <border>
      <left>
        <color indexed="63"/>
      </left>
      <right>
        <color indexed="63"/>
      </right>
      <top style="medium"/>
      <bottom style="medium"/>
    </border>
    <border>
      <left style="thin">
        <color indexed="8"/>
      </left>
      <right style="thin">
        <color indexed="8"/>
      </right>
      <top style="thin">
        <color indexed="8"/>
      </top>
      <bottom>
        <color indexed="63"/>
      </bottom>
    </border>
    <border>
      <left>
        <color indexed="63"/>
      </left>
      <right>
        <color indexed="63"/>
      </right>
      <top style="medium"/>
      <bottom style="thin"/>
    </border>
    <border>
      <left style="medium"/>
      <right style="medium"/>
      <top>
        <color indexed="63"/>
      </top>
      <bottom>
        <color indexed="63"/>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15"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9" fillId="3" borderId="0" applyNumberFormat="0" applyBorder="0" applyAlignment="0" applyProtection="0"/>
    <xf numFmtId="177" fontId="0" fillId="0" borderId="0" applyFill="0" applyBorder="0" applyAlignment="0" applyProtection="0"/>
    <xf numFmtId="175" fontId="0" fillId="0" borderId="0" applyFill="0" applyBorder="0" applyAlignment="0" applyProtection="0"/>
    <xf numFmtId="176" fontId="0" fillId="0" borderId="0" applyFill="0" applyBorder="0" applyAlignment="0" applyProtection="0"/>
    <xf numFmtId="174" fontId="0" fillId="0" borderId="0" applyFill="0" applyBorder="0" applyAlignment="0" applyProtection="0"/>
    <xf numFmtId="0" fontId="10" fillId="22" borderId="0" applyNumberFormat="0" applyBorder="0" applyAlignment="0" applyProtection="0"/>
    <xf numFmtId="0" fontId="0" fillId="0" borderId="0">
      <alignment/>
      <protection/>
    </xf>
    <xf numFmtId="0" fontId="39" fillId="0" borderId="0">
      <alignment/>
      <protection/>
    </xf>
    <xf numFmtId="0" fontId="39" fillId="0" borderId="0">
      <alignment/>
      <protection/>
    </xf>
    <xf numFmtId="0" fontId="4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5" applyNumberFormat="0" applyAlignment="0" applyProtection="0"/>
    <xf numFmtId="9" fontId="0" fillId="0" borderId="0" applyFill="0" applyBorder="0" applyAlignment="0" applyProtection="0"/>
    <xf numFmtId="0" fontId="11" fillId="16"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6" fillId="0" borderId="7" applyNumberFormat="0" applyFill="0" applyAlignment="0" applyProtection="0"/>
    <xf numFmtId="0" fontId="7" fillId="0" borderId="8" applyNumberFormat="0" applyFill="0" applyAlignment="0" applyProtection="0"/>
    <xf numFmtId="0" fontId="17" fillId="0" borderId="9" applyNumberFormat="0" applyFill="0" applyAlignment="0" applyProtection="0"/>
  </cellStyleXfs>
  <cellXfs count="567">
    <xf numFmtId="0" fontId="0" fillId="0" borderId="0" xfId="0" applyAlignment="1">
      <alignment/>
    </xf>
    <xf numFmtId="0" fontId="18"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center" vertical="center" wrapText="1"/>
    </xf>
    <xf numFmtId="0" fontId="18" fillId="0" borderId="0" xfId="0" applyFont="1" applyAlignment="1">
      <alignment horizontal="center" vertical="center"/>
    </xf>
    <xf numFmtId="0" fontId="18" fillId="0" borderId="0" xfId="0" applyFont="1" applyFill="1" applyAlignment="1" applyProtection="1">
      <alignment vertical="center"/>
      <protection/>
    </xf>
    <xf numFmtId="0" fontId="18" fillId="0" borderId="0" xfId="0" applyFont="1" applyFill="1" applyAlignment="1">
      <alignment vertical="center"/>
    </xf>
    <xf numFmtId="0" fontId="18" fillId="0" borderId="0" xfId="0" applyFont="1" applyBorder="1" applyAlignment="1">
      <alignment horizontal="center" vertical="center"/>
    </xf>
    <xf numFmtId="0" fontId="19" fillId="0" borderId="0" xfId="0" applyFont="1" applyAlignment="1">
      <alignment vertical="center"/>
    </xf>
    <xf numFmtId="0" fontId="19" fillId="0" borderId="0" xfId="0" applyFont="1" applyFill="1" applyAlignment="1">
      <alignment vertical="center"/>
    </xf>
    <xf numFmtId="0" fontId="0" fillId="0" borderId="0" xfId="0" applyFont="1" applyAlignment="1">
      <alignment vertical="center"/>
    </xf>
    <xf numFmtId="0" fontId="0" fillId="0" borderId="0" xfId="0" applyFont="1" applyFill="1" applyAlignment="1">
      <alignment vertical="center"/>
    </xf>
    <xf numFmtId="0" fontId="19" fillId="0" borderId="0" xfId="0" applyFont="1" applyBorder="1" applyAlignment="1">
      <alignment vertical="center"/>
    </xf>
    <xf numFmtId="0" fontId="19" fillId="0" borderId="0" xfId="0" applyFont="1" applyFill="1" applyBorder="1" applyAlignment="1">
      <alignment vertical="center"/>
    </xf>
    <xf numFmtId="0" fontId="18" fillId="0" borderId="0" xfId="0" applyFont="1" applyBorder="1" applyAlignment="1">
      <alignment vertical="center"/>
    </xf>
    <xf numFmtId="0" fontId="18" fillId="0" borderId="0" xfId="0" applyFont="1" applyFill="1" applyBorder="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0" applyFont="1" applyFill="1" applyAlignment="1">
      <alignment wrapText="1"/>
    </xf>
    <xf numFmtId="0" fontId="0" fillId="0" borderId="0" xfId="0" applyFont="1" applyBorder="1" applyAlignment="1">
      <alignment vertical="center" wrapText="1"/>
    </xf>
    <xf numFmtId="0" fontId="0" fillId="0" borderId="0" xfId="0" applyFont="1" applyBorder="1" applyAlignment="1">
      <alignment horizontal="center" vertical="center" wrapText="1"/>
    </xf>
    <xf numFmtId="0" fontId="18" fillId="0" borderId="0" xfId="0" applyFont="1" applyBorder="1" applyAlignment="1" applyProtection="1">
      <alignment horizontal="center" vertical="center"/>
      <protection locked="0"/>
    </xf>
    <xf numFmtId="0" fontId="0" fillId="0" borderId="0" xfId="0" applyFont="1" applyBorder="1" applyAlignment="1" applyProtection="1">
      <alignment vertical="center" wrapText="1"/>
      <protection locked="0"/>
    </xf>
    <xf numFmtId="0" fontId="0" fillId="0" borderId="0" xfId="0" applyFont="1" applyBorder="1" applyAlignment="1" applyProtection="1">
      <alignment horizontal="center" vertical="center" wrapText="1"/>
      <protection locked="0"/>
    </xf>
    <xf numFmtId="0" fontId="18" fillId="0" borderId="0" xfId="0" applyFont="1" applyFill="1" applyBorder="1" applyAlignment="1" applyProtection="1">
      <alignment vertical="center"/>
      <protection/>
    </xf>
    <xf numFmtId="0" fontId="19" fillId="0" borderId="0" xfId="0" applyFont="1" applyFill="1" applyAlignment="1" applyProtection="1">
      <alignment vertical="center"/>
      <protection locked="0"/>
    </xf>
    <xf numFmtId="0" fontId="0" fillId="0" borderId="0" xfId="0" applyFont="1" applyFill="1" applyAlignment="1" applyProtection="1">
      <alignment vertical="center"/>
      <protection/>
    </xf>
    <xf numFmtId="0" fontId="19" fillId="0" borderId="0" xfId="0" applyFont="1" applyFill="1" applyBorder="1" applyAlignment="1" applyProtection="1">
      <alignment vertical="center"/>
      <protection locked="0"/>
    </xf>
    <xf numFmtId="0" fontId="0" fillId="0" borderId="0" xfId="0" applyFont="1" applyFill="1" applyBorder="1" applyAlignment="1">
      <alignment vertical="center"/>
    </xf>
    <xf numFmtId="0" fontId="21" fillId="0" borderId="0" xfId="0" applyFont="1" applyBorder="1" applyAlignment="1">
      <alignment vertical="center"/>
    </xf>
    <xf numFmtId="0" fontId="0" fillId="0" borderId="0" xfId="0" applyFont="1" applyBorder="1" applyAlignment="1">
      <alignment vertical="center"/>
    </xf>
    <xf numFmtId="0" fontId="0" fillId="0" borderId="0" xfId="0" applyFont="1" applyFill="1" applyBorder="1" applyAlignment="1" applyProtection="1">
      <alignment horizontal="right" vertical="center"/>
      <protection locked="0"/>
    </xf>
    <xf numFmtId="0" fontId="0" fillId="0" borderId="0" xfId="0" applyFill="1" applyAlignment="1" applyProtection="1">
      <alignment vertical="center"/>
      <protection/>
    </xf>
    <xf numFmtId="0" fontId="20" fillId="0" borderId="0" xfId="0" applyFont="1" applyAlignment="1">
      <alignment/>
    </xf>
    <xf numFmtId="0" fontId="0" fillId="0" borderId="0" xfId="0" applyFill="1" applyAlignment="1">
      <alignment/>
    </xf>
    <xf numFmtId="0" fontId="0" fillId="0" borderId="0" xfId="0" applyBorder="1" applyAlignment="1" applyProtection="1">
      <alignment vertical="center" wrapText="1"/>
      <protection locked="0"/>
    </xf>
    <xf numFmtId="0" fontId="0" fillId="0" borderId="0" xfId="0" applyAlignment="1">
      <alignment wrapText="1"/>
    </xf>
    <xf numFmtId="0" fontId="0" fillId="0" borderId="0" xfId="0" applyFont="1" applyFill="1" applyBorder="1" applyAlignment="1" applyProtection="1">
      <alignment horizontal="right" vertical="center" wrapText="1"/>
      <protection locked="0"/>
    </xf>
    <xf numFmtId="0" fontId="18" fillId="0" borderId="0" xfId="0" applyFont="1" applyFill="1" applyBorder="1" applyAlignment="1" applyProtection="1">
      <alignment vertical="center" wrapText="1"/>
      <protection/>
    </xf>
    <xf numFmtId="0" fontId="19" fillId="0" borderId="0" xfId="0" applyFont="1" applyFill="1" applyBorder="1" applyAlignment="1" applyProtection="1">
      <alignment vertical="center" wrapText="1"/>
      <protection locked="0"/>
    </xf>
    <xf numFmtId="0" fontId="18" fillId="0" borderId="0" xfId="0" applyFont="1" applyAlignment="1">
      <alignment vertical="center" wrapText="1"/>
    </xf>
    <xf numFmtId="0" fontId="0" fillId="0" borderId="0" xfId="0" applyFill="1" applyAlignment="1" applyProtection="1">
      <alignment vertical="center" wrapText="1"/>
      <protection/>
    </xf>
    <xf numFmtId="0" fontId="19" fillId="0" borderId="0" xfId="0" applyFont="1" applyFill="1" applyAlignment="1" applyProtection="1">
      <alignment vertical="center" wrapText="1"/>
      <protection locked="0"/>
    </xf>
    <xf numFmtId="0" fontId="0" fillId="0" borderId="0" xfId="0" applyFont="1" applyFill="1" applyAlignment="1" applyProtection="1">
      <alignment vertical="center" wrapText="1"/>
      <protection/>
    </xf>
    <xf numFmtId="0" fontId="18" fillId="0" borderId="0" xfId="0" applyFont="1" applyFill="1" applyAlignment="1" applyProtection="1">
      <alignment vertical="center" wrapText="1"/>
      <protection/>
    </xf>
    <xf numFmtId="0" fontId="22" fillId="0" borderId="0" xfId="0" applyFont="1" applyAlignment="1">
      <alignment/>
    </xf>
    <xf numFmtId="0" fontId="22" fillId="0" borderId="0" xfId="0" applyFont="1" applyAlignment="1">
      <alignment horizontal="justify"/>
    </xf>
    <xf numFmtId="0" fontId="18" fillId="0" borderId="0" xfId="0" applyFont="1" applyAlignment="1">
      <alignment horizontal="center" vertical="center" wrapText="1"/>
    </xf>
    <xf numFmtId="0" fontId="18" fillId="0" borderId="0" xfId="0" applyFont="1" applyBorder="1" applyAlignment="1">
      <alignment horizontal="center" vertical="center" wrapText="1"/>
    </xf>
    <xf numFmtId="0" fontId="18" fillId="0" borderId="0" xfId="0" applyFont="1" applyBorder="1" applyAlignment="1" applyProtection="1">
      <alignment horizontal="center" vertical="center" wrapText="1"/>
      <protection locked="0"/>
    </xf>
    <xf numFmtId="0" fontId="0" fillId="0" borderId="0" xfId="0" applyFont="1" applyFill="1" applyAlignment="1">
      <alignment/>
    </xf>
    <xf numFmtId="0" fontId="18" fillId="0" borderId="0" xfId="0" applyFont="1" applyAlignment="1" applyProtection="1">
      <alignment vertical="center"/>
      <protection/>
    </xf>
    <xf numFmtId="0" fontId="0" fillId="0" borderId="0" xfId="0" applyFont="1" applyAlignment="1" applyProtection="1">
      <alignment vertical="center" wrapText="1"/>
      <protection/>
    </xf>
    <xf numFmtId="0" fontId="20" fillId="0" borderId="10" xfId="0" applyNumberFormat="1" applyFont="1" applyFill="1" applyBorder="1" applyAlignment="1" applyProtection="1">
      <alignment horizontal="center" vertical="center"/>
      <protection/>
    </xf>
    <xf numFmtId="0" fontId="19" fillId="0" borderId="10" xfId="0" applyNumberFormat="1" applyFont="1" applyFill="1" applyBorder="1" applyAlignment="1" applyProtection="1">
      <alignment horizontal="center" vertical="center"/>
      <protection/>
    </xf>
    <xf numFmtId="0" fontId="0" fillId="0" borderId="0" xfId="0" applyAlignment="1" applyProtection="1">
      <alignment vertical="center" wrapText="1"/>
      <protection/>
    </xf>
    <xf numFmtId="0" fontId="18" fillId="0" borderId="0" xfId="0" applyFont="1" applyAlignment="1" applyProtection="1">
      <alignment horizontal="center" vertical="center" wrapText="1"/>
      <protection/>
    </xf>
    <xf numFmtId="0" fontId="19" fillId="0" borderId="0" xfId="0" applyFont="1" applyBorder="1" applyAlignment="1" applyProtection="1">
      <alignment horizontal="center" wrapText="1"/>
      <protection/>
    </xf>
    <xf numFmtId="0" fontId="18" fillId="0" borderId="0" xfId="0" applyNumberFormat="1" applyFont="1" applyFill="1" applyAlignment="1" applyProtection="1">
      <alignment vertical="center"/>
      <protection/>
    </xf>
    <xf numFmtId="0" fontId="0" fillId="0" borderId="10" xfId="0" applyNumberFormat="1" applyFont="1" applyBorder="1" applyAlignment="1" applyProtection="1">
      <alignment vertical="center"/>
      <protection/>
    </xf>
    <xf numFmtId="0" fontId="18" fillId="0" borderId="11" xfId="0" applyFont="1" applyBorder="1" applyAlignment="1">
      <alignment horizontal="center" vertical="center" wrapText="1"/>
    </xf>
    <xf numFmtId="0" fontId="18" fillId="0" borderId="0" xfId="0" applyFont="1" applyFill="1" applyBorder="1" applyAlignment="1" applyProtection="1">
      <alignment horizontal="center" vertical="center"/>
      <protection/>
    </xf>
    <xf numFmtId="0" fontId="18" fillId="0" borderId="0" xfId="0" applyFont="1" applyFill="1" applyAlignment="1" applyProtection="1">
      <alignment horizontal="center" vertical="center" wrapText="1"/>
      <protection/>
    </xf>
    <xf numFmtId="0" fontId="0" fillId="0" borderId="0" xfId="0" applyFont="1" applyFill="1" applyBorder="1" applyAlignment="1" applyProtection="1">
      <alignment horizontal="center" vertical="center" wrapText="1"/>
      <protection locked="0"/>
    </xf>
    <xf numFmtId="0" fontId="18" fillId="0" borderId="0" xfId="0" applyFont="1" applyFill="1" applyBorder="1" applyAlignment="1" applyProtection="1">
      <alignment horizontal="center" vertical="center" wrapText="1"/>
      <protection/>
    </xf>
    <xf numFmtId="0" fontId="19" fillId="0" borderId="0" xfId="0" applyFont="1" applyFill="1" applyBorder="1" applyAlignment="1" applyProtection="1">
      <alignment horizontal="center" vertical="center" wrapText="1"/>
      <protection locked="0"/>
    </xf>
    <xf numFmtId="0" fontId="0" fillId="0" borderId="0" xfId="0" applyFill="1" applyAlignment="1" applyProtection="1">
      <alignment horizontal="center" vertical="center" wrapText="1"/>
      <protection/>
    </xf>
    <xf numFmtId="0" fontId="19" fillId="0" borderId="0" xfId="0" applyFont="1" applyFill="1" applyAlignment="1" applyProtection="1">
      <alignment horizontal="center" vertical="center" wrapText="1"/>
      <protection locked="0"/>
    </xf>
    <xf numFmtId="0" fontId="0" fillId="0" borderId="0" xfId="0" applyFont="1" applyFill="1" applyAlignment="1" applyProtection="1">
      <alignment horizontal="center" vertical="center" wrapText="1"/>
      <protection/>
    </xf>
    <xf numFmtId="0" fontId="18" fillId="0" borderId="0" xfId="0" applyNumberFormat="1" applyFont="1" applyFill="1" applyAlignment="1" applyProtection="1">
      <alignment horizontal="center" vertical="center"/>
      <protection/>
    </xf>
    <xf numFmtId="0" fontId="0" fillId="0" borderId="0"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0" fillId="0" borderId="0" xfId="0" applyFill="1" applyAlignment="1" applyProtection="1">
      <alignment horizontal="center" vertical="center"/>
      <protection/>
    </xf>
    <xf numFmtId="0" fontId="19" fillId="0" borderId="0" xfId="0" applyFont="1" applyFill="1" applyAlignment="1" applyProtection="1">
      <alignment horizontal="center" vertical="center"/>
      <protection locked="0"/>
    </xf>
    <xf numFmtId="0" fontId="0" fillId="0" borderId="0" xfId="0" applyFont="1" applyFill="1" applyAlignment="1" applyProtection="1">
      <alignment horizontal="center" vertical="center"/>
      <protection/>
    </xf>
    <xf numFmtId="0" fontId="18" fillId="0" borderId="0" xfId="0" applyFont="1" applyFill="1" applyAlignment="1" applyProtection="1">
      <alignment horizontal="center" vertical="center"/>
      <protection/>
    </xf>
    <xf numFmtId="0" fontId="21" fillId="0" borderId="0" xfId="0" applyFont="1" applyFill="1" applyBorder="1" applyAlignment="1">
      <alignment vertical="center"/>
    </xf>
    <xf numFmtId="0" fontId="0" fillId="0" borderId="0" xfId="0" applyAlignment="1">
      <alignment horizontal="center"/>
    </xf>
    <xf numFmtId="0" fontId="19" fillId="0" borderId="0" xfId="0" applyNumberFormat="1" applyFont="1" applyFill="1" applyBorder="1" applyAlignment="1" applyProtection="1">
      <alignment horizontal="center" vertical="center"/>
      <protection/>
    </xf>
    <xf numFmtId="0" fontId="0" fillId="0" borderId="0" xfId="0" applyFont="1" applyFill="1" applyBorder="1" applyAlignment="1" applyProtection="1">
      <alignment vertical="center"/>
      <protection/>
    </xf>
    <xf numFmtId="0" fontId="20" fillId="0" borderId="0" xfId="0" applyNumberFormat="1" applyFont="1" applyFill="1" applyBorder="1" applyAlignment="1" applyProtection="1">
      <alignment horizontal="center" vertical="center" wrapText="1"/>
      <protection/>
    </xf>
    <xf numFmtId="0" fontId="20" fillId="0" borderId="0" xfId="0" applyNumberFormat="1" applyFont="1" applyFill="1" applyBorder="1" applyAlignment="1" applyProtection="1">
      <alignment horizontal="center" vertical="center"/>
      <protection/>
    </xf>
    <xf numFmtId="0" fontId="18" fillId="0" borderId="12" xfId="0" applyFont="1" applyBorder="1" applyAlignment="1">
      <alignment horizontal="center" vertical="center"/>
    </xf>
    <xf numFmtId="0" fontId="18" fillId="0" borderId="13" xfId="0" applyFont="1" applyBorder="1" applyAlignment="1">
      <alignment horizontal="center" vertical="center" wrapText="1"/>
    </xf>
    <xf numFmtId="0" fontId="0" fillId="0" borderId="0" xfId="0" applyFont="1" applyAlignment="1" applyProtection="1">
      <alignment vertical="center"/>
      <protection/>
    </xf>
    <xf numFmtId="0" fontId="0" fillId="0" borderId="0" xfId="0" applyFont="1" applyAlignment="1" applyProtection="1">
      <alignment horizontal="center" vertical="center"/>
      <protection/>
    </xf>
    <xf numFmtId="0" fontId="0" fillId="0" borderId="0" xfId="0" applyAlignment="1" applyProtection="1">
      <alignment/>
      <protection/>
    </xf>
    <xf numFmtId="0" fontId="0" fillId="0" borderId="14" xfId="0" applyBorder="1" applyAlignment="1" applyProtection="1">
      <alignment/>
      <protection/>
    </xf>
    <xf numFmtId="0" fontId="20" fillId="0" borderId="0" xfId="0" applyFont="1" applyAlignment="1" applyProtection="1">
      <alignment horizontal="center"/>
      <protection/>
    </xf>
    <xf numFmtId="0" fontId="20" fillId="0" borderId="0" xfId="0" applyFont="1" applyAlignment="1" applyProtection="1">
      <alignment/>
      <protection/>
    </xf>
    <xf numFmtId="3" fontId="20" fillId="0" borderId="14" xfId="0" applyNumberFormat="1" applyFont="1" applyBorder="1" applyAlignment="1" applyProtection="1">
      <alignment horizontal="center"/>
      <protection/>
    </xf>
    <xf numFmtId="0" fontId="20" fillId="0" borderId="14" xfId="0" applyFont="1" applyBorder="1" applyAlignment="1" applyProtection="1">
      <alignment/>
      <protection/>
    </xf>
    <xf numFmtId="0" fontId="0" fillId="0" borderId="0" xfId="0" applyFill="1" applyAlignment="1" applyProtection="1">
      <alignment/>
      <protection/>
    </xf>
    <xf numFmtId="1" fontId="18" fillId="0" borderId="0" xfId="0" applyNumberFormat="1" applyFont="1" applyFill="1" applyBorder="1" applyAlignment="1" applyProtection="1">
      <alignment horizontal="center"/>
      <protection locked="0"/>
    </xf>
    <xf numFmtId="0" fontId="20" fillId="0" borderId="14" xfId="0" applyFont="1" applyBorder="1" applyAlignment="1" applyProtection="1">
      <alignment horizontal="center"/>
      <protection/>
    </xf>
    <xf numFmtId="0" fontId="25" fillId="0" borderId="15" xfId="0" applyFont="1" applyFill="1" applyBorder="1" applyAlignment="1" applyProtection="1">
      <alignment horizontal="center"/>
      <protection/>
    </xf>
    <xf numFmtId="0" fontId="25" fillId="0" borderId="15" xfId="0" applyFont="1" applyFill="1" applyBorder="1" applyAlignment="1" applyProtection="1">
      <alignment/>
      <protection/>
    </xf>
    <xf numFmtId="0" fontId="20" fillId="0" borderId="0" xfId="0" applyFont="1" applyFill="1" applyBorder="1" applyAlignment="1" applyProtection="1">
      <alignment/>
      <protection/>
    </xf>
    <xf numFmtId="0" fontId="20" fillId="0" borderId="0" xfId="0" applyFont="1" applyFill="1" applyBorder="1" applyAlignment="1" applyProtection="1">
      <alignment horizontal="center"/>
      <protection/>
    </xf>
    <xf numFmtId="0" fontId="25" fillId="0" borderId="0" xfId="0" applyFont="1" applyFill="1" applyBorder="1" applyAlignment="1" applyProtection="1">
      <alignment horizontal="center"/>
      <protection/>
    </xf>
    <xf numFmtId="2" fontId="25" fillId="0" borderId="0" xfId="0" applyNumberFormat="1" applyFont="1" applyFill="1" applyBorder="1" applyAlignment="1" applyProtection="1">
      <alignment horizontal="center"/>
      <protection/>
    </xf>
    <xf numFmtId="0" fontId="25" fillId="0" borderId="0" xfId="0" applyFont="1" applyFill="1" applyBorder="1" applyAlignment="1" applyProtection="1">
      <alignment/>
      <protection/>
    </xf>
    <xf numFmtId="0" fontId="0" fillId="0" borderId="0" xfId="0" applyBorder="1" applyAlignment="1">
      <alignment/>
    </xf>
    <xf numFmtId="0" fontId="19" fillId="0" borderId="0" xfId="0" applyNumberFormat="1" applyFont="1" applyFill="1" applyBorder="1" applyAlignment="1" applyProtection="1">
      <alignment vertical="center"/>
      <protection/>
    </xf>
    <xf numFmtId="0" fontId="20" fillId="24" borderId="14" xfId="0" applyFont="1" applyFill="1" applyBorder="1" applyAlignment="1" applyProtection="1">
      <alignment/>
      <protection/>
    </xf>
    <xf numFmtId="0" fontId="20" fillId="25" borderId="14" xfId="0" applyFont="1" applyFill="1" applyBorder="1" applyAlignment="1" applyProtection="1">
      <alignment/>
      <protection/>
    </xf>
    <xf numFmtId="0" fontId="20" fillId="25" borderId="14" xfId="0" applyFont="1" applyFill="1" applyBorder="1" applyAlignment="1" applyProtection="1">
      <alignment horizontal="center"/>
      <protection/>
    </xf>
    <xf numFmtId="2" fontId="25" fillId="0" borderId="13" xfId="0" applyNumberFormat="1" applyFont="1" applyFill="1" applyBorder="1" applyAlignment="1" applyProtection="1">
      <alignment horizontal="center" vertical="center"/>
      <protection/>
    </xf>
    <xf numFmtId="0" fontId="23" fillId="0" borderId="16" xfId="0" applyFont="1" applyFill="1" applyBorder="1" applyAlignment="1" applyProtection="1">
      <alignment horizontal="center" vertical="center" wrapText="1"/>
      <protection/>
    </xf>
    <xf numFmtId="0" fontId="23" fillId="0" borderId="0" xfId="0" applyFont="1" applyFill="1" applyBorder="1" applyAlignment="1" applyProtection="1">
      <alignment horizontal="center" vertical="center" wrapText="1"/>
      <protection/>
    </xf>
    <xf numFmtId="49" fontId="28" fillId="0" borderId="14" xfId="0" applyNumberFormat="1" applyFont="1" applyFill="1" applyBorder="1" applyAlignment="1" applyProtection="1">
      <alignment horizontal="center" vertical="center" wrapText="1"/>
      <protection/>
    </xf>
    <xf numFmtId="0" fontId="20" fillId="0" borderId="14" xfId="0" applyFont="1" applyBorder="1" applyAlignment="1">
      <alignment horizontal="center" vertical="center"/>
    </xf>
    <xf numFmtId="0" fontId="20" fillId="25" borderId="14" xfId="0" applyFont="1" applyFill="1" applyBorder="1" applyAlignment="1">
      <alignment horizontal="center" vertical="center"/>
    </xf>
    <xf numFmtId="49" fontId="20" fillId="0" borderId="14" xfId="0" applyNumberFormat="1" applyFont="1" applyBorder="1" applyAlignment="1">
      <alignment horizontal="center" vertical="center"/>
    </xf>
    <xf numFmtId="0" fontId="41" fillId="0" borderId="14" xfId="0" applyFont="1" applyBorder="1" applyAlignment="1">
      <alignment horizontal="justify" vertical="center"/>
    </xf>
    <xf numFmtId="0" fontId="20" fillId="0" borderId="14" xfId="0" applyFont="1" applyBorder="1" applyAlignment="1">
      <alignment horizontal="center" vertical="center" wrapText="1"/>
    </xf>
    <xf numFmtId="0" fontId="0" fillId="0" borderId="0" xfId="0" applyFont="1" applyFill="1" applyBorder="1" applyAlignment="1" applyProtection="1">
      <alignment vertical="center" wrapText="1"/>
      <protection/>
    </xf>
    <xf numFmtId="49" fontId="26" fillId="0" borderId="12" xfId="0" applyNumberFormat="1" applyFont="1" applyFill="1" applyBorder="1" applyAlignment="1" applyProtection="1">
      <alignment horizontal="center" vertical="center" wrapText="1"/>
      <protection/>
    </xf>
    <xf numFmtId="49" fontId="28" fillId="0" borderId="12" xfId="0" applyNumberFormat="1" applyFont="1" applyFill="1" applyBorder="1" applyAlignment="1" applyProtection="1">
      <alignment horizontal="center" vertical="center" wrapText="1"/>
      <protection/>
    </xf>
    <xf numFmtId="0" fontId="23" fillId="0" borderId="0" xfId="0" applyFont="1" applyFill="1" applyBorder="1" applyAlignment="1" applyProtection="1">
      <alignment vertical="center" wrapText="1"/>
      <protection/>
    </xf>
    <xf numFmtId="0" fontId="20" fillId="0" borderId="0" xfId="0" applyFont="1" applyFill="1" applyBorder="1" applyAlignment="1" applyProtection="1">
      <alignment vertical="center" wrapText="1"/>
      <protection/>
    </xf>
    <xf numFmtId="0" fontId="28" fillId="0" borderId="14" xfId="0" applyNumberFormat="1" applyFont="1" applyFill="1" applyBorder="1" applyAlignment="1" applyProtection="1">
      <alignment horizontal="center" vertical="center" wrapText="1"/>
      <protection/>
    </xf>
    <xf numFmtId="49" fontId="20" fillId="26" borderId="17" xfId="0" applyNumberFormat="1" applyFont="1" applyFill="1" applyBorder="1" applyAlignment="1">
      <alignment horizontal="center" vertical="center"/>
    </xf>
    <xf numFmtId="49" fontId="19" fillId="27" borderId="17" xfId="0" applyNumberFormat="1" applyFont="1" applyFill="1" applyBorder="1" applyAlignment="1" applyProtection="1">
      <alignment horizontal="center" vertical="center"/>
      <protection/>
    </xf>
    <xf numFmtId="0" fontId="0" fillId="0" borderId="14" xfId="0" applyBorder="1" applyAlignment="1">
      <alignment horizontal="center" vertical="center"/>
    </xf>
    <xf numFmtId="0" fontId="0" fillId="25" borderId="14" xfId="0" applyFill="1" applyBorder="1" applyAlignment="1">
      <alignment horizontal="center" vertical="center"/>
    </xf>
    <xf numFmtId="0" fontId="0" fillId="0" borderId="0" xfId="0" applyAlignment="1">
      <alignment vertical="center" wrapText="1"/>
    </xf>
    <xf numFmtId="0" fontId="0" fillId="0" borderId="0" xfId="0" applyAlignment="1">
      <alignment vertical="center"/>
    </xf>
    <xf numFmtId="49" fontId="19" fillId="27" borderId="18" xfId="0" applyNumberFormat="1" applyFont="1" applyFill="1" applyBorder="1" applyAlignment="1" applyProtection="1">
      <alignment horizontal="center" vertical="center"/>
      <protection/>
    </xf>
    <xf numFmtId="0" fontId="42" fillId="0" borderId="0" xfId="56" applyFont="1" applyAlignment="1">
      <alignment horizontal="center" vertical="center"/>
      <protection/>
    </xf>
    <xf numFmtId="49" fontId="26" fillId="0" borderId="19" xfId="0" applyNumberFormat="1" applyFont="1" applyFill="1" applyBorder="1" applyAlignment="1" applyProtection="1">
      <alignment horizontal="center" vertical="center" wrapText="1"/>
      <protection/>
    </xf>
    <xf numFmtId="0" fontId="43" fillId="0" borderId="14" xfId="0" applyFont="1" applyBorder="1" applyAlignment="1">
      <alignment horizontal="justify" vertical="center" wrapText="1"/>
    </xf>
    <xf numFmtId="0" fontId="26" fillId="25" borderId="14" xfId="0" applyFont="1" applyFill="1" applyBorder="1" applyAlignment="1">
      <alignment vertical="center" wrapText="1"/>
    </xf>
    <xf numFmtId="0" fontId="43" fillId="0" borderId="14" xfId="0" applyFont="1" applyBorder="1" applyAlignment="1">
      <alignment wrapText="1"/>
    </xf>
    <xf numFmtId="0" fontId="0" fillId="0" borderId="20" xfId="0" applyBorder="1" applyAlignment="1">
      <alignment horizontal="center" vertical="center"/>
    </xf>
    <xf numFmtId="49" fontId="20" fillId="26" borderId="21" xfId="0" applyNumberFormat="1" applyFont="1" applyFill="1" applyBorder="1" applyAlignment="1">
      <alignment horizontal="center" vertical="center"/>
    </xf>
    <xf numFmtId="0" fontId="0" fillId="0" borderId="14" xfId="0" applyBorder="1" applyAlignment="1">
      <alignment/>
    </xf>
    <xf numFmtId="0" fontId="26" fillId="0" borderId="0" xfId="0" applyFont="1" applyAlignment="1">
      <alignment horizontal="justify" vertical="center"/>
    </xf>
    <xf numFmtId="0" fontId="0" fillId="0" borderId="14" xfId="0" applyFont="1" applyBorder="1" applyAlignment="1">
      <alignment vertical="center" wrapText="1"/>
    </xf>
    <xf numFmtId="0" fontId="23" fillId="0" borderId="22" xfId="0" applyFont="1" applyBorder="1" applyAlignment="1">
      <alignment horizontal="center" vertical="center" wrapText="1"/>
    </xf>
    <xf numFmtId="49" fontId="19" fillId="27" borderId="22" xfId="0" applyNumberFormat="1" applyFont="1" applyFill="1" applyBorder="1" applyAlignment="1" applyProtection="1">
      <alignment horizontal="center" vertical="center"/>
      <protection/>
    </xf>
    <xf numFmtId="49" fontId="20" fillId="26" borderId="23" xfId="0" applyNumberFormat="1" applyFont="1" applyFill="1" applyBorder="1" applyAlignment="1">
      <alignment horizontal="center" vertical="center"/>
    </xf>
    <xf numFmtId="0" fontId="0" fillId="0" borderId="24" xfId="0" applyFont="1" applyBorder="1" applyAlignment="1">
      <alignment vertical="center" wrapText="1"/>
    </xf>
    <xf numFmtId="0" fontId="44" fillId="0" borderId="14" xfId="0" applyFont="1" applyFill="1" applyBorder="1" applyAlignment="1">
      <alignment horizontal="center" vertical="center" wrapText="1"/>
    </xf>
    <xf numFmtId="202" fontId="44" fillId="0" borderId="14" xfId="0" applyNumberFormat="1" applyFont="1" applyFill="1" applyBorder="1" applyAlignment="1">
      <alignment horizontal="center" vertical="center" wrapText="1"/>
    </xf>
    <xf numFmtId="201" fontId="44" fillId="0" borderId="14" xfId="0" applyNumberFormat="1" applyFont="1" applyFill="1" applyBorder="1" applyAlignment="1">
      <alignment horizontal="center" vertical="center" wrapText="1"/>
    </xf>
    <xf numFmtId="202" fontId="44" fillId="0" borderId="25" xfId="0" applyNumberFormat="1" applyFont="1" applyFill="1" applyBorder="1" applyAlignment="1">
      <alignment horizontal="center" vertical="center" wrapText="1"/>
    </xf>
    <xf numFmtId="0" fontId="0" fillId="0" borderId="20" xfId="0" applyFill="1" applyBorder="1" applyAlignment="1">
      <alignment horizontal="center" wrapText="1"/>
    </xf>
    <xf numFmtId="0" fontId="0" fillId="0" borderId="14" xfId="0" applyFill="1" applyBorder="1" applyAlignment="1">
      <alignment horizontal="center" wrapText="1"/>
    </xf>
    <xf numFmtId="0" fontId="45" fillId="0" borderId="14" xfId="0" applyFont="1" applyBorder="1" applyAlignment="1">
      <alignment vertical="center" wrapText="1"/>
    </xf>
    <xf numFmtId="0" fontId="20" fillId="0" borderId="14" xfId="0" applyFont="1" applyFill="1" applyBorder="1" applyAlignment="1">
      <alignment horizontal="center" vertical="center" wrapText="1"/>
    </xf>
    <xf numFmtId="0" fontId="0" fillId="0" borderId="26" xfId="0" applyBorder="1" applyAlignment="1">
      <alignment horizontal="center" vertical="center"/>
    </xf>
    <xf numFmtId="0" fontId="0" fillId="0" borderId="24" xfId="0" applyBorder="1" applyAlignment="1">
      <alignment horizontal="center" vertical="center"/>
    </xf>
    <xf numFmtId="0" fontId="0" fillId="0" borderId="14" xfId="0" applyBorder="1" applyAlignment="1">
      <alignment horizontal="center" wrapText="1"/>
    </xf>
    <xf numFmtId="0" fontId="0" fillId="0" borderId="24" xfId="0" applyBorder="1" applyAlignment="1">
      <alignment horizontal="center" wrapText="1"/>
    </xf>
    <xf numFmtId="0" fontId="0" fillId="0" borderId="25" xfId="0" applyBorder="1" applyAlignment="1">
      <alignment horizontal="center" wrapText="1"/>
    </xf>
    <xf numFmtId="0" fontId="0" fillId="0" borderId="26" xfId="0" applyBorder="1" applyAlignment="1">
      <alignment horizontal="center" wrapText="1"/>
    </xf>
    <xf numFmtId="0" fontId="0" fillId="0" borderId="22" xfId="0" applyBorder="1" applyAlignment="1">
      <alignment vertical="center" wrapText="1"/>
    </xf>
    <xf numFmtId="0" fontId="0" fillId="0" borderId="14" xfId="0" applyBorder="1" applyAlignment="1">
      <alignment vertical="center" wrapText="1"/>
    </xf>
    <xf numFmtId="0" fontId="0" fillId="0" borderId="14" xfId="0" applyBorder="1" applyAlignment="1">
      <alignment horizontal="justify" vertical="center" wrapText="1"/>
    </xf>
    <xf numFmtId="0" fontId="0" fillId="0" borderId="14" xfId="0" applyBorder="1" applyAlignment="1">
      <alignment horizontal="left" vertical="center" wrapText="1"/>
    </xf>
    <xf numFmtId="0" fontId="0" fillId="0" borderId="15" xfId="0" applyBorder="1" applyAlignment="1">
      <alignment horizontal="justify" vertical="center" wrapText="1"/>
    </xf>
    <xf numFmtId="0" fontId="0" fillId="0" borderId="20" xfId="0" applyBorder="1" applyAlignment="1">
      <alignment vertical="center" wrapText="1"/>
    </xf>
    <xf numFmtId="0" fontId="0" fillId="0" borderId="15" xfId="0" applyBorder="1" applyAlignment="1">
      <alignment horizontal="left" vertical="center" wrapText="1"/>
    </xf>
    <xf numFmtId="0" fontId="18" fillId="0" borderId="27" xfId="0" applyFont="1" applyBorder="1" applyAlignment="1">
      <alignment horizontal="center" vertical="center"/>
    </xf>
    <xf numFmtId="0" fontId="0" fillId="0" borderId="22" xfId="0" applyBorder="1" applyAlignment="1">
      <alignment horizontal="center" vertical="center" wrapText="1"/>
    </xf>
    <xf numFmtId="0" fontId="0" fillId="0" borderId="14" xfId="0" applyBorder="1" applyAlignment="1">
      <alignment horizontal="center" vertical="center" wrapText="1"/>
    </xf>
    <xf numFmtId="0" fontId="18" fillId="0" borderId="14" xfId="0" applyFont="1" applyBorder="1" applyAlignment="1">
      <alignment horizontal="center" vertical="center"/>
    </xf>
    <xf numFmtId="0" fontId="0" fillId="0" borderId="15" xfId="0" applyBorder="1" applyAlignment="1">
      <alignment horizontal="center" vertical="center" wrapText="1"/>
    </xf>
    <xf numFmtId="0" fontId="0" fillId="0" borderId="20" xfId="0" applyBorder="1" applyAlignment="1">
      <alignment horizontal="center" vertical="center" wrapText="1"/>
    </xf>
    <xf numFmtId="0" fontId="18" fillId="0" borderId="20" xfId="0" applyFont="1" applyBorder="1" applyAlignment="1">
      <alignment horizontal="center" vertical="center"/>
    </xf>
    <xf numFmtId="0" fontId="18" fillId="0" borderId="13" xfId="0" applyFont="1" applyBorder="1" applyAlignment="1">
      <alignment horizontal="center" vertical="center"/>
    </xf>
    <xf numFmtId="0" fontId="18" fillId="0" borderId="28" xfId="0" applyFont="1" applyBorder="1" applyAlignment="1">
      <alignment horizontal="center" vertical="center"/>
    </xf>
    <xf numFmtId="0" fontId="0" fillId="0" borderId="13" xfId="0" applyBorder="1" applyAlignment="1">
      <alignment horizontal="center" vertical="center"/>
    </xf>
    <xf numFmtId="0" fontId="0" fillId="0" borderId="29" xfId="0" applyBorder="1" applyAlignment="1">
      <alignment horizontal="center" vertical="center"/>
    </xf>
    <xf numFmtId="0" fontId="18" fillId="0" borderId="30" xfId="0" applyFont="1" applyBorder="1" applyAlignment="1">
      <alignment horizontal="center" vertical="center"/>
    </xf>
    <xf numFmtId="0" fontId="0" fillId="0" borderId="13" xfId="0" applyFont="1" applyBorder="1" applyAlignment="1">
      <alignment horizontal="center" wrapText="1"/>
    </xf>
    <xf numFmtId="0" fontId="18" fillId="0" borderId="29" xfId="0" applyFont="1" applyBorder="1" applyAlignment="1">
      <alignment horizontal="center" vertical="center"/>
    </xf>
    <xf numFmtId="0" fontId="18" fillId="0" borderId="31" xfId="0" applyFont="1" applyBorder="1" applyAlignment="1">
      <alignment horizontal="center" vertical="center"/>
    </xf>
    <xf numFmtId="0" fontId="0" fillId="0" borderId="32" xfId="0" applyBorder="1" applyAlignment="1">
      <alignment vertical="center" wrapText="1"/>
    </xf>
    <xf numFmtId="0" fontId="0" fillId="0" borderId="33" xfId="0" applyBorder="1" applyAlignment="1">
      <alignment vertical="center" wrapText="1"/>
    </xf>
    <xf numFmtId="0" fontId="18" fillId="0" borderId="33" xfId="0" applyFont="1" applyBorder="1" applyAlignment="1">
      <alignment horizontal="center" vertical="center" wrapText="1"/>
    </xf>
    <xf numFmtId="0" fontId="0" fillId="0" borderId="34" xfId="0" applyBorder="1" applyAlignment="1">
      <alignment vertical="center" wrapText="1"/>
    </xf>
    <xf numFmtId="0" fontId="0" fillId="0" borderId="35" xfId="0" applyBorder="1" applyAlignment="1">
      <alignment vertical="center" wrapText="1"/>
    </xf>
    <xf numFmtId="0" fontId="0" fillId="0" borderId="36" xfId="0" applyBorder="1" applyAlignment="1">
      <alignment vertical="center" wrapText="1"/>
    </xf>
    <xf numFmtId="0" fontId="18" fillId="0" borderId="36" xfId="0" applyFont="1" applyBorder="1" applyAlignment="1">
      <alignment horizontal="center" vertical="center" wrapText="1"/>
    </xf>
    <xf numFmtId="0" fontId="0" fillId="0" borderId="37" xfId="0" applyBorder="1" applyAlignment="1">
      <alignment vertical="center" wrapText="1"/>
    </xf>
    <xf numFmtId="0" fontId="0" fillId="0" borderId="11" xfId="0" applyBorder="1" applyAlignment="1">
      <alignment vertical="center" wrapText="1"/>
    </xf>
    <xf numFmtId="0" fontId="0" fillId="0" borderId="37" xfId="58" applyFont="1" applyBorder="1" applyAlignment="1">
      <alignment vertical="center" wrapText="1"/>
      <protection/>
    </xf>
    <xf numFmtId="0" fontId="0" fillId="0" borderId="38" xfId="0" applyBorder="1" applyAlignment="1">
      <alignment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0" borderId="37" xfId="0" applyBorder="1" applyAlignment="1">
      <alignment horizontal="left" vertical="center" wrapText="1"/>
    </xf>
    <xf numFmtId="0" fontId="0" fillId="0" borderId="38" xfId="0" applyBorder="1" applyAlignment="1">
      <alignment horizontal="left" vertical="center" wrapText="1"/>
    </xf>
    <xf numFmtId="0" fontId="0" fillId="0" borderId="39" xfId="0" applyBorder="1" applyAlignment="1">
      <alignment vertical="center" wrapText="1"/>
    </xf>
    <xf numFmtId="0" fontId="0" fillId="0" borderId="39" xfId="0" applyBorder="1" applyAlignment="1">
      <alignment horizontal="center" vertical="center" wrapText="1"/>
    </xf>
    <xf numFmtId="0" fontId="0" fillId="0" borderId="34" xfId="0" applyBorder="1" applyAlignment="1">
      <alignment horizontal="left" vertical="center" wrapText="1"/>
    </xf>
    <xf numFmtId="0" fontId="0" fillId="0" borderId="40" xfId="0" applyBorder="1" applyAlignment="1">
      <alignment vertical="center" wrapText="1"/>
    </xf>
    <xf numFmtId="0" fontId="0" fillId="0" borderId="41" xfId="0" applyBorder="1" applyAlignment="1">
      <alignment vertical="center" wrapText="1"/>
    </xf>
    <xf numFmtId="0" fontId="0" fillId="0" borderId="13" xfId="0" applyBorder="1" applyAlignment="1">
      <alignment horizontal="center" vertical="center" wrapText="1"/>
    </xf>
    <xf numFmtId="0" fontId="18" fillId="0" borderId="30" xfId="0" applyFont="1" applyBorder="1" applyAlignment="1">
      <alignment horizontal="center" vertical="center" wrapText="1"/>
    </xf>
    <xf numFmtId="0" fontId="0" fillId="0" borderId="0" xfId="0" applyNumberFormat="1" applyFont="1" applyBorder="1" applyAlignment="1" applyProtection="1">
      <alignment vertical="center"/>
      <protection/>
    </xf>
    <xf numFmtId="0" fontId="0" fillId="0" borderId="32" xfId="0" applyBorder="1" applyAlignment="1">
      <alignment horizontal="center" vertical="center" wrapText="1"/>
    </xf>
    <xf numFmtId="0" fontId="0" fillId="0" borderId="14" xfId="0" applyBorder="1" applyAlignment="1">
      <alignment vertical="center"/>
    </xf>
    <xf numFmtId="0" fontId="0" fillId="0" borderId="14" xfId="58" applyBorder="1" applyAlignment="1">
      <alignment vertical="center" wrapText="1"/>
      <protection/>
    </xf>
    <xf numFmtId="0" fontId="0" fillId="0" borderId="14" xfId="58" applyFont="1" applyBorder="1" applyAlignment="1">
      <alignment vertical="center" wrapText="1"/>
      <protection/>
    </xf>
    <xf numFmtId="0" fontId="19" fillId="28" borderId="17" xfId="0" applyFont="1" applyFill="1" applyBorder="1" applyAlignment="1">
      <alignment horizontal="center" vertical="center"/>
    </xf>
    <xf numFmtId="0" fontId="20" fillId="28" borderId="17" xfId="0" applyFont="1" applyFill="1" applyBorder="1" applyAlignment="1">
      <alignment horizontal="center" vertical="center" wrapText="1"/>
    </xf>
    <xf numFmtId="0" fontId="19" fillId="28" borderId="42" xfId="0" applyFont="1" applyFill="1" applyBorder="1" applyAlignment="1">
      <alignment horizontal="center" vertical="center" wrapText="1"/>
    </xf>
    <xf numFmtId="0" fontId="19" fillId="28" borderId="17" xfId="0" applyFont="1" applyFill="1" applyBorder="1" applyAlignment="1">
      <alignment horizontal="center" vertical="center" wrapText="1"/>
    </xf>
    <xf numFmtId="0" fontId="0" fillId="29" borderId="43" xfId="0" applyFill="1" applyBorder="1" applyAlignment="1">
      <alignment/>
    </xf>
    <xf numFmtId="0" fontId="20" fillId="29" borderId="43" xfId="0" applyFont="1" applyFill="1" applyBorder="1" applyAlignment="1">
      <alignment horizontal="left"/>
    </xf>
    <xf numFmtId="0" fontId="0" fillId="29" borderId="44" xfId="0" applyFill="1" applyBorder="1" applyAlignment="1">
      <alignment horizontal="center" vertical="center" wrapText="1"/>
    </xf>
    <xf numFmtId="0" fontId="0" fillId="29" borderId="43" xfId="0" applyFill="1" applyBorder="1" applyAlignment="1">
      <alignment horizontal="center" vertical="center" wrapText="1"/>
    </xf>
    <xf numFmtId="0" fontId="20" fillId="29" borderId="45" xfId="0" applyFont="1" applyFill="1" applyBorder="1" applyAlignment="1">
      <alignment horizontal="right"/>
    </xf>
    <xf numFmtId="0" fontId="20" fillId="29" borderId="45" xfId="0" applyFont="1" applyFill="1" applyBorder="1" applyAlignment="1">
      <alignment horizontal="left"/>
    </xf>
    <xf numFmtId="0" fontId="0" fillId="29" borderId="46" xfId="0" applyFill="1" applyBorder="1" applyAlignment="1">
      <alignment horizontal="center" vertical="center" wrapText="1"/>
    </xf>
    <xf numFmtId="0" fontId="0" fillId="29" borderId="45" xfId="0" applyFill="1" applyBorder="1" applyAlignment="1">
      <alignment horizontal="center" vertical="center" wrapText="1"/>
    </xf>
    <xf numFmtId="0" fontId="0" fillId="0" borderId="47" xfId="0" applyBorder="1" applyAlignment="1">
      <alignment/>
    </xf>
    <xf numFmtId="0" fontId="0" fillId="0" borderId="48" xfId="0" applyBorder="1" applyAlignment="1">
      <alignment/>
    </xf>
    <xf numFmtId="0" fontId="0" fillId="0" borderId="45" xfId="0" applyBorder="1" applyAlignment="1">
      <alignment/>
    </xf>
    <xf numFmtId="0" fontId="41" fillId="0" borderId="20" xfId="0" applyFont="1" applyBorder="1" applyAlignment="1">
      <alignment horizontal="center" vertical="center" wrapText="1"/>
    </xf>
    <xf numFmtId="0" fontId="41" fillId="0" borderId="14" xfId="0" applyFont="1" applyBorder="1" applyAlignment="1">
      <alignment horizontal="center" vertical="center" wrapText="1"/>
    </xf>
    <xf numFmtId="14" fontId="0" fillId="0" borderId="14" xfId="0" applyNumberFormat="1" applyFill="1" applyBorder="1" applyAlignment="1" applyProtection="1">
      <alignment/>
      <protection/>
    </xf>
    <xf numFmtId="4" fontId="20" fillId="0" borderId="14" xfId="0" applyNumberFormat="1" applyFont="1" applyFill="1" applyBorder="1" applyAlignment="1" applyProtection="1">
      <alignment/>
      <protection/>
    </xf>
    <xf numFmtId="0" fontId="20" fillId="24" borderId="14" xfId="0" applyFont="1" applyFill="1" applyBorder="1" applyAlignment="1" applyProtection="1">
      <alignment wrapText="1"/>
      <protection/>
    </xf>
    <xf numFmtId="0" fontId="20" fillId="0" borderId="0" xfId="0" applyFont="1" applyFill="1" applyBorder="1" applyAlignment="1">
      <alignment horizontal="right"/>
    </xf>
    <xf numFmtId="199" fontId="0" fillId="0" borderId="0" xfId="0" applyNumberFormat="1" applyFill="1" applyBorder="1" applyAlignment="1">
      <alignment/>
    </xf>
    <xf numFmtId="3" fontId="18" fillId="0" borderId="22" xfId="0" applyNumberFormat="1" applyFont="1" applyBorder="1" applyAlignment="1" applyProtection="1">
      <alignment horizontal="center" vertical="center"/>
      <protection locked="0"/>
    </xf>
    <xf numFmtId="3" fontId="18" fillId="0" borderId="14" xfId="0" applyNumberFormat="1" applyFont="1" applyBorder="1" applyAlignment="1" applyProtection="1">
      <alignment horizontal="center" vertical="center"/>
      <protection locked="0"/>
    </xf>
    <xf numFmtId="3" fontId="18" fillId="30" borderId="49" xfId="0" applyNumberFormat="1" applyFont="1" applyFill="1" applyBorder="1" applyAlignment="1" applyProtection="1">
      <alignment horizontal="center" vertical="center"/>
      <protection/>
    </xf>
    <xf numFmtId="3" fontId="18" fillId="30" borderId="25" xfId="0" applyNumberFormat="1" applyFont="1" applyFill="1" applyBorder="1" applyAlignment="1" applyProtection="1">
      <alignment horizontal="center" vertical="center"/>
      <protection/>
    </xf>
    <xf numFmtId="3" fontId="18" fillId="30" borderId="27" xfId="0" applyNumberFormat="1" applyFont="1" applyFill="1" applyBorder="1" applyAlignment="1" applyProtection="1">
      <alignment horizontal="center" vertical="center"/>
      <protection locked="0"/>
    </xf>
    <xf numFmtId="3" fontId="18" fillId="30" borderId="12" xfId="0" applyNumberFormat="1" applyFont="1" applyFill="1" applyBorder="1" applyAlignment="1" applyProtection="1">
      <alignment horizontal="center" vertical="center"/>
      <protection locked="0"/>
    </xf>
    <xf numFmtId="3" fontId="18" fillId="30" borderId="50" xfId="0" applyNumberFormat="1" applyFont="1" applyFill="1" applyBorder="1" applyAlignment="1" applyProtection="1">
      <alignment horizontal="center" vertical="center"/>
      <protection locked="0"/>
    </xf>
    <xf numFmtId="3" fontId="18" fillId="30" borderId="51" xfId="0" applyNumberFormat="1" applyFont="1" applyFill="1" applyBorder="1" applyAlignment="1" applyProtection="1">
      <alignment horizontal="center" vertical="center"/>
      <protection locked="0"/>
    </xf>
    <xf numFmtId="3" fontId="18" fillId="30" borderId="19" xfId="0" applyNumberFormat="1" applyFont="1" applyFill="1" applyBorder="1" applyAlignment="1" applyProtection="1">
      <alignment horizontal="center" vertical="center"/>
      <protection locked="0"/>
    </xf>
    <xf numFmtId="3" fontId="18" fillId="30" borderId="26" xfId="0" applyNumberFormat="1" applyFont="1" applyFill="1" applyBorder="1" applyAlignment="1" applyProtection="1">
      <alignment horizontal="center" vertical="center"/>
      <protection/>
    </xf>
    <xf numFmtId="3" fontId="20" fillId="30" borderId="52" xfId="0" applyNumberFormat="1" applyFont="1" applyFill="1" applyBorder="1" applyAlignment="1" applyProtection="1">
      <alignment horizontal="center" vertical="center"/>
      <protection/>
    </xf>
    <xf numFmtId="3" fontId="20" fillId="30" borderId="53" xfId="0" applyNumberFormat="1" applyFont="1" applyFill="1" applyBorder="1" applyAlignment="1" applyProtection="1">
      <alignment horizontal="center" vertical="center"/>
      <protection/>
    </xf>
    <xf numFmtId="3" fontId="20" fillId="30" borderId="54" xfId="0" applyNumberFormat="1" applyFont="1" applyFill="1" applyBorder="1" applyAlignment="1" applyProtection="1">
      <alignment horizontal="center" vertical="center"/>
      <protection/>
    </xf>
    <xf numFmtId="4" fontId="0" fillId="30" borderId="55" xfId="0" applyNumberFormat="1" applyFill="1" applyBorder="1" applyAlignment="1" applyProtection="1">
      <alignment horizontal="center" vertical="center" wrapText="1"/>
      <protection/>
    </xf>
    <xf numFmtId="4" fontId="0" fillId="30" borderId="25" xfId="0" applyNumberFormat="1" applyFill="1" applyBorder="1" applyAlignment="1" applyProtection="1">
      <alignment horizontal="center" vertical="center" wrapText="1"/>
      <protection/>
    </xf>
    <xf numFmtId="4" fontId="0" fillId="30" borderId="26" xfId="0" applyNumberFormat="1" applyFill="1" applyBorder="1" applyAlignment="1" applyProtection="1">
      <alignment horizontal="center" vertical="center" wrapText="1"/>
      <protection/>
    </xf>
    <xf numFmtId="4" fontId="19" fillId="30" borderId="56" xfId="0" applyNumberFormat="1" applyFont="1" applyFill="1" applyBorder="1" applyAlignment="1" applyProtection="1">
      <alignment horizontal="center" vertical="center" wrapText="1"/>
      <protection/>
    </xf>
    <xf numFmtId="4" fontId="19" fillId="30" borderId="57" xfId="0" applyNumberFormat="1" applyFont="1" applyFill="1" applyBorder="1" applyAlignment="1" applyProtection="1">
      <alignment horizontal="center" vertical="center" wrapText="1"/>
      <protection/>
    </xf>
    <xf numFmtId="4" fontId="19" fillId="30" borderId="46" xfId="0" applyNumberFormat="1" applyFont="1" applyFill="1" applyBorder="1" applyAlignment="1" applyProtection="1">
      <alignment horizontal="center" vertical="center" wrapText="1"/>
      <protection/>
    </xf>
    <xf numFmtId="0" fontId="0" fillId="0" borderId="41" xfId="0" applyBorder="1" applyAlignment="1">
      <alignment horizontal="center" vertical="center"/>
    </xf>
    <xf numFmtId="4" fontId="0" fillId="30" borderId="27" xfId="0" applyNumberFormat="1" applyFill="1" applyBorder="1" applyAlignment="1" applyProtection="1">
      <alignment horizontal="center" vertical="center" wrapText="1"/>
      <protection locked="0"/>
    </xf>
    <xf numFmtId="4" fontId="0" fillId="30" borderId="51" xfId="0" applyNumberFormat="1" applyFill="1" applyBorder="1" applyAlignment="1" applyProtection="1">
      <alignment horizontal="center" vertical="center" wrapText="1"/>
      <protection locked="0"/>
    </xf>
    <xf numFmtId="4" fontId="0" fillId="30" borderId="12" xfId="0" applyNumberFormat="1" applyFill="1" applyBorder="1" applyAlignment="1" applyProtection="1">
      <alignment horizontal="center" vertical="center" wrapText="1"/>
      <protection locked="0"/>
    </xf>
    <xf numFmtId="4" fontId="0" fillId="30" borderId="19" xfId="0" applyNumberFormat="1" applyFill="1" applyBorder="1" applyAlignment="1" applyProtection="1">
      <alignment horizontal="center" vertical="center" wrapText="1"/>
      <protection locked="0"/>
    </xf>
    <xf numFmtId="4" fontId="0" fillId="30" borderId="12" xfId="0" applyNumberFormat="1" applyFill="1" applyBorder="1" applyAlignment="1" applyProtection="1">
      <alignment vertical="center" wrapText="1"/>
      <protection locked="0"/>
    </xf>
    <xf numFmtId="4" fontId="0" fillId="30" borderId="25" xfId="0" applyNumberFormat="1" applyFill="1" applyBorder="1" applyAlignment="1" applyProtection="1">
      <alignment vertical="center" wrapText="1"/>
      <protection/>
    </xf>
    <xf numFmtId="4" fontId="0" fillId="30" borderId="19" xfId="0" applyNumberFormat="1" applyFill="1" applyBorder="1" applyAlignment="1" applyProtection="1">
      <alignment vertical="center" wrapText="1"/>
      <protection locked="0"/>
    </xf>
    <xf numFmtId="4" fontId="0" fillId="30" borderId="26" xfId="0" applyNumberFormat="1" applyFill="1" applyBorder="1" applyAlignment="1" applyProtection="1">
      <alignment vertical="center" wrapText="1"/>
      <protection/>
    </xf>
    <xf numFmtId="4" fontId="0" fillId="30" borderId="51" xfId="0" applyNumberFormat="1" applyFill="1" applyBorder="1" applyAlignment="1" applyProtection="1">
      <alignment vertical="center" wrapText="1"/>
      <protection locked="0"/>
    </xf>
    <xf numFmtId="4" fontId="0" fillId="30" borderId="49" xfId="0" applyNumberFormat="1" applyFill="1" applyBorder="1" applyAlignment="1" applyProtection="1">
      <alignment vertical="center" wrapText="1"/>
      <protection/>
    </xf>
    <xf numFmtId="4" fontId="19" fillId="30" borderId="56" xfId="0" applyNumberFormat="1" applyFont="1" applyFill="1" applyBorder="1" applyAlignment="1" applyProtection="1">
      <alignment vertical="center" wrapText="1"/>
      <protection/>
    </xf>
    <xf numFmtId="4" fontId="19" fillId="30" borderId="57" xfId="0" applyNumberFormat="1" applyFont="1" applyFill="1" applyBorder="1" applyAlignment="1" applyProtection="1">
      <alignment vertical="center" wrapText="1"/>
      <protection/>
    </xf>
    <xf numFmtId="4" fontId="19" fillId="30" borderId="46" xfId="0" applyNumberFormat="1" applyFont="1" applyFill="1" applyBorder="1" applyAlignment="1" applyProtection="1">
      <alignment vertical="center" wrapText="1"/>
      <protection/>
    </xf>
    <xf numFmtId="0" fontId="18" fillId="0" borderId="33" xfId="0" applyFont="1" applyBorder="1" applyAlignment="1">
      <alignment horizontal="center" vertical="center"/>
    </xf>
    <xf numFmtId="0" fontId="0" fillId="0" borderId="13" xfId="0" applyBorder="1" applyAlignment="1" applyProtection="1">
      <alignment horizontal="center" vertical="center"/>
      <protection locked="0"/>
    </xf>
    <xf numFmtId="0" fontId="0" fillId="0" borderId="13" xfId="58" applyBorder="1" applyAlignment="1">
      <alignment horizontal="center" vertical="center"/>
      <protection/>
    </xf>
    <xf numFmtId="3" fontId="0" fillId="30" borderId="12" xfId="0" applyNumberFormat="1" applyFont="1" applyFill="1" applyBorder="1" applyAlignment="1" applyProtection="1">
      <alignment horizontal="center" vertical="center"/>
      <protection/>
    </xf>
    <xf numFmtId="3" fontId="0" fillId="30" borderId="19" xfId="0" applyNumberFormat="1" applyFont="1" applyFill="1" applyBorder="1" applyAlignment="1" applyProtection="1">
      <alignment horizontal="center" vertical="center"/>
      <protection/>
    </xf>
    <xf numFmtId="3" fontId="20" fillId="30" borderId="56" xfId="0" applyNumberFormat="1" applyFont="1" applyFill="1" applyBorder="1" applyAlignment="1" applyProtection="1">
      <alignment horizontal="center" vertical="center"/>
      <protection/>
    </xf>
    <xf numFmtId="3" fontId="20" fillId="30" borderId="57" xfId="0" applyNumberFormat="1" applyFont="1" applyFill="1" applyBorder="1" applyAlignment="1" applyProtection="1">
      <alignment horizontal="center" vertical="center"/>
      <protection/>
    </xf>
    <xf numFmtId="3" fontId="20" fillId="30" borderId="46" xfId="0" applyNumberFormat="1" applyFont="1" applyFill="1" applyBorder="1" applyAlignment="1" applyProtection="1">
      <alignment horizontal="center" vertical="center"/>
      <protection/>
    </xf>
    <xf numFmtId="3" fontId="18" fillId="30" borderId="12" xfId="0" applyNumberFormat="1" applyFont="1" applyFill="1" applyBorder="1" applyAlignment="1" applyProtection="1">
      <alignment horizontal="right" vertical="center"/>
      <protection locked="0"/>
    </xf>
    <xf numFmtId="3" fontId="0" fillId="30" borderId="25" xfId="0" applyNumberFormat="1" applyFont="1" applyFill="1" applyBorder="1" applyAlignment="1" applyProtection="1">
      <alignment vertical="center"/>
      <protection/>
    </xf>
    <xf numFmtId="3" fontId="0" fillId="30" borderId="19" xfId="0" applyNumberFormat="1" applyFont="1" applyFill="1" applyBorder="1" applyAlignment="1" applyProtection="1">
      <alignment vertical="center"/>
      <protection/>
    </xf>
    <xf numFmtId="3" fontId="0" fillId="30" borderId="26" xfId="0" applyNumberFormat="1" applyFont="1" applyFill="1" applyBorder="1" applyAlignment="1" applyProtection="1">
      <alignment vertical="center"/>
      <protection/>
    </xf>
    <xf numFmtId="3" fontId="20" fillId="30" borderId="56" xfId="0" applyNumberFormat="1" applyFont="1" applyFill="1" applyBorder="1" applyAlignment="1" applyProtection="1">
      <alignment horizontal="right" vertical="center"/>
      <protection/>
    </xf>
    <xf numFmtId="3" fontId="20" fillId="30" borderId="57" xfId="0" applyNumberFormat="1" applyFont="1" applyFill="1" applyBorder="1" applyAlignment="1" applyProtection="1">
      <alignment vertical="center"/>
      <protection/>
    </xf>
    <xf numFmtId="3" fontId="20" fillId="30" borderId="46" xfId="0" applyNumberFormat="1" applyFont="1" applyFill="1" applyBorder="1" applyAlignment="1" applyProtection="1">
      <alignment vertical="center"/>
      <protection/>
    </xf>
    <xf numFmtId="3" fontId="18" fillId="30" borderId="51" xfId="0" applyNumberFormat="1" applyFont="1" applyFill="1" applyBorder="1" applyAlignment="1" applyProtection="1">
      <alignment horizontal="right" vertical="center"/>
      <protection locked="0"/>
    </xf>
    <xf numFmtId="3" fontId="0" fillId="30" borderId="49" xfId="0" applyNumberFormat="1" applyFont="1" applyFill="1" applyBorder="1" applyAlignment="1" applyProtection="1">
      <alignment vertical="center"/>
      <protection/>
    </xf>
    <xf numFmtId="3" fontId="0" fillId="30" borderId="51" xfId="0" applyNumberFormat="1" applyFont="1" applyFill="1" applyBorder="1" applyAlignment="1" applyProtection="1">
      <alignment horizontal="center" vertical="center"/>
      <protection/>
    </xf>
    <xf numFmtId="207" fontId="0" fillId="0" borderId="56" xfId="49" applyNumberFormat="1" applyBorder="1" applyAlignment="1">
      <alignment/>
    </xf>
    <xf numFmtId="207" fontId="0" fillId="0" borderId="58" xfId="49" applyNumberFormat="1" applyBorder="1" applyAlignment="1">
      <alignment/>
    </xf>
    <xf numFmtId="0" fontId="20" fillId="30" borderId="59" xfId="0" applyFont="1" applyFill="1" applyBorder="1" applyAlignment="1">
      <alignment horizontal="right"/>
    </xf>
    <xf numFmtId="199" fontId="0" fillId="30" borderId="56" xfId="0" applyNumberFormat="1" applyFill="1" applyBorder="1" applyAlignment="1">
      <alignment/>
    </xf>
    <xf numFmtId="199" fontId="0" fillId="30" borderId="57" xfId="0" applyNumberFormat="1" applyFill="1" applyBorder="1" applyAlignment="1">
      <alignment/>
    </xf>
    <xf numFmtId="0" fontId="20" fillId="30" borderId="60" xfId="0" applyFont="1" applyFill="1" applyBorder="1" applyAlignment="1">
      <alignment horizontal="right"/>
    </xf>
    <xf numFmtId="199" fontId="0" fillId="30" borderId="46" xfId="0" applyNumberFormat="1" applyFill="1" applyBorder="1" applyAlignment="1">
      <alignment/>
    </xf>
    <xf numFmtId="2" fontId="0" fillId="31" borderId="14" xfId="0" applyNumberFormat="1" applyFill="1" applyBorder="1" applyAlignment="1" applyProtection="1">
      <alignment horizontal="center"/>
      <protection/>
    </xf>
    <xf numFmtId="2" fontId="23" fillId="31" borderId="14" xfId="0" applyNumberFormat="1" applyFont="1" applyFill="1" applyBorder="1" applyAlignment="1" applyProtection="1">
      <alignment horizontal="center"/>
      <protection/>
    </xf>
    <xf numFmtId="3" fontId="0" fillId="31" borderId="14" xfId="0" applyNumberFormat="1" applyFill="1" applyBorder="1" applyAlignment="1" applyProtection="1">
      <alignment horizontal="center"/>
      <protection/>
    </xf>
    <xf numFmtId="1" fontId="0" fillId="31" borderId="14" xfId="0" applyNumberFormat="1" applyFill="1" applyBorder="1" applyAlignment="1" applyProtection="1">
      <alignment horizontal="center"/>
      <protection/>
    </xf>
    <xf numFmtId="3" fontId="0" fillId="31" borderId="15" xfId="0" applyNumberFormat="1" applyFill="1" applyBorder="1" applyAlignment="1" applyProtection="1">
      <alignment horizontal="center"/>
      <protection/>
    </xf>
    <xf numFmtId="2" fontId="0" fillId="30" borderId="14" xfId="0" applyNumberFormat="1" applyFill="1" applyBorder="1" applyAlignment="1" applyProtection="1">
      <alignment horizontal="center"/>
      <protection/>
    </xf>
    <xf numFmtId="2" fontId="23" fillId="30" borderId="14" xfId="0" applyNumberFormat="1" applyFont="1" applyFill="1" applyBorder="1" applyAlignment="1" applyProtection="1">
      <alignment horizontal="center"/>
      <protection/>
    </xf>
    <xf numFmtId="1" fontId="0" fillId="30" borderId="14" xfId="0" applyNumberFormat="1" applyFill="1" applyBorder="1" applyAlignment="1" applyProtection="1">
      <alignment horizontal="center"/>
      <protection/>
    </xf>
    <xf numFmtId="1" fontId="0" fillId="30" borderId="15" xfId="0" applyNumberFormat="1" applyFill="1" applyBorder="1" applyAlignment="1" applyProtection="1">
      <alignment horizontal="center"/>
      <protection/>
    </xf>
    <xf numFmtId="3" fontId="18" fillId="31" borderId="12" xfId="0" applyNumberFormat="1" applyFont="1" applyFill="1" applyBorder="1" applyAlignment="1" applyProtection="1">
      <alignment horizontal="right" vertical="center"/>
      <protection locked="0"/>
    </xf>
    <xf numFmtId="3" fontId="18" fillId="31" borderId="49" xfId="0" applyNumberFormat="1" applyFont="1" applyFill="1" applyBorder="1" applyAlignment="1" applyProtection="1">
      <alignment horizontal="center" vertical="center"/>
      <protection/>
    </xf>
    <xf numFmtId="3" fontId="18" fillId="31" borderId="25" xfId="0" applyNumberFormat="1" applyFont="1" applyFill="1" applyBorder="1" applyAlignment="1" applyProtection="1">
      <alignment horizontal="center" vertical="center"/>
      <protection/>
    </xf>
    <xf numFmtId="3" fontId="18" fillId="31" borderId="19" xfId="0" applyNumberFormat="1" applyFont="1" applyFill="1" applyBorder="1" applyAlignment="1" applyProtection="1">
      <alignment horizontal="right" vertical="center"/>
      <protection locked="0"/>
    </xf>
    <xf numFmtId="3" fontId="18" fillId="31" borderId="26" xfId="0" applyNumberFormat="1" applyFont="1" applyFill="1" applyBorder="1" applyAlignment="1" applyProtection="1">
      <alignment horizontal="center" vertical="center"/>
      <protection/>
    </xf>
    <xf numFmtId="3" fontId="20" fillId="31" borderId="52" xfId="0" applyNumberFormat="1" applyFont="1" applyFill="1" applyBorder="1" applyAlignment="1" applyProtection="1">
      <alignment horizontal="center" vertical="center"/>
      <protection/>
    </xf>
    <xf numFmtId="3" fontId="20" fillId="31" borderId="53" xfId="0" applyNumberFormat="1" applyFont="1" applyFill="1" applyBorder="1" applyAlignment="1" applyProtection="1">
      <alignment horizontal="center" vertical="center"/>
      <protection/>
    </xf>
    <xf numFmtId="3" fontId="20" fillId="31" borderId="54" xfId="0" applyNumberFormat="1" applyFont="1" applyFill="1" applyBorder="1" applyAlignment="1" applyProtection="1">
      <alignment horizontal="center" vertical="center"/>
      <protection/>
    </xf>
    <xf numFmtId="4" fontId="0" fillId="31" borderId="61" xfId="0" applyNumberFormat="1" applyFill="1" applyBorder="1" applyAlignment="1" applyProtection="1">
      <alignment vertical="center"/>
      <protection locked="0"/>
    </xf>
    <xf numFmtId="4" fontId="0" fillId="31" borderId="62" xfId="0" applyNumberFormat="1" applyFill="1" applyBorder="1" applyAlignment="1" applyProtection="1">
      <alignment vertical="center"/>
      <protection locked="0"/>
    </xf>
    <xf numFmtId="4" fontId="0" fillId="31" borderId="63" xfId="0" applyNumberFormat="1" applyFill="1" applyBorder="1" applyAlignment="1" applyProtection="1">
      <alignment horizontal="center" vertical="center" wrapText="1"/>
      <protection/>
    </xf>
    <xf numFmtId="4" fontId="0" fillId="31" borderId="25" xfId="0" applyNumberFormat="1" applyFill="1" applyBorder="1" applyAlignment="1" applyProtection="1">
      <alignment horizontal="center" vertical="center" wrapText="1"/>
      <protection/>
    </xf>
    <xf numFmtId="4" fontId="0" fillId="31" borderId="64" xfId="0" applyNumberFormat="1" applyFill="1" applyBorder="1" applyAlignment="1" applyProtection="1">
      <alignment vertical="center"/>
      <protection locked="0"/>
    </xf>
    <xf numFmtId="4" fontId="0" fillId="31" borderId="26" xfId="0" applyNumberFormat="1" applyFill="1" applyBorder="1" applyAlignment="1" applyProtection="1">
      <alignment horizontal="center" vertical="center" wrapText="1"/>
      <protection/>
    </xf>
    <xf numFmtId="4" fontId="19" fillId="31" borderId="56" xfId="0" applyNumberFormat="1" applyFont="1" applyFill="1" applyBorder="1" applyAlignment="1" applyProtection="1">
      <alignment horizontal="center" vertical="center" wrapText="1"/>
      <protection/>
    </xf>
    <xf numFmtId="4" fontId="19" fillId="31" borderId="57" xfId="0" applyNumberFormat="1" applyFont="1" applyFill="1" applyBorder="1" applyAlignment="1" applyProtection="1">
      <alignment horizontal="center" vertical="center" wrapText="1"/>
      <protection/>
    </xf>
    <xf numFmtId="4" fontId="19" fillId="31" borderId="46" xfId="0" applyNumberFormat="1" applyFont="1" applyFill="1" applyBorder="1" applyAlignment="1" applyProtection="1">
      <alignment horizontal="center" vertical="center" wrapText="1"/>
      <protection/>
    </xf>
    <xf numFmtId="4" fontId="0" fillId="31" borderId="51" xfId="0" applyNumberFormat="1" applyFill="1" applyBorder="1" applyAlignment="1" applyProtection="1">
      <alignment vertical="center" wrapText="1"/>
      <protection locked="0"/>
    </xf>
    <xf numFmtId="4" fontId="0" fillId="31" borderId="49" xfId="0" applyNumberFormat="1" applyFill="1" applyBorder="1" applyAlignment="1" applyProtection="1">
      <alignment vertical="center" wrapText="1"/>
      <protection/>
    </xf>
    <xf numFmtId="4" fontId="0" fillId="31" borderId="12" xfId="0" applyNumberFormat="1" applyFill="1" applyBorder="1" applyAlignment="1" applyProtection="1">
      <alignment vertical="center" wrapText="1"/>
      <protection locked="0"/>
    </xf>
    <xf numFmtId="4" fontId="0" fillId="31" borderId="25" xfId="0" applyNumberFormat="1" applyFill="1" applyBorder="1" applyAlignment="1" applyProtection="1">
      <alignment vertical="center" wrapText="1"/>
      <protection/>
    </xf>
    <xf numFmtId="4" fontId="0" fillId="31" borderId="19" xfId="0" applyNumberFormat="1" applyFill="1" applyBorder="1" applyAlignment="1" applyProtection="1">
      <alignment vertical="center" wrapText="1"/>
      <protection locked="0"/>
    </xf>
    <xf numFmtId="4" fontId="0" fillId="31" borderId="26" xfId="0" applyNumberFormat="1" applyFill="1" applyBorder="1" applyAlignment="1" applyProtection="1">
      <alignment vertical="center" wrapText="1"/>
      <protection/>
    </xf>
    <xf numFmtId="4" fontId="19" fillId="31" borderId="56" xfId="0" applyNumberFormat="1" applyFont="1" applyFill="1" applyBorder="1" applyAlignment="1" applyProtection="1">
      <alignment vertical="center" wrapText="1"/>
      <protection/>
    </xf>
    <xf numFmtId="4" fontId="19" fillId="31" borderId="57" xfId="0" applyNumberFormat="1" applyFont="1" applyFill="1" applyBorder="1" applyAlignment="1" applyProtection="1">
      <alignment vertical="center" wrapText="1"/>
      <protection/>
    </xf>
    <xf numFmtId="4" fontId="19" fillId="31" borderId="46" xfId="0" applyNumberFormat="1" applyFont="1" applyFill="1" applyBorder="1" applyAlignment="1" applyProtection="1">
      <alignment vertical="center" wrapText="1"/>
      <protection/>
    </xf>
    <xf numFmtId="3" fontId="0" fillId="30" borderId="13" xfId="0" applyNumberFormat="1" applyFont="1" applyFill="1" applyBorder="1" applyAlignment="1" applyProtection="1">
      <alignment horizontal="center" vertical="center"/>
      <protection/>
    </xf>
    <xf numFmtId="3" fontId="0" fillId="30" borderId="30" xfId="0" applyNumberFormat="1" applyFont="1" applyFill="1" applyBorder="1" applyAlignment="1" applyProtection="1">
      <alignment horizontal="center" vertical="center"/>
      <protection/>
    </xf>
    <xf numFmtId="3" fontId="0" fillId="30" borderId="65" xfId="0" applyNumberFormat="1" applyFont="1" applyFill="1" applyBorder="1" applyAlignment="1" applyProtection="1">
      <alignment horizontal="center" vertical="center"/>
      <protection/>
    </xf>
    <xf numFmtId="3" fontId="18" fillId="31" borderId="51" xfId="0" applyNumberFormat="1" applyFont="1" applyFill="1" applyBorder="1" applyAlignment="1" applyProtection="1">
      <alignment vertical="center"/>
      <protection locked="0"/>
    </xf>
    <xf numFmtId="3" fontId="0" fillId="31" borderId="63" xfId="0" applyNumberFormat="1" applyFont="1" applyFill="1" applyBorder="1" applyAlignment="1" applyProtection="1">
      <alignment horizontal="center" vertical="center"/>
      <protection/>
    </xf>
    <xf numFmtId="3" fontId="18" fillId="31" borderId="12" xfId="0" applyNumberFormat="1" applyFont="1" applyFill="1" applyBorder="1" applyAlignment="1" applyProtection="1">
      <alignment vertical="center"/>
      <protection locked="0"/>
    </xf>
    <xf numFmtId="3" fontId="0" fillId="31" borderId="25" xfId="0" applyNumberFormat="1" applyFont="1" applyFill="1" applyBorder="1" applyAlignment="1" applyProtection="1">
      <alignment horizontal="center" vertical="center"/>
      <protection/>
    </xf>
    <xf numFmtId="3" fontId="18" fillId="31" borderId="19" xfId="0" applyNumberFormat="1" applyFont="1" applyFill="1" applyBorder="1" applyAlignment="1" applyProtection="1">
      <alignment vertical="center"/>
      <protection locked="0"/>
    </xf>
    <xf numFmtId="3" fontId="0" fillId="31" borderId="26" xfId="0" applyNumberFormat="1" applyFont="1" applyFill="1" applyBorder="1" applyAlignment="1" applyProtection="1">
      <alignment horizontal="center" vertical="center"/>
      <protection/>
    </xf>
    <xf numFmtId="3" fontId="20" fillId="31" borderId="56" xfId="0" applyNumberFormat="1" applyFont="1" applyFill="1" applyBorder="1" applyAlignment="1" applyProtection="1">
      <alignment horizontal="center" vertical="center"/>
      <protection/>
    </xf>
    <xf numFmtId="3" fontId="20" fillId="31" borderId="57" xfId="0" applyNumberFormat="1" applyFont="1" applyFill="1" applyBorder="1" applyAlignment="1" applyProtection="1">
      <alignment horizontal="center" vertical="center"/>
      <protection/>
    </xf>
    <xf numFmtId="3" fontId="20" fillId="31" borderId="46" xfId="0" applyNumberFormat="1" applyFont="1" applyFill="1" applyBorder="1" applyAlignment="1" applyProtection="1">
      <alignment horizontal="center" vertical="center"/>
      <protection/>
    </xf>
    <xf numFmtId="3" fontId="18" fillId="31" borderId="31" xfId="0" applyNumberFormat="1" applyFont="1" applyFill="1" applyBorder="1" applyAlignment="1" applyProtection="1">
      <alignment horizontal="right" vertical="center"/>
      <protection locked="0"/>
    </xf>
    <xf numFmtId="3" fontId="0" fillId="31" borderId="55" xfId="0" applyNumberFormat="1" applyFont="1" applyFill="1" applyBorder="1" applyAlignment="1" applyProtection="1">
      <alignment vertical="center"/>
      <protection/>
    </xf>
    <xf numFmtId="3" fontId="0" fillId="31" borderId="25" xfId="0" applyNumberFormat="1" applyFont="1" applyFill="1" applyBorder="1" applyAlignment="1" applyProtection="1">
      <alignment vertical="center"/>
      <protection/>
    </xf>
    <xf numFmtId="3" fontId="32" fillId="31" borderId="12" xfId="0" applyNumberFormat="1" applyFont="1" applyFill="1" applyBorder="1" applyAlignment="1" applyProtection="1">
      <alignment vertical="center"/>
      <protection locked="0"/>
    </xf>
    <xf numFmtId="3" fontId="33" fillId="31" borderId="66" xfId="0" applyNumberFormat="1" applyFont="1" applyFill="1" applyBorder="1" applyAlignment="1" applyProtection="1">
      <alignment vertical="center"/>
      <protection locked="0"/>
    </xf>
    <xf numFmtId="3" fontId="32" fillId="31" borderId="19" xfId="0" applyNumberFormat="1" applyFont="1" applyFill="1" applyBorder="1" applyAlignment="1" applyProtection="1">
      <alignment vertical="center"/>
      <protection locked="0"/>
    </xf>
    <xf numFmtId="3" fontId="0" fillId="31" borderId="26" xfId="0" applyNumberFormat="1" applyFont="1" applyFill="1" applyBorder="1" applyAlignment="1" applyProtection="1">
      <alignment vertical="center"/>
      <protection/>
    </xf>
    <xf numFmtId="3" fontId="20" fillId="31" borderId="56" xfId="0" applyNumberFormat="1" applyFont="1" applyFill="1" applyBorder="1" applyAlignment="1" applyProtection="1">
      <alignment horizontal="right" vertical="center"/>
      <protection/>
    </xf>
    <xf numFmtId="3" fontId="20" fillId="31" borderId="57" xfId="0" applyNumberFormat="1" applyFont="1" applyFill="1" applyBorder="1" applyAlignment="1" applyProtection="1">
      <alignment vertical="center"/>
      <protection/>
    </xf>
    <xf numFmtId="3" fontId="20" fillId="31" borderId="46" xfId="0" applyNumberFormat="1" applyFont="1" applyFill="1" applyBorder="1" applyAlignment="1" applyProtection="1">
      <alignment vertical="center"/>
      <protection/>
    </xf>
    <xf numFmtId="0" fontId="0" fillId="0" borderId="43" xfId="0" applyBorder="1" applyAlignment="1">
      <alignment/>
    </xf>
    <xf numFmtId="3" fontId="18" fillId="0" borderId="23" xfId="0" applyNumberFormat="1" applyFont="1" applyBorder="1" applyAlignment="1" applyProtection="1">
      <alignment horizontal="center" vertical="center"/>
      <protection locked="0"/>
    </xf>
    <xf numFmtId="3" fontId="18" fillId="0" borderId="25" xfId="0" applyNumberFormat="1" applyFont="1" applyBorder="1" applyAlignment="1" applyProtection="1">
      <alignment horizontal="center" vertical="center"/>
      <protection locked="0"/>
    </xf>
    <xf numFmtId="3" fontId="18" fillId="0" borderId="24" xfId="0" applyNumberFormat="1" applyFont="1" applyBorder="1" applyAlignment="1" applyProtection="1">
      <alignment horizontal="center" vertical="center"/>
      <protection locked="0"/>
    </xf>
    <xf numFmtId="3" fontId="18" fillId="0" borderId="26" xfId="0" applyNumberFormat="1" applyFont="1" applyBorder="1" applyAlignment="1" applyProtection="1">
      <alignment horizontal="center" vertical="center"/>
      <protection locked="0"/>
    </xf>
    <xf numFmtId="0" fontId="20" fillId="29" borderId="67" xfId="0" applyFont="1" applyFill="1" applyBorder="1" applyAlignment="1">
      <alignment horizontal="right"/>
    </xf>
    <xf numFmtId="0" fontId="20" fillId="29" borderId="67" xfId="0" applyFont="1" applyFill="1" applyBorder="1" applyAlignment="1">
      <alignment horizontal="left"/>
    </xf>
    <xf numFmtId="0" fontId="0" fillId="29" borderId="68" xfId="0" applyFill="1" applyBorder="1" applyAlignment="1">
      <alignment horizontal="center" vertical="center" wrapText="1"/>
    </xf>
    <xf numFmtId="0" fontId="0" fillId="29" borderId="67" xfId="0" applyFill="1" applyBorder="1" applyAlignment="1">
      <alignment horizontal="center" vertical="center" wrapText="1"/>
    </xf>
    <xf numFmtId="3" fontId="0" fillId="0" borderId="14" xfId="62" applyNumberFormat="1" applyBorder="1" applyAlignment="1" applyProtection="1">
      <alignment horizontal="right" vertical="center" wrapText="1"/>
      <protection locked="0"/>
    </xf>
    <xf numFmtId="3" fontId="0" fillId="0" borderId="14" xfId="60" applyNumberFormat="1" applyBorder="1" applyProtection="1">
      <alignment/>
      <protection locked="0"/>
    </xf>
    <xf numFmtId="0" fontId="0" fillId="29" borderId="14" xfId="0" applyFill="1" applyBorder="1" applyAlignment="1">
      <alignment horizontal="center" vertical="center" wrapText="1"/>
    </xf>
    <xf numFmtId="0" fontId="0" fillId="0" borderId="27" xfId="0" applyBorder="1" applyAlignment="1">
      <alignment/>
    </xf>
    <xf numFmtId="0" fontId="0" fillId="0" borderId="22" xfId="0" applyBorder="1" applyAlignment="1">
      <alignment/>
    </xf>
    <xf numFmtId="3" fontId="0" fillId="0" borderId="22" xfId="62" applyNumberFormat="1" applyBorder="1" applyAlignment="1" applyProtection="1">
      <alignment horizontal="right" vertical="center" wrapText="1"/>
      <protection locked="0"/>
    </xf>
    <xf numFmtId="3" fontId="0" fillId="0" borderId="22" xfId="60" applyNumberFormat="1" applyBorder="1" applyProtection="1">
      <alignment/>
      <protection locked="0"/>
    </xf>
    <xf numFmtId="0" fontId="0" fillId="0" borderId="12" xfId="0" applyBorder="1" applyAlignment="1">
      <alignment/>
    </xf>
    <xf numFmtId="0" fontId="0" fillId="0" borderId="19" xfId="0" applyBorder="1" applyAlignment="1">
      <alignment/>
    </xf>
    <xf numFmtId="0" fontId="0" fillId="0" borderId="24" xfId="0" applyBorder="1" applyAlignment="1">
      <alignment/>
    </xf>
    <xf numFmtId="3" fontId="0" fillId="0" borderId="24" xfId="62" applyNumberFormat="1" applyBorder="1" applyAlignment="1" applyProtection="1">
      <alignment horizontal="right" vertical="center" wrapText="1"/>
      <protection locked="0"/>
    </xf>
    <xf numFmtId="3" fontId="0" fillId="0" borderId="24" xfId="60" applyNumberFormat="1" applyBorder="1" applyProtection="1">
      <alignment/>
      <protection locked="0"/>
    </xf>
    <xf numFmtId="3" fontId="0" fillId="0" borderId="23" xfId="62" applyNumberFormat="1" applyBorder="1" applyAlignment="1" applyProtection="1">
      <alignment horizontal="right" vertical="center" wrapText="1"/>
      <protection locked="0"/>
    </xf>
    <xf numFmtId="3" fontId="0" fillId="0" borderId="25" xfId="62" applyNumberFormat="1" applyBorder="1" applyAlignment="1" applyProtection="1">
      <alignment horizontal="right" vertical="center" wrapText="1"/>
      <protection locked="0"/>
    </xf>
    <xf numFmtId="3" fontId="0" fillId="0" borderId="25" xfId="60" applyNumberFormat="1" applyBorder="1" applyProtection="1">
      <alignment/>
      <protection locked="0"/>
    </xf>
    <xf numFmtId="3" fontId="0" fillId="0" borderId="26" xfId="62" applyNumberFormat="1" applyBorder="1" applyAlignment="1" applyProtection="1">
      <alignment horizontal="right" vertical="center" wrapText="1"/>
      <protection locked="0"/>
    </xf>
    <xf numFmtId="207" fontId="0" fillId="0" borderId="69" xfId="49" applyNumberFormat="1" applyBorder="1" applyAlignment="1">
      <alignment/>
    </xf>
    <xf numFmtId="207" fontId="0" fillId="0" borderId="70" xfId="49" applyNumberFormat="1" applyBorder="1" applyAlignment="1">
      <alignment/>
    </xf>
    <xf numFmtId="207" fontId="0" fillId="0" borderId="71" xfId="49" applyNumberFormat="1" applyBorder="1" applyAlignment="1">
      <alignment/>
    </xf>
    <xf numFmtId="0" fontId="20" fillId="31" borderId="59" xfId="0" applyFont="1" applyFill="1" applyBorder="1" applyAlignment="1">
      <alignment horizontal="right"/>
    </xf>
    <xf numFmtId="199" fontId="0" fillId="31" borderId="56" xfId="0" applyNumberFormat="1" applyFill="1" applyBorder="1" applyAlignment="1">
      <alignment/>
    </xf>
    <xf numFmtId="199" fontId="0" fillId="31" borderId="57" xfId="0" applyNumberFormat="1" applyFill="1" applyBorder="1" applyAlignment="1">
      <alignment/>
    </xf>
    <xf numFmtId="0" fontId="20" fillId="31" borderId="60" xfId="0" applyFont="1" applyFill="1" applyBorder="1" applyAlignment="1">
      <alignment horizontal="right"/>
    </xf>
    <xf numFmtId="199" fontId="0" fillId="31" borderId="46" xfId="0" applyNumberFormat="1" applyFill="1" applyBorder="1" applyAlignment="1">
      <alignment/>
    </xf>
    <xf numFmtId="0" fontId="20" fillId="0" borderId="0" xfId="0" applyFont="1" applyBorder="1" applyAlignment="1" applyProtection="1">
      <alignment/>
      <protection/>
    </xf>
    <xf numFmtId="0" fontId="20" fillId="0" borderId="0" xfId="0" applyFont="1" applyBorder="1" applyAlignment="1" applyProtection="1">
      <alignment horizontal="center"/>
      <protection/>
    </xf>
    <xf numFmtId="2" fontId="23" fillId="0" borderId="0" xfId="0" applyNumberFormat="1" applyFont="1" applyFill="1" applyBorder="1" applyAlignment="1" applyProtection="1">
      <alignment horizontal="center"/>
      <protection/>
    </xf>
    <xf numFmtId="0" fontId="20" fillId="0" borderId="14" xfId="0" applyFont="1" applyBorder="1" applyAlignment="1" applyProtection="1">
      <alignment horizontal="center" vertical="center"/>
      <protection/>
    </xf>
    <xf numFmtId="191" fontId="0" fillId="30" borderId="14" xfId="0" applyNumberFormat="1" applyFill="1" applyBorder="1" applyAlignment="1" applyProtection="1">
      <alignment horizontal="center"/>
      <protection/>
    </xf>
    <xf numFmtId="191" fontId="0" fillId="31" borderId="14" xfId="0" applyNumberFormat="1" applyFill="1" applyBorder="1" applyAlignment="1" applyProtection="1">
      <alignment horizontal="center"/>
      <protection/>
    </xf>
    <xf numFmtId="199" fontId="0" fillId="30" borderId="14" xfId="0" applyNumberFormat="1" applyFill="1" applyBorder="1" applyAlignment="1" applyProtection="1">
      <alignment horizontal="center"/>
      <protection/>
    </xf>
    <xf numFmtId="209" fontId="0" fillId="30" borderId="14" xfId="0" applyNumberFormat="1" applyFill="1" applyBorder="1" applyAlignment="1" applyProtection="1">
      <alignment horizontal="center"/>
      <protection/>
    </xf>
    <xf numFmtId="209" fontId="0" fillId="31" borderId="14" xfId="0" applyNumberFormat="1" applyFill="1" applyBorder="1" applyAlignment="1" applyProtection="1">
      <alignment horizontal="center"/>
      <protection/>
    </xf>
    <xf numFmtId="209" fontId="0" fillId="30" borderId="15" xfId="0" applyNumberFormat="1" applyFill="1" applyBorder="1" applyAlignment="1" applyProtection="1">
      <alignment horizontal="center"/>
      <protection/>
    </xf>
    <xf numFmtId="209" fontId="0" fillId="31" borderId="15" xfId="0" applyNumberFormat="1" applyFill="1" applyBorder="1" applyAlignment="1" applyProtection="1">
      <alignment horizontal="center"/>
      <protection/>
    </xf>
    <xf numFmtId="0" fontId="19" fillId="30" borderId="20" xfId="0" applyFont="1" applyFill="1" applyBorder="1" applyAlignment="1" applyProtection="1">
      <alignment horizontal="center"/>
      <protection/>
    </xf>
    <xf numFmtId="0" fontId="19" fillId="31" borderId="20" xfId="0" applyFont="1" applyFill="1" applyBorder="1" applyAlignment="1" applyProtection="1">
      <alignment horizontal="center"/>
      <protection/>
    </xf>
    <xf numFmtId="0" fontId="20" fillId="25" borderId="13" xfId="0" applyFont="1" applyFill="1" applyBorder="1" applyAlignment="1" applyProtection="1">
      <alignment/>
      <protection/>
    </xf>
    <xf numFmtId="0" fontId="42" fillId="0" borderId="14" xfId="55" applyFont="1" applyFill="1" applyBorder="1" applyAlignment="1">
      <alignment horizontal="center" vertical="center" wrapText="1"/>
      <protection/>
    </xf>
    <xf numFmtId="0" fontId="41" fillId="0" borderId="15" xfId="0" applyFont="1" applyBorder="1" applyAlignment="1">
      <alignment horizontal="justify" vertical="center"/>
    </xf>
    <xf numFmtId="0" fontId="42" fillId="0" borderId="14" xfId="55" applyFont="1" applyFill="1" applyBorder="1" applyAlignment="1">
      <alignment horizontal="justify" vertical="center" wrapText="1"/>
      <protection/>
    </xf>
    <xf numFmtId="3" fontId="18" fillId="0" borderId="0" xfId="0" applyNumberFormat="1" applyFont="1" applyFill="1" applyBorder="1" applyAlignment="1" applyProtection="1">
      <alignment vertical="center"/>
      <protection/>
    </xf>
    <xf numFmtId="0" fontId="0" fillId="0" borderId="14" xfId="0" applyFill="1" applyBorder="1" applyAlignment="1">
      <alignment horizontal="center" vertical="center" wrapText="1"/>
    </xf>
    <xf numFmtId="0" fontId="18" fillId="0" borderId="13" xfId="0" applyFont="1" applyFill="1" applyBorder="1" applyAlignment="1">
      <alignment horizontal="center" vertical="center"/>
    </xf>
    <xf numFmtId="3" fontId="18" fillId="32" borderId="12" xfId="0" applyNumberFormat="1" applyFont="1" applyFill="1" applyBorder="1" applyAlignment="1" applyProtection="1">
      <alignment vertical="center"/>
      <protection locked="0"/>
    </xf>
    <xf numFmtId="3" fontId="18" fillId="0" borderId="0" xfId="0" applyNumberFormat="1" applyFont="1" applyFill="1" applyBorder="1" applyAlignment="1" applyProtection="1">
      <alignment horizontal="center" vertical="center"/>
      <protection/>
    </xf>
    <xf numFmtId="0" fontId="23" fillId="0" borderId="55" xfId="0" applyFont="1" applyBorder="1" applyAlignment="1">
      <alignment horizontal="center" vertical="center" wrapText="1"/>
    </xf>
    <xf numFmtId="0" fontId="23" fillId="0" borderId="49" xfId="0" applyFont="1" applyBorder="1" applyAlignment="1">
      <alignment horizontal="center" vertical="center" wrapText="1"/>
    </xf>
    <xf numFmtId="0" fontId="0" fillId="0" borderId="72" xfId="0" applyFont="1" applyBorder="1" applyAlignment="1">
      <alignment horizontal="center" vertical="center" wrapText="1"/>
    </xf>
    <xf numFmtId="0" fontId="0" fillId="0" borderId="0" xfId="0" applyFont="1" applyAlignment="1">
      <alignment horizontal="center" vertical="center" wrapText="1"/>
    </xf>
    <xf numFmtId="0" fontId="23" fillId="33" borderId="0" xfId="0" applyFont="1" applyFill="1" applyBorder="1" applyAlignment="1" applyProtection="1">
      <alignment horizontal="center" vertical="center" wrapText="1"/>
      <protection/>
    </xf>
    <xf numFmtId="0" fontId="20" fillId="33" borderId="0" xfId="0" applyFont="1" applyFill="1" applyBorder="1" applyAlignment="1" applyProtection="1">
      <alignment horizontal="center" vertical="center" wrapText="1"/>
      <protection/>
    </xf>
    <xf numFmtId="0" fontId="0" fillId="33" borderId="0" xfId="0" applyFont="1" applyFill="1" applyBorder="1" applyAlignment="1" applyProtection="1">
      <alignment horizontal="center" vertical="center" wrapText="1"/>
      <protection/>
    </xf>
    <xf numFmtId="0" fontId="23" fillId="0" borderId="0" xfId="0" applyFont="1" applyFill="1" applyBorder="1" applyAlignment="1" applyProtection="1">
      <alignment horizontal="center" vertical="center" wrapText="1"/>
      <protection/>
    </xf>
    <xf numFmtId="0" fontId="23" fillId="0" borderId="27" xfId="0" applyFont="1" applyFill="1" applyBorder="1" applyAlignment="1" applyProtection="1">
      <alignment horizontal="center" vertical="center" wrapText="1"/>
      <protection/>
    </xf>
    <xf numFmtId="0" fontId="23" fillId="0" borderId="12" xfId="0" applyFont="1" applyFill="1" applyBorder="1" applyAlignment="1" applyProtection="1">
      <alignment horizontal="center" vertical="center" wrapText="1"/>
      <protection/>
    </xf>
    <xf numFmtId="0" fontId="23" fillId="0" borderId="22" xfId="61" applyFont="1" applyBorder="1" applyAlignment="1">
      <alignment horizontal="center" vertical="center" wrapText="1"/>
      <protection/>
    </xf>
    <xf numFmtId="0" fontId="23" fillId="0" borderId="14" xfId="61" applyFont="1" applyBorder="1" applyAlignment="1">
      <alignment horizontal="center" vertical="center" wrapText="1"/>
      <protection/>
    </xf>
    <xf numFmtId="0" fontId="0" fillId="0" borderId="0" xfId="0" applyFont="1" applyFill="1" applyAlignment="1">
      <alignment horizontal="center"/>
    </xf>
    <xf numFmtId="0" fontId="20" fillId="0" borderId="0" xfId="0" applyFont="1" applyAlignment="1">
      <alignment horizontal="center"/>
    </xf>
    <xf numFmtId="0" fontId="23" fillId="0" borderId="73" xfId="61" applyFont="1" applyBorder="1" applyAlignment="1" applyProtection="1">
      <alignment horizontal="center" vertical="center" wrapText="1"/>
      <protection/>
    </xf>
    <xf numFmtId="0" fontId="23" fillId="0" borderId="74" xfId="61" applyFont="1" applyBorder="1" applyAlignment="1" applyProtection="1">
      <alignment horizontal="center" vertical="center" wrapText="1"/>
      <protection/>
    </xf>
    <xf numFmtId="0" fontId="23" fillId="0" borderId="75" xfId="61" applyFont="1" applyBorder="1" applyAlignment="1" applyProtection="1">
      <alignment horizontal="center" vertical="center" wrapText="1"/>
      <protection/>
    </xf>
    <xf numFmtId="0" fontId="23" fillId="0" borderId="30" xfId="61" applyFont="1" applyBorder="1" applyAlignment="1" applyProtection="1">
      <alignment horizontal="center" vertical="center" wrapText="1"/>
      <protection/>
    </xf>
    <xf numFmtId="0" fontId="23" fillId="0" borderId="76" xfId="61" applyFont="1" applyBorder="1" applyAlignment="1" applyProtection="1">
      <alignment horizontal="center" vertical="center" wrapText="1"/>
      <protection/>
    </xf>
    <xf numFmtId="0" fontId="23" fillId="0" borderId="77" xfId="61" applyFont="1" applyBorder="1" applyAlignment="1" applyProtection="1">
      <alignment horizontal="center" vertical="center" wrapText="1"/>
      <protection/>
    </xf>
    <xf numFmtId="49" fontId="26" fillId="0" borderId="13" xfId="0" applyNumberFormat="1" applyFont="1" applyFill="1" applyBorder="1" applyAlignment="1" applyProtection="1">
      <alignment horizontal="left" vertical="center" wrapText="1"/>
      <protection/>
    </xf>
    <xf numFmtId="49" fontId="26" fillId="0" borderId="78" xfId="0" applyNumberFormat="1" applyFont="1" applyFill="1" applyBorder="1" applyAlignment="1" applyProtection="1">
      <alignment horizontal="left" vertical="center" wrapText="1"/>
      <protection/>
    </xf>
    <xf numFmtId="49" fontId="26" fillId="0" borderId="70" xfId="0" applyNumberFormat="1" applyFont="1" applyFill="1" applyBorder="1" applyAlignment="1" applyProtection="1">
      <alignment horizontal="left" vertical="center" wrapText="1"/>
      <protection/>
    </xf>
    <xf numFmtId="49" fontId="26" fillId="0" borderId="65" xfId="0" applyNumberFormat="1" applyFont="1" applyFill="1" applyBorder="1" applyAlignment="1" applyProtection="1">
      <alignment horizontal="left" vertical="center" wrapText="1"/>
      <protection/>
    </xf>
    <xf numFmtId="49" fontId="26" fillId="0" borderId="79" xfId="0" applyNumberFormat="1" applyFont="1" applyFill="1" applyBorder="1" applyAlignment="1" applyProtection="1">
      <alignment horizontal="left" vertical="center" wrapText="1"/>
      <protection/>
    </xf>
    <xf numFmtId="49" fontId="26" fillId="0" borderId="71" xfId="0" applyNumberFormat="1" applyFont="1" applyFill="1" applyBorder="1" applyAlignment="1" applyProtection="1">
      <alignment horizontal="left" vertical="center" wrapText="1"/>
      <protection/>
    </xf>
    <xf numFmtId="0" fontId="42" fillId="0" borderId="72" xfId="56" applyFont="1" applyBorder="1" applyAlignment="1">
      <alignment horizontal="center" vertical="center"/>
      <protection/>
    </xf>
    <xf numFmtId="0" fontId="42" fillId="0" borderId="0" xfId="56" applyFont="1" applyAlignment="1">
      <alignment horizontal="center" vertical="center"/>
      <protection/>
    </xf>
    <xf numFmtId="0" fontId="23" fillId="0" borderId="16" xfId="0" applyFont="1" applyFill="1" applyBorder="1" applyAlignment="1" applyProtection="1">
      <alignment horizontal="center" vertical="center" wrapText="1"/>
      <protection/>
    </xf>
    <xf numFmtId="0" fontId="23" fillId="0" borderId="22" xfId="61" applyFont="1" applyFill="1" applyBorder="1" applyAlignment="1" applyProtection="1">
      <alignment horizontal="center" vertical="center" wrapText="1"/>
      <protection/>
    </xf>
    <xf numFmtId="0" fontId="23" fillId="0" borderId="14" xfId="61" applyFont="1" applyFill="1" applyBorder="1" applyAlignment="1" applyProtection="1">
      <alignment horizontal="center" vertical="center" wrapText="1"/>
      <protection/>
    </xf>
    <xf numFmtId="0" fontId="23" fillId="0" borderId="80" xfId="0" applyFont="1" applyFill="1" applyBorder="1" applyAlignment="1" applyProtection="1">
      <alignment horizontal="center" vertical="center" wrapText="1"/>
      <protection/>
    </xf>
    <xf numFmtId="0" fontId="23" fillId="0" borderId="81" xfId="0" applyFont="1" applyFill="1" applyBorder="1" applyAlignment="1" applyProtection="1">
      <alignment horizontal="center" vertical="center" wrapText="1"/>
      <protection/>
    </xf>
    <xf numFmtId="0" fontId="23" fillId="0" borderId="51" xfId="0" applyFont="1" applyFill="1" applyBorder="1" applyAlignment="1" applyProtection="1">
      <alignment horizontal="center" vertical="center" wrapText="1"/>
      <protection/>
    </xf>
    <xf numFmtId="0" fontId="23" fillId="0" borderId="82" xfId="61" applyFont="1" applyBorder="1" applyAlignment="1" applyProtection="1">
      <alignment horizontal="center" vertical="center" wrapText="1"/>
      <protection/>
    </xf>
    <xf numFmtId="0" fontId="23" fillId="0" borderId="83" xfId="61" applyFont="1" applyBorder="1" applyAlignment="1" applyProtection="1">
      <alignment horizontal="center" vertical="center" wrapText="1"/>
      <protection/>
    </xf>
    <xf numFmtId="0" fontId="23" fillId="0" borderId="20" xfId="61" applyFont="1" applyBorder="1" applyAlignment="1" applyProtection="1">
      <alignment horizontal="center" vertical="center" wrapText="1"/>
      <protection/>
    </xf>
    <xf numFmtId="0" fontId="23" fillId="0" borderId="84" xfId="0" applyFont="1" applyFill="1" applyBorder="1" applyAlignment="1" applyProtection="1">
      <alignment horizontal="center" vertical="center" wrapText="1"/>
      <protection/>
    </xf>
    <xf numFmtId="0" fontId="23" fillId="0" borderId="85" xfId="0" applyFont="1" applyFill="1" applyBorder="1" applyAlignment="1" applyProtection="1">
      <alignment horizontal="center" vertical="center" wrapText="1"/>
      <protection/>
    </xf>
    <xf numFmtId="0" fontId="23" fillId="0" borderId="86" xfId="0" applyFont="1" applyFill="1" applyBorder="1" applyAlignment="1" applyProtection="1">
      <alignment horizontal="center" vertical="center" wrapText="1"/>
      <protection/>
    </xf>
    <xf numFmtId="0" fontId="23" fillId="0" borderId="23" xfId="61" applyFont="1" applyFill="1" applyBorder="1" applyAlignment="1" applyProtection="1">
      <alignment horizontal="center" vertical="center" wrapText="1"/>
      <protection/>
    </xf>
    <xf numFmtId="0" fontId="23" fillId="0" borderId="25" xfId="61" applyFont="1" applyFill="1" applyBorder="1" applyAlignment="1" applyProtection="1">
      <alignment horizontal="center" vertical="center" wrapText="1"/>
      <protection/>
    </xf>
    <xf numFmtId="0" fontId="41" fillId="0" borderId="13" xfId="0" applyFont="1" applyBorder="1" applyAlignment="1">
      <alignment horizontal="justify" vertical="center" wrapText="1"/>
    </xf>
    <xf numFmtId="0" fontId="41" fillId="0" borderId="34" xfId="0" applyFont="1" applyBorder="1" applyAlignment="1">
      <alignment horizontal="justify" vertical="center" wrapText="1"/>
    </xf>
    <xf numFmtId="0" fontId="41" fillId="0" borderId="13" xfId="0" applyFont="1" applyBorder="1" applyAlignment="1">
      <alignment horizontal="left" vertical="center" wrapText="1"/>
    </xf>
    <xf numFmtId="0" fontId="41" fillId="0" borderId="34" xfId="0" applyFont="1" applyBorder="1" applyAlignment="1">
      <alignment horizontal="left" vertical="center" wrapText="1"/>
    </xf>
    <xf numFmtId="0" fontId="41" fillId="0" borderId="13" xfId="0" applyFont="1" applyBorder="1" applyAlignment="1">
      <alignment horizontal="justify" vertical="center"/>
    </xf>
    <xf numFmtId="0" fontId="41" fillId="0" borderId="34" xfId="0" applyFont="1" applyBorder="1" applyAlignment="1">
      <alignment horizontal="justify" vertical="center"/>
    </xf>
    <xf numFmtId="0" fontId="42" fillId="0" borderId="13" xfId="0" applyFont="1" applyBorder="1" applyAlignment="1">
      <alignment horizontal="justify" vertical="center" wrapText="1"/>
    </xf>
    <xf numFmtId="0" fontId="42" fillId="0" borderId="34" xfId="0" applyFont="1" applyBorder="1" applyAlignment="1">
      <alignment horizontal="justify" vertical="center" wrapText="1"/>
    </xf>
    <xf numFmtId="0" fontId="41" fillId="0" borderId="13" xfId="0" applyFont="1" applyBorder="1" applyAlignment="1">
      <alignment wrapText="1"/>
    </xf>
    <xf numFmtId="0" fontId="41" fillId="0" borderId="34" xfId="0" applyFont="1" applyBorder="1" applyAlignment="1">
      <alignment wrapText="1"/>
    </xf>
    <xf numFmtId="0" fontId="26" fillId="0" borderId="0" xfId="0" applyFont="1" applyAlignment="1">
      <alignment horizontal="left" vertical="center" wrapText="1"/>
    </xf>
    <xf numFmtId="0" fontId="23" fillId="0" borderId="27" xfId="0" applyFont="1" applyBorder="1" applyAlignment="1">
      <alignment horizontal="center" vertical="center" wrapText="1"/>
    </xf>
    <xf numFmtId="0" fontId="23" fillId="0" borderId="22" xfId="0" applyFont="1" applyBorder="1" applyAlignment="1">
      <alignment horizontal="center" vertical="center" wrapText="1"/>
    </xf>
    <xf numFmtId="0" fontId="0" fillId="0" borderId="12" xfId="0" applyFont="1" applyBorder="1" applyAlignment="1">
      <alignment vertical="center" wrapText="1"/>
    </xf>
    <xf numFmtId="0" fontId="0" fillId="0" borderId="14" xfId="0" applyFont="1" applyBorder="1" applyAlignment="1">
      <alignment vertical="center" wrapText="1"/>
    </xf>
    <xf numFmtId="0" fontId="0" fillId="0" borderId="19" xfId="0" applyFont="1" applyBorder="1" applyAlignment="1">
      <alignment vertical="center" wrapText="1"/>
    </xf>
    <xf numFmtId="0" fontId="0" fillId="0" borderId="24" xfId="0" applyFont="1" applyBorder="1" applyAlignment="1">
      <alignment vertical="center" wrapText="1"/>
    </xf>
    <xf numFmtId="0" fontId="0" fillId="0" borderId="19"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4" xfId="0" applyFont="1" applyBorder="1" applyAlignment="1">
      <alignment horizontal="center" vertical="center" wrapText="1"/>
    </xf>
    <xf numFmtId="0" fontId="45" fillId="0" borderId="15" xfId="0" applyFont="1" applyBorder="1" applyAlignment="1">
      <alignment horizontal="center" vertical="center"/>
    </xf>
    <xf numFmtId="0" fontId="45" fillId="0" borderId="20" xfId="0" applyFont="1" applyBorder="1" applyAlignment="1">
      <alignment horizontal="center" vertical="center"/>
    </xf>
    <xf numFmtId="0" fontId="46" fillId="0" borderId="14" xfId="0" applyFont="1" applyBorder="1" applyAlignment="1">
      <alignment horizontal="center" vertical="center" wrapText="1"/>
    </xf>
    <xf numFmtId="0" fontId="41" fillId="0" borderId="15" xfId="0" applyFont="1" applyBorder="1" applyAlignment="1">
      <alignment horizontal="center" vertical="center" wrapText="1"/>
    </xf>
    <xf numFmtId="0" fontId="41" fillId="0" borderId="20" xfId="0" applyFont="1" applyBorder="1" applyAlignment="1">
      <alignment horizontal="center" vertical="center" wrapText="1"/>
    </xf>
    <xf numFmtId="0" fontId="42" fillId="0" borderId="14" xfId="0" applyFont="1" applyBorder="1" applyAlignment="1">
      <alignment horizontal="center" vertical="center" wrapText="1"/>
    </xf>
    <xf numFmtId="0" fontId="41" fillId="0" borderId="14" xfId="0" applyFont="1" applyBorder="1" applyAlignment="1">
      <alignment horizontal="left" vertical="center" wrapText="1"/>
    </xf>
    <xf numFmtId="0" fontId="20" fillId="0" borderId="14" xfId="0" applyFont="1" applyBorder="1" applyAlignment="1">
      <alignment horizontal="center" vertical="center" wrapText="1"/>
    </xf>
    <xf numFmtId="0" fontId="26" fillId="0" borderId="0" xfId="0" applyFont="1" applyFill="1" applyBorder="1" applyAlignment="1" applyProtection="1">
      <alignment horizontal="left" vertical="center" wrapText="1"/>
      <protection/>
    </xf>
    <xf numFmtId="0" fontId="41" fillId="0" borderId="15" xfId="0" applyFont="1" applyBorder="1" applyAlignment="1">
      <alignment horizontal="left" vertical="center" wrapText="1"/>
    </xf>
    <xf numFmtId="0" fontId="41" fillId="0" borderId="83" xfId="0" applyFont="1" applyBorder="1" applyAlignment="1">
      <alignment horizontal="left" vertical="center" wrapText="1"/>
    </xf>
    <xf numFmtId="0" fontId="41" fillId="0" borderId="20" xfId="0" applyFont="1" applyBorder="1" applyAlignment="1">
      <alignment horizontal="left" vertical="center" wrapText="1"/>
    </xf>
    <xf numFmtId="0" fontId="18" fillId="0" borderId="0" xfId="0" applyFont="1" applyBorder="1" applyAlignment="1" applyProtection="1">
      <alignment horizontal="left" vertical="center"/>
      <protection locked="0"/>
    </xf>
    <xf numFmtId="0" fontId="19" fillId="25" borderId="32" xfId="0" applyFont="1" applyFill="1" applyBorder="1" applyAlignment="1" applyProtection="1">
      <alignment horizontal="center" vertical="center"/>
      <protection/>
    </xf>
    <xf numFmtId="0" fontId="19" fillId="25" borderId="40" xfId="0" applyFont="1" applyFill="1" applyBorder="1" applyAlignment="1" applyProtection="1">
      <alignment horizontal="center" vertical="center"/>
      <protection/>
    </xf>
    <xf numFmtId="0" fontId="19" fillId="25" borderId="33" xfId="0" applyFont="1" applyFill="1" applyBorder="1" applyAlignment="1" applyProtection="1">
      <alignment horizontal="center" vertical="center"/>
      <protection/>
    </xf>
    <xf numFmtId="0" fontId="19" fillId="25" borderId="41" xfId="0" applyFont="1" applyFill="1" applyBorder="1" applyAlignment="1" applyProtection="1">
      <alignment horizontal="center" vertical="center"/>
      <protection/>
    </xf>
    <xf numFmtId="0" fontId="20" fillId="25" borderId="32" xfId="0" applyFont="1" applyFill="1" applyBorder="1" applyAlignment="1" applyProtection="1">
      <alignment horizontal="center" vertical="center" wrapText="1"/>
      <protection/>
    </xf>
    <xf numFmtId="0" fontId="20" fillId="25" borderId="40" xfId="0" applyFont="1" applyFill="1" applyBorder="1" applyAlignment="1" applyProtection="1">
      <alignment horizontal="center" vertical="center" wrapText="1"/>
      <protection/>
    </xf>
    <xf numFmtId="0" fontId="19" fillId="25" borderId="31" xfId="0" applyFont="1" applyFill="1" applyBorder="1" applyAlignment="1" applyProtection="1">
      <alignment horizontal="center" vertical="center"/>
      <protection/>
    </xf>
    <xf numFmtId="0" fontId="19" fillId="25" borderId="87" xfId="0" applyFont="1" applyFill="1" applyBorder="1" applyAlignment="1" applyProtection="1">
      <alignment horizontal="center" vertical="center"/>
      <protection/>
    </xf>
    <xf numFmtId="0" fontId="19" fillId="25" borderId="11" xfId="0" applyFont="1" applyFill="1" applyBorder="1" applyAlignment="1" applyProtection="1">
      <alignment horizontal="center" vertical="center" wrapText="1"/>
      <protection/>
    </xf>
    <xf numFmtId="0" fontId="19" fillId="25" borderId="88" xfId="0" applyFont="1" applyFill="1" applyBorder="1" applyAlignment="1" applyProtection="1">
      <alignment horizontal="center" vertical="center" wrapText="1"/>
      <protection/>
    </xf>
    <xf numFmtId="0" fontId="19" fillId="30" borderId="27" xfId="0" applyFont="1" applyFill="1" applyBorder="1" applyAlignment="1" applyProtection="1">
      <alignment horizontal="center" vertical="center" wrapText="1"/>
      <protection/>
    </xf>
    <xf numFmtId="0" fontId="19" fillId="30" borderId="19" xfId="0" applyFont="1" applyFill="1" applyBorder="1" applyAlignment="1" applyProtection="1">
      <alignment horizontal="center" vertical="center" wrapText="1"/>
      <protection/>
    </xf>
    <xf numFmtId="0" fontId="19" fillId="31" borderId="23" xfId="0" applyFont="1" applyFill="1" applyBorder="1" applyAlignment="1" applyProtection="1">
      <alignment horizontal="center" vertical="center" wrapText="1"/>
      <protection/>
    </xf>
    <xf numFmtId="0" fontId="19" fillId="31" borderId="26"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49" fontId="20" fillId="31" borderId="18" xfId="0" applyNumberFormat="1" applyFont="1" applyFill="1" applyBorder="1" applyAlignment="1">
      <alignment horizontal="center" vertical="center"/>
    </xf>
    <xf numFmtId="0" fontId="20" fillId="31" borderId="89" xfId="0" applyFont="1" applyFill="1" applyBorder="1" applyAlignment="1">
      <alignment horizontal="center" vertical="center"/>
    </xf>
    <xf numFmtId="0" fontId="19" fillId="31" borderId="27" xfId="0" applyFont="1" applyFill="1" applyBorder="1" applyAlignment="1" applyProtection="1">
      <alignment horizontal="center" vertical="center" wrapText="1"/>
      <protection/>
    </xf>
    <xf numFmtId="0" fontId="19" fillId="31" borderId="19" xfId="0" applyFont="1" applyFill="1" applyBorder="1" applyAlignment="1" applyProtection="1">
      <alignment horizontal="center" vertical="center" wrapText="1"/>
      <protection/>
    </xf>
    <xf numFmtId="0" fontId="19" fillId="25" borderId="36" xfId="0" applyFont="1" applyFill="1" applyBorder="1" applyAlignment="1" applyProtection="1">
      <alignment horizontal="center" vertical="center" wrapText="1"/>
      <protection/>
    </xf>
    <xf numFmtId="0" fontId="19" fillId="25" borderId="10" xfId="0" applyFont="1" applyFill="1" applyBorder="1" applyAlignment="1" applyProtection="1">
      <alignment horizontal="center" vertical="center" wrapText="1"/>
      <protection/>
    </xf>
    <xf numFmtId="49" fontId="19" fillId="30" borderId="18" xfId="0" applyNumberFormat="1" applyFont="1" applyFill="1" applyBorder="1" applyAlignment="1" applyProtection="1">
      <alignment horizontal="center" vertical="center"/>
      <protection/>
    </xf>
    <xf numFmtId="0" fontId="19" fillId="30" borderId="89" xfId="0" applyFont="1" applyFill="1" applyBorder="1" applyAlignment="1" applyProtection="1">
      <alignment horizontal="center" vertical="center"/>
      <protection/>
    </xf>
    <xf numFmtId="0" fontId="19" fillId="30" borderId="23" xfId="0" applyFont="1" applyFill="1" applyBorder="1" applyAlignment="1" applyProtection="1">
      <alignment horizontal="center" vertical="center" wrapText="1"/>
      <protection/>
    </xf>
    <xf numFmtId="0" fontId="19" fillId="30" borderId="26" xfId="0" applyFont="1" applyFill="1" applyBorder="1" applyAlignment="1" applyProtection="1">
      <alignment horizontal="center" vertical="center" wrapText="1"/>
      <protection/>
    </xf>
    <xf numFmtId="0" fontId="19" fillId="34" borderId="20" xfId="0" applyFont="1" applyFill="1" applyBorder="1" applyAlignment="1" applyProtection="1">
      <alignment horizontal="center" vertical="center" wrapText="1"/>
      <protection/>
    </xf>
    <xf numFmtId="0" fontId="19" fillId="34" borderId="30" xfId="0" applyFont="1" applyFill="1" applyBorder="1" applyAlignment="1" applyProtection="1">
      <alignment horizontal="center" vertical="center" wrapText="1"/>
      <protection/>
    </xf>
    <xf numFmtId="0" fontId="20" fillId="25" borderId="90" xfId="0" applyFont="1" applyFill="1" applyBorder="1" applyAlignment="1" applyProtection="1">
      <alignment horizontal="center" vertical="center" wrapText="1"/>
      <protection/>
    </xf>
    <xf numFmtId="0" fontId="19" fillId="34" borderId="14" xfId="0" applyFont="1" applyFill="1" applyBorder="1" applyAlignment="1" applyProtection="1">
      <alignment horizontal="center" vertical="center" wrapText="1"/>
      <protection/>
    </xf>
    <xf numFmtId="0" fontId="19" fillId="34" borderId="13" xfId="0" applyFont="1" applyFill="1" applyBorder="1" applyAlignment="1" applyProtection="1">
      <alignment horizontal="center" vertical="center" wrapText="1"/>
      <protection/>
    </xf>
    <xf numFmtId="0" fontId="19" fillId="30" borderId="91" xfId="0" applyFont="1" applyFill="1" applyBorder="1" applyAlignment="1" applyProtection="1">
      <alignment horizontal="center" vertical="center" wrapText="1"/>
      <protection/>
    </xf>
    <xf numFmtId="0" fontId="20" fillId="25" borderId="31" xfId="0" applyFont="1" applyFill="1" applyBorder="1" applyAlignment="1" applyProtection="1">
      <alignment horizontal="center" vertical="center" wrapText="1"/>
      <protection/>
    </xf>
    <xf numFmtId="0" fontId="20" fillId="25" borderId="92" xfId="0" applyFont="1" applyFill="1" applyBorder="1" applyAlignment="1" applyProtection="1">
      <alignment horizontal="center" vertical="center" wrapText="1"/>
      <protection/>
    </xf>
    <xf numFmtId="0" fontId="20" fillId="25" borderId="33" xfId="0" applyFont="1" applyFill="1" applyBorder="1" applyAlignment="1" applyProtection="1">
      <alignment horizontal="center" vertical="center" wrapText="1"/>
      <protection/>
    </xf>
    <xf numFmtId="0" fontId="20" fillId="25" borderId="93" xfId="0" applyFont="1" applyFill="1" applyBorder="1" applyAlignment="1" applyProtection="1">
      <alignment horizontal="center" vertical="center" wrapText="1"/>
      <protection/>
    </xf>
    <xf numFmtId="0" fontId="19" fillId="30" borderId="50" xfId="0" applyFont="1" applyFill="1" applyBorder="1" applyAlignment="1" applyProtection="1">
      <alignment horizontal="center" vertical="center" wrapText="1"/>
      <protection/>
    </xf>
    <xf numFmtId="0" fontId="0" fillId="0" borderId="0" xfId="0" applyAlignment="1" applyProtection="1">
      <alignment horizontal="center" vertical="center" wrapText="1"/>
      <protection/>
    </xf>
    <xf numFmtId="1" fontId="20" fillId="31" borderId="18" xfId="0" applyNumberFormat="1" applyFont="1" applyFill="1" applyBorder="1" applyAlignment="1">
      <alignment horizontal="center" vertical="center"/>
    </xf>
    <xf numFmtId="1" fontId="20" fillId="31" borderId="89" xfId="0" applyNumberFormat="1" applyFont="1" applyFill="1" applyBorder="1" applyAlignment="1">
      <alignment horizontal="center" vertical="center"/>
    </xf>
    <xf numFmtId="0" fontId="20" fillId="25" borderId="41" xfId="0" applyFont="1" applyFill="1" applyBorder="1" applyAlignment="1" applyProtection="1">
      <alignment horizontal="center" vertical="center" wrapText="1"/>
      <protection/>
    </xf>
    <xf numFmtId="0" fontId="20" fillId="25" borderId="87" xfId="0" applyFont="1" applyFill="1" applyBorder="1" applyAlignment="1" applyProtection="1">
      <alignment horizontal="center" vertical="center" wrapText="1"/>
      <protection/>
    </xf>
    <xf numFmtId="1" fontId="19" fillId="30" borderId="18" xfId="0" applyNumberFormat="1" applyFont="1" applyFill="1" applyBorder="1" applyAlignment="1" applyProtection="1">
      <alignment horizontal="center" vertical="center"/>
      <protection/>
    </xf>
    <xf numFmtId="1" fontId="19" fillId="30" borderId="94" xfId="0" applyNumberFormat="1" applyFont="1" applyFill="1" applyBorder="1" applyAlignment="1" applyProtection="1">
      <alignment horizontal="center" vertical="center"/>
      <protection/>
    </xf>
    <xf numFmtId="0" fontId="19" fillId="30" borderId="28" xfId="0" applyFont="1" applyFill="1" applyBorder="1" applyAlignment="1" applyProtection="1">
      <alignment horizontal="center" vertical="center" wrapText="1"/>
      <protection/>
    </xf>
    <xf numFmtId="0" fontId="19" fillId="30" borderId="65" xfId="0" applyFont="1" applyFill="1" applyBorder="1" applyAlignment="1" applyProtection="1">
      <alignment horizontal="center" vertical="center" wrapText="1"/>
      <protection/>
    </xf>
    <xf numFmtId="0" fontId="19" fillId="34" borderId="30" xfId="0" applyNumberFormat="1" applyFont="1" applyFill="1" applyBorder="1" applyAlignment="1" applyProtection="1">
      <alignment horizontal="center" vertical="center"/>
      <protection/>
    </xf>
    <xf numFmtId="0" fontId="19" fillId="34" borderId="76" xfId="0" applyNumberFormat="1" applyFont="1" applyFill="1" applyBorder="1" applyAlignment="1" applyProtection="1">
      <alignment horizontal="center" vertical="center"/>
      <protection/>
    </xf>
    <xf numFmtId="0" fontId="19" fillId="34" borderId="13" xfId="0" applyNumberFormat="1" applyFont="1" applyFill="1" applyBorder="1" applyAlignment="1" applyProtection="1">
      <alignment horizontal="center" vertical="center" wrapText="1"/>
      <protection/>
    </xf>
    <xf numFmtId="0" fontId="19" fillId="34" borderId="78" xfId="0" applyNumberFormat="1" applyFont="1" applyFill="1" applyBorder="1" applyAlignment="1" applyProtection="1">
      <alignment horizontal="center" vertical="center" wrapText="1"/>
      <protection/>
    </xf>
    <xf numFmtId="0" fontId="19" fillId="34" borderId="31" xfId="0" applyNumberFormat="1" applyFont="1" applyFill="1" applyBorder="1" applyAlignment="1" applyProtection="1">
      <alignment horizontal="center" vertical="center"/>
      <protection/>
    </xf>
    <xf numFmtId="0" fontId="19" fillId="34" borderId="87" xfId="0" applyNumberFormat="1" applyFont="1" applyFill="1" applyBorder="1" applyAlignment="1" applyProtection="1">
      <alignment horizontal="center" vertical="center"/>
      <protection/>
    </xf>
    <xf numFmtId="0" fontId="20" fillId="34" borderId="32" xfId="0" applyNumberFormat="1" applyFont="1" applyFill="1" applyBorder="1" applyAlignment="1" applyProtection="1">
      <alignment horizontal="center" vertical="center" wrapText="1"/>
      <protection/>
    </xf>
    <xf numFmtId="0" fontId="20" fillId="34" borderId="40" xfId="0" applyNumberFormat="1" applyFont="1" applyFill="1" applyBorder="1" applyAlignment="1" applyProtection="1">
      <alignment horizontal="center" vertical="center" wrapText="1"/>
      <protection/>
    </xf>
    <xf numFmtId="0" fontId="19" fillId="34" borderId="33" xfId="0" applyNumberFormat="1" applyFont="1" applyFill="1" applyBorder="1" applyAlignment="1" applyProtection="1">
      <alignment horizontal="center" vertical="center"/>
      <protection/>
    </xf>
    <xf numFmtId="0" fontId="19" fillId="34" borderId="41" xfId="0" applyNumberFormat="1" applyFont="1" applyFill="1" applyBorder="1" applyAlignment="1" applyProtection="1">
      <alignment horizontal="center" vertical="center"/>
      <protection/>
    </xf>
    <xf numFmtId="0" fontId="19" fillId="34" borderId="32" xfId="0" applyNumberFormat="1" applyFont="1" applyFill="1" applyBorder="1" applyAlignment="1" applyProtection="1">
      <alignment horizontal="center" vertical="center"/>
      <protection/>
    </xf>
    <xf numFmtId="0" fontId="19" fillId="34" borderId="40" xfId="0" applyNumberFormat="1" applyFont="1" applyFill="1" applyBorder="1" applyAlignment="1" applyProtection="1">
      <alignment horizontal="center" vertical="center"/>
      <protection/>
    </xf>
    <xf numFmtId="1" fontId="19" fillId="30" borderId="80" xfId="0" applyNumberFormat="1" applyFont="1" applyFill="1" applyBorder="1" applyAlignment="1" applyProtection="1">
      <alignment horizontal="center" vertical="center"/>
      <protection/>
    </xf>
    <xf numFmtId="1" fontId="19" fillId="30" borderId="55" xfId="0" applyNumberFormat="1" applyFont="1" applyFill="1" applyBorder="1" applyAlignment="1" applyProtection="1">
      <alignment horizontal="center" vertical="center"/>
      <protection/>
    </xf>
    <xf numFmtId="0" fontId="19" fillId="31" borderId="50" xfId="0" applyFont="1" applyFill="1" applyBorder="1" applyAlignment="1" applyProtection="1">
      <alignment horizontal="center" vertical="center" wrapText="1"/>
      <protection/>
    </xf>
    <xf numFmtId="0" fontId="19" fillId="34" borderId="95" xfId="0" applyNumberFormat="1" applyFont="1" applyFill="1" applyBorder="1" applyAlignment="1" applyProtection="1">
      <alignment horizontal="center" vertical="center"/>
      <protection/>
    </xf>
    <xf numFmtId="0" fontId="19" fillId="34" borderId="90" xfId="0" applyNumberFormat="1" applyFont="1" applyFill="1" applyBorder="1" applyAlignment="1" applyProtection="1">
      <alignment horizontal="center" vertical="center"/>
      <protection/>
    </xf>
    <xf numFmtId="0" fontId="19" fillId="34" borderId="39" xfId="0" applyNumberFormat="1" applyFont="1" applyFill="1" applyBorder="1" applyAlignment="1" applyProtection="1">
      <alignment horizontal="center" vertical="center"/>
      <protection/>
    </xf>
    <xf numFmtId="0" fontId="19" fillId="34" borderId="93" xfId="0" applyNumberFormat="1" applyFont="1" applyFill="1" applyBorder="1" applyAlignment="1" applyProtection="1">
      <alignment horizontal="center" vertical="center"/>
      <protection/>
    </xf>
    <xf numFmtId="0" fontId="19" fillId="34" borderId="28" xfId="0" applyNumberFormat="1" applyFont="1" applyFill="1" applyBorder="1" applyAlignment="1" applyProtection="1">
      <alignment horizontal="center" vertical="center"/>
      <protection/>
    </xf>
    <xf numFmtId="0" fontId="19" fillId="34" borderId="96" xfId="0" applyNumberFormat="1" applyFont="1" applyFill="1" applyBorder="1" applyAlignment="1" applyProtection="1">
      <alignment horizontal="center" vertical="center"/>
      <protection/>
    </xf>
    <xf numFmtId="0" fontId="20" fillId="34" borderId="95" xfId="0" applyNumberFormat="1" applyFont="1" applyFill="1" applyBorder="1" applyAlignment="1" applyProtection="1">
      <alignment horizontal="center" vertical="center" wrapText="1"/>
      <protection/>
    </xf>
    <xf numFmtId="0" fontId="20" fillId="34" borderId="90" xfId="0" applyNumberFormat="1" applyFont="1" applyFill="1" applyBorder="1" applyAlignment="1" applyProtection="1">
      <alignment horizontal="center" vertical="center" wrapText="1"/>
      <protection/>
    </xf>
    <xf numFmtId="0" fontId="19" fillId="31" borderId="91" xfId="0" applyFont="1" applyFill="1" applyBorder="1" applyAlignment="1" applyProtection="1">
      <alignment horizontal="center" vertical="center" wrapText="1"/>
      <protection/>
    </xf>
    <xf numFmtId="0" fontId="19" fillId="28" borderId="42" xfId="0" applyFont="1" applyFill="1" applyBorder="1" applyAlignment="1">
      <alignment horizontal="center" vertical="center" wrapText="1"/>
    </xf>
    <xf numFmtId="0" fontId="19" fillId="28" borderId="97" xfId="0" applyFont="1" applyFill="1" applyBorder="1" applyAlignment="1">
      <alignment horizontal="center" vertical="center" wrapText="1"/>
    </xf>
    <xf numFmtId="49" fontId="20" fillId="30" borderId="18" xfId="0" applyNumberFormat="1" applyFont="1" applyFill="1" applyBorder="1" applyAlignment="1">
      <alignment horizontal="center" vertical="center"/>
    </xf>
    <xf numFmtId="0" fontId="20" fillId="30" borderId="94" xfId="0" applyFont="1" applyFill="1" applyBorder="1" applyAlignment="1">
      <alignment horizontal="center" vertical="center"/>
    </xf>
    <xf numFmtId="0" fontId="20" fillId="30" borderId="89" xfId="0" applyFont="1" applyFill="1" applyBorder="1" applyAlignment="1">
      <alignment horizontal="center" vertical="center"/>
    </xf>
    <xf numFmtId="49" fontId="20" fillId="31" borderId="94" xfId="0" applyNumberFormat="1" applyFont="1" applyFill="1" applyBorder="1" applyAlignment="1">
      <alignment horizontal="center" vertical="center"/>
    </xf>
    <xf numFmtId="49" fontId="20" fillId="31" borderId="89" xfId="0" applyNumberFormat="1" applyFont="1" applyFill="1" applyBorder="1" applyAlignment="1">
      <alignment horizontal="center" vertical="center"/>
    </xf>
    <xf numFmtId="0" fontId="19" fillId="28" borderId="58" xfId="0" applyFont="1" applyFill="1" applyBorder="1" applyAlignment="1">
      <alignment horizontal="center" vertical="center" wrapText="1"/>
    </xf>
    <xf numFmtId="1" fontId="19" fillId="31" borderId="14" xfId="0" applyNumberFormat="1" applyFont="1" applyFill="1" applyBorder="1" applyAlignment="1" applyProtection="1">
      <alignment horizontal="center" vertical="center"/>
      <protection/>
    </xf>
    <xf numFmtId="1" fontId="19" fillId="30" borderId="14" xfId="0" applyNumberFormat="1" applyFont="1" applyFill="1" applyBorder="1" applyAlignment="1" applyProtection="1">
      <alignment horizontal="center" vertical="center"/>
      <protection/>
    </xf>
    <xf numFmtId="1" fontId="19" fillId="31" borderId="18" xfId="0" applyNumberFormat="1" applyFont="1" applyFill="1" applyBorder="1" applyAlignment="1" applyProtection="1">
      <alignment horizontal="center" vertical="center"/>
      <protection/>
    </xf>
    <xf numFmtId="1" fontId="19" fillId="31" borderId="89" xfId="0" applyNumberFormat="1" applyFont="1" applyFill="1" applyBorder="1" applyAlignment="1" applyProtection="1">
      <alignment horizontal="center" vertical="center"/>
      <protection/>
    </xf>
    <xf numFmtId="2" fontId="25" fillId="25" borderId="0" xfId="0" applyNumberFormat="1" applyFont="1" applyFill="1" applyBorder="1" applyAlignment="1" applyProtection="1">
      <alignment horizontal="center" vertical="center"/>
      <protection/>
    </xf>
    <xf numFmtId="2" fontId="25" fillId="25" borderId="76" xfId="0" applyNumberFormat="1" applyFont="1" applyFill="1" applyBorder="1" applyAlignment="1" applyProtection="1">
      <alignment horizontal="center" vertical="center"/>
      <protection/>
    </xf>
    <xf numFmtId="2" fontId="25" fillId="30" borderId="18" xfId="0" applyNumberFormat="1" applyFont="1" applyFill="1" applyBorder="1" applyAlignment="1" applyProtection="1">
      <alignment horizontal="center" vertical="center"/>
      <protection/>
    </xf>
    <xf numFmtId="2" fontId="25" fillId="30" borderId="89" xfId="0" applyNumberFormat="1" applyFont="1" applyFill="1" applyBorder="1" applyAlignment="1" applyProtection="1">
      <alignment horizontal="center" vertical="center"/>
      <protection/>
    </xf>
    <xf numFmtId="2" fontId="25" fillId="31" borderId="18" xfId="0" applyNumberFormat="1" applyFont="1" applyFill="1" applyBorder="1" applyAlignment="1" applyProtection="1">
      <alignment horizontal="center" vertical="center"/>
      <protection/>
    </xf>
    <xf numFmtId="2" fontId="25" fillId="31" borderId="89" xfId="0" applyNumberFormat="1" applyFont="1" applyFill="1" applyBorder="1" applyAlignment="1" applyProtection="1">
      <alignment horizontal="center" vertical="center"/>
      <protection/>
    </xf>
    <xf numFmtId="0" fontId="20" fillId="0" borderId="76" xfId="0" applyFont="1" applyBorder="1" applyAlignment="1" applyProtection="1">
      <alignment horizontal="center"/>
      <protection/>
    </xf>
    <xf numFmtId="0" fontId="20" fillId="0" borderId="14" xfId="0" applyFont="1" applyBorder="1" applyAlignment="1" applyProtection="1">
      <alignment horizontal="center" vertical="center"/>
      <protection/>
    </xf>
    <xf numFmtId="0" fontId="24" fillId="0" borderId="0" xfId="0" applyFont="1" applyAlignment="1" applyProtection="1">
      <alignment horizontal="center" vertical="center"/>
      <protection/>
    </xf>
    <xf numFmtId="0" fontId="0" fillId="0" borderId="25" xfId="0" applyFill="1" applyBorder="1" applyAlignment="1">
      <alignment horizontal="center" vertical="center"/>
    </xf>
    <xf numFmtId="0" fontId="0" fillId="0" borderId="24" xfId="0" applyFill="1" applyBorder="1" applyAlignment="1">
      <alignment horizontal="center" vertical="center" wrapText="1"/>
    </xf>
  </cellXfs>
  <cellStyles count="5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10" xfId="54"/>
    <cellStyle name="Normal 12" xfId="55"/>
    <cellStyle name="Normal 15" xfId="56"/>
    <cellStyle name="Normal 16" xfId="57"/>
    <cellStyle name="Normal 2" xfId="58"/>
    <cellStyle name="Normal 2 2 2 2 2" xfId="59"/>
    <cellStyle name="Normal_Anexo-6-10701104-003-2016 (2)" xfId="60"/>
    <cellStyle name="Normal_CONSOLIDADO  EVALUACIÓN LP 53 OBRA ADECUACIÓN Y MANTENIMIENTO DEL TEATRO LIDO" xfId="61"/>
    <cellStyle name="Normal_CW-091-08-04" xfId="62"/>
    <cellStyle name="Notas" xfId="63"/>
    <cellStyle name="Percent" xfId="64"/>
    <cellStyle name="Salida" xfId="65"/>
    <cellStyle name="Texto de advertencia" xfId="66"/>
    <cellStyle name="Texto explicativo" xfId="67"/>
    <cellStyle name="Título" xfId="68"/>
    <cellStyle name="Título 2" xfId="69"/>
    <cellStyle name="Título 3" xfId="70"/>
    <cellStyle name="Total"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DC2300"/>
      <rgbColor rgb="00FFFFCC"/>
      <rgbColor rgb="00CCFFFF"/>
      <rgbColor rgb="00660066"/>
      <rgbColor rgb="00FF8080"/>
      <rgbColor rgb="000066CC"/>
      <rgbColor rgb="00CCCCFF"/>
      <rgbColor rgb="00000080"/>
      <rgbColor rgb="00FF00FF"/>
      <rgbColor rgb="00E6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FF3333"/>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edInstitucional\Cableado%20estructurado\Parches\invitaciones\Invitacion2016_archivos\Documentos%20finales\Evaluacion%20final\EvaluacionPropuestas-Final%20sin%20eliminacion%20de%20proponen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G28"/>
  <sheetViews>
    <sheetView zoomScale="120" zoomScaleNormal="120" zoomScalePageLayoutView="0" workbookViewId="0" topLeftCell="A1">
      <selection activeCell="B3" sqref="B3:E7"/>
    </sheetView>
  </sheetViews>
  <sheetFormatPr defaultColWidth="11.421875" defaultRowHeight="12.75"/>
  <cols>
    <col min="1" max="1" width="3.7109375" style="0" customWidth="1"/>
    <col min="2" max="2" width="5.140625" style="0" customWidth="1"/>
    <col min="3" max="3" width="55.57421875" style="0" customWidth="1"/>
    <col min="4" max="4" width="13.8515625" style="0" customWidth="1"/>
    <col min="5" max="5" width="14.28125" style="0" customWidth="1"/>
    <col min="6" max="6" width="13.00390625" style="0" hidden="1" customWidth="1"/>
    <col min="7" max="7" width="13.140625" style="0" hidden="1" customWidth="1"/>
  </cols>
  <sheetData>
    <row r="1" spans="2:5" ht="15.75">
      <c r="B1" s="402" t="s">
        <v>0</v>
      </c>
      <c r="C1" s="402"/>
      <c r="D1" s="402"/>
      <c r="E1" s="402"/>
    </row>
    <row r="2" spans="2:5" ht="12.75">
      <c r="B2" s="403" t="s">
        <v>347</v>
      </c>
      <c r="C2" s="403"/>
      <c r="D2" s="403"/>
      <c r="E2" s="403"/>
    </row>
    <row r="3" spans="2:5" ht="12.75" customHeight="1">
      <c r="B3" s="404" t="s">
        <v>348</v>
      </c>
      <c r="C3" s="404"/>
      <c r="D3" s="404"/>
      <c r="E3" s="404"/>
    </row>
    <row r="4" spans="2:5" ht="12.75">
      <c r="B4" s="404"/>
      <c r="C4" s="404"/>
      <c r="D4" s="404"/>
      <c r="E4" s="404"/>
    </row>
    <row r="5" spans="2:5" ht="12.75">
      <c r="B5" s="404"/>
      <c r="C5" s="404"/>
      <c r="D5" s="404"/>
      <c r="E5" s="404"/>
    </row>
    <row r="6" spans="2:5" ht="12.75">
      <c r="B6" s="404"/>
      <c r="C6" s="404"/>
      <c r="D6" s="404"/>
      <c r="E6" s="404"/>
    </row>
    <row r="7" spans="2:5" ht="12.75">
      <c r="B7" s="404"/>
      <c r="C7" s="404"/>
      <c r="D7" s="404"/>
      <c r="E7" s="404"/>
    </row>
    <row r="9" spans="2:5" ht="16.5" customHeight="1">
      <c r="B9" s="405" t="s">
        <v>308</v>
      </c>
      <c r="C9" s="405"/>
      <c r="D9" s="405"/>
      <c r="E9" s="405"/>
    </row>
    <row r="10" spans="2:5" ht="16.5" customHeight="1">
      <c r="B10" s="411" t="s">
        <v>355</v>
      </c>
      <c r="C10" s="411"/>
      <c r="D10" s="410" t="s">
        <v>349</v>
      </c>
      <c r="E10" s="410"/>
    </row>
    <row r="11" spans="2:5" ht="16.5" customHeight="1" thickBot="1">
      <c r="B11" s="109"/>
      <c r="C11" s="109"/>
      <c r="D11" s="109"/>
      <c r="E11" s="109"/>
    </row>
    <row r="12" spans="2:7" ht="12.75" customHeight="1">
      <c r="B12" s="406" t="s">
        <v>307</v>
      </c>
      <c r="C12" s="412" t="s">
        <v>301</v>
      </c>
      <c r="D12" s="413"/>
      <c r="E12" s="414"/>
      <c r="F12" s="408" t="s">
        <v>524</v>
      </c>
      <c r="G12" s="398" t="s">
        <v>525</v>
      </c>
    </row>
    <row r="13" spans="2:7" ht="15" customHeight="1">
      <c r="B13" s="407"/>
      <c r="C13" s="415"/>
      <c r="D13" s="416"/>
      <c r="E13" s="417"/>
      <c r="F13" s="409"/>
      <c r="G13" s="399"/>
    </row>
    <row r="14" spans="2:5" ht="15">
      <c r="B14" s="117" t="s">
        <v>304</v>
      </c>
      <c r="C14" s="418" t="s">
        <v>521</v>
      </c>
      <c r="D14" s="419"/>
      <c r="E14" s="420"/>
    </row>
    <row r="15" spans="2:5" ht="15.75" thickBot="1">
      <c r="B15" s="130" t="s">
        <v>305</v>
      </c>
      <c r="C15" s="421" t="s">
        <v>522</v>
      </c>
      <c r="D15" s="422"/>
      <c r="E15" s="423"/>
    </row>
    <row r="18" ht="30" customHeight="1"/>
    <row r="19" spans="3:4" ht="12.75">
      <c r="C19" s="400" t="s">
        <v>350</v>
      </c>
      <c r="D19" s="400"/>
    </row>
    <row r="20" spans="3:4" ht="12.75">
      <c r="C20" s="401" t="s">
        <v>351</v>
      </c>
      <c r="D20" s="401"/>
    </row>
    <row r="22" ht="30" customHeight="1"/>
    <row r="23" spans="3:4" ht="12.75">
      <c r="C23" s="400" t="s">
        <v>352</v>
      </c>
      <c r="D23" s="400"/>
    </row>
    <row r="24" spans="3:4" ht="12.75">
      <c r="C24" s="401" t="s">
        <v>351</v>
      </c>
      <c r="D24" s="401"/>
    </row>
    <row r="26" ht="30" customHeight="1"/>
    <row r="27" spans="3:4" ht="12.75">
      <c r="C27" s="400" t="s">
        <v>353</v>
      </c>
      <c r="D27" s="400"/>
    </row>
    <row r="28" spans="3:4" ht="12.75">
      <c r="C28" s="401" t="s">
        <v>354</v>
      </c>
      <c r="D28" s="401"/>
    </row>
  </sheetData>
  <sheetProtection/>
  <mergeCells count="18">
    <mergeCell ref="F12:F13"/>
    <mergeCell ref="D10:E10"/>
    <mergeCell ref="B10:C10"/>
    <mergeCell ref="C27:D27"/>
    <mergeCell ref="C28:D28"/>
    <mergeCell ref="C12:E13"/>
    <mergeCell ref="C14:E14"/>
    <mergeCell ref="C15:E15"/>
    <mergeCell ref="G12:G13"/>
    <mergeCell ref="C19:D19"/>
    <mergeCell ref="C20:D20"/>
    <mergeCell ref="C23:D23"/>
    <mergeCell ref="C24:D24"/>
    <mergeCell ref="B1:E1"/>
    <mergeCell ref="B2:E2"/>
    <mergeCell ref="B3:E7"/>
    <mergeCell ref="B9:E9"/>
    <mergeCell ref="B12:B13"/>
  </mergeCells>
  <printOptions/>
  <pageMargins left="0.7" right="0.7" top="0.75" bottom="0.75" header="0.3" footer="0.3"/>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B1:I76"/>
  <sheetViews>
    <sheetView zoomScalePageLayoutView="0" workbookViewId="0" topLeftCell="A50">
      <selection activeCell="I60" sqref="I60"/>
    </sheetView>
  </sheetViews>
  <sheetFormatPr defaultColWidth="11.421875" defaultRowHeight="12.75"/>
  <cols>
    <col min="1" max="1" width="3.7109375" style="0" customWidth="1"/>
    <col min="2" max="2" width="5.00390625" style="1" customWidth="1"/>
    <col min="3" max="3" width="69.57421875" style="2" customWidth="1"/>
    <col min="4" max="4" width="9.7109375" style="2" customWidth="1"/>
    <col min="5" max="5" width="8.140625" style="47" customWidth="1"/>
    <col min="6" max="7" width="9.8515625" style="62" customWidth="1"/>
  </cols>
  <sheetData>
    <row r="1" spans="2:9" ht="15.75">
      <c r="B1" s="402" t="str">
        <f>Entrega!B1</f>
        <v>UNIVERSIDAD DE ANTIOQUIA</v>
      </c>
      <c r="C1" s="402"/>
      <c r="D1" s="402"/>
      <c r="E1" s="402"/>
      <c r="F1" s="402"/>
      <c r="G1" s="402"/>
      <c r="H1" s="402"/>
      <c r="I1" s="402"/>
    </row>
    <row r="2" spans="2:9" ht="12.75">
      <c r="B2" s="403" t="str">
        <f>Entrega!B2</f>
        <v>INVITACIÓN A COTIZAR 11010003-025 de 2020</v>
      </c>
      <c r="C2" s="403"/>
      <c r="D2" s="403"/>
      <c r="E2" s="403"/>
      <c r="F2" s="403"/>
      <c r="G2" s="403"/>
      <c r="H2" s="403"/>
      <c r="I2" s="403"/>
    </row>
    <row r="3" spans="2:9" s="33" customFormat="1" ht="12.75">
      <c r="B3" s="404" t="str">
        <f>Entrega!B3</f>
        <v>OBJETO: Suministro e instalación de los elementos necesarios para las actualizaciones y modificaciones a la infraestructura de cableado estructurado que soporta la red de datos de La Universidad de Antioquia</v>
      </c>
      <c r="C3" s="404"/>
      <c r="D3" s="404"/>
      <c r="E3" s="404"/>
      <c r="F3" s="404"/>
      <c r="G3" s="404"/>
      <c r="H3" s="404"/>
      <c r="I3" s="404"/>
    </row>
    <row r="4" spans="2:9" ht="12.75">
      <c r="B4" s="404"/>
      <c r="C4" s="404"/>
      <c r="D4" s="404"/>
      <c r="E4" s="404"/>
      <c r="F4" s="404"/>
      <c r="G4" s="404"/>
      <c r="H4" s="404"/>
      <c r="I4" s="404"/>
    </row>
    <row r="5" spans="2:5" ht="12.75">
      <c r="B5" s="51"/>
      <c r="C5" s="55" t="s">
        <v>163</v>
      </c>
      <c r="D5" s="52"/>
      <c r="E5" s="56"/>
    </row>
    <row r="6" spans="2:9" ht="12.75">
      <c r="B6" s="489" t="s">
        <v>232</v>
      </c>
      <c r="C6" s="489"/>
      <c r="D6" s="489"/>
      <c r="E6" s="489"/>
      <c r="F6" s="489"/>
      <c r="G6" s="489"/>
      <c r="H6" s="489"/>
      <c r="I6" s="489"/>
    </row>
    <row r="7" spans="2:7" ht="13.5" thickBot="1">
      <c r="B7" s="78"/>
      <c r="C7" s="78"/>
      <c r="D7" s="78"/>
      <c r="E7" s="78"/>
      <c r="F7" s="103"/>
      <c r="G7" s="103"/>
    </row>
    <row r="8" spans="2:9" ht="30" customHeight="1" thickBot="1">
      <c r="B8" s="79"/>
      <c r="C8" s="80"/>
      <c r="D8" s="80"/>
      <c r="E8" s="57"/>
      <c r="F8" s="496" t="str">
        <f>Entrega!C14</f>
        <v>IN RED S.A.S</v>
      </c>
      <c r="G8" s="497"/>
      <c r="H8" s="490" t="str">
        <f>Entrega!C15</f>
        <v>PROMONTAJES S.A.S</v>
      </c>
      <c r="I8" s="491"/>
    </row>
    <row r="9" spans="2:9" ht="12" customHeight="1">
      <c r="B9" s="506" t="s">
        <v>1</v>
      </c>
      <c r="C9" s="478" t="s">
        <v>2</v>
      </c>
      <c r="D9" s="478" t="s">
        <v>3</v>
      </c>
      <c r="E9" s="508" t="s">
        <v>190</v>
      </c>
      <c r="F9" s="484" t="s">
        <v>191</v>
      </c>
      <c r="G9" s="498" t="s">
        <v>199</v>
      </c>
      <c r="H9" s="492" t="s">
        <v>191</v>
      </c>
      <c r="I9" s="486" t="s">
        <v>199</v>
      </c>
    </row>
    <row r="10" spans="2:9" ht="13.5" thickBot="1">
      <c r="B10" s="507"/>
      <c r="C10" s="502"/>
      <c r="D10" s="502"/>
      <c r="E10" s="509"/>
      <c r="F10" s="510"/>
      <c r="G10" s="505"/>
      <c r="H10" s="493"/>
      <c r="I10" s="487"/>
    </row>
    <row r="11" spans="2:9" ht="12.75">
      <c r="B11" s="178">
        <v>1</v>
      </c>
      <c r="C11" s="179" t="s">
        <v>550</v>
      </c>
      <c r="D11" s="180">
        <v>1</v>
      </c>
      <c r="E11" s="181" t="s">
        <v>4</v>
      </c>
      <c r="F11" s="248">
        <v>3.9</v>
      </c>
      <c r="G11" s="241">
        <f>F11*$D11</f>
        <v>3.9</v>
      </c>
      <c r="H11" s="304">
        <v>2.99</v>
      </c>
      <c r="I11" s="305">
        <f>H11*$D11</f>
        <v>2.99</v>
      </c>
    </row>
    <row r="12" spans="2:9" ht="12.75">
      <c r="B12" s="82">
        <v>2</v>
      </c>
      <c r="C12" s="182" t="s">
        <v>551</v>
      </c>
      <c r="D12" s="158">
        <v>1</v>
      </c>
      <c r="E12" s="83" t="s">
        <v>4</v>
      </c>
      <c r="F12" s="249">
        <v>1.8</v>
      </c>
      <c r="G12" s="242">
        <f>F12*$D12</f>
        <v>1.8</v>
      </c>
      <c r="H12" s="303">
        <v>1.81</v>
      </c>
      <c r="I12" s="306">
        <f>H12*$D12</f>
        <v>1.81</v>
      </c>
    </row>
    <row r="13" spans="2:9" s="50" customFormat="1" ht="12.75">
      <c r="B13" s="82">
        <v>3</v>
      </c>
      <c r="C13" s="182" t="s">
        <v>552</v>
      </c>
      <c r="D13" s="158">
        <v>1</v>
      </c>
      <c r="E13" s="199" t="s">
        <v>6</v>
      </c>
      <c r="F13" s="249">
        <v>1.34</v>
      </c>
      <c r="G13" s="242">
        <f aca="true" t="shared" si="0" ref="G13:I39">F13*$D13</f>
        <v>1.34</v>
      </c>
      <c r="H13" s="303">
        <v>1.4</v>
      </c>
      <c r="I13" s="306">
        <f t="shared" si="0"/>
        <v>1.4</v>
      </c>
    </row>
    <row r="14" spans="2:9" ht="19.5" customHeight="1">
      <c r="B14" s="82">
        <v>4</v>
      </c>
      <c r="C14" s="182" t="s">
        <v>553</v>
      </c>
      <c r="D14" s="158">
        <v>1</v>
      </c>
      <c r="E14" s="199" t="s">
        <v>6</v>
      </c>
      <c r="F14" s="249">
        <v>2.72</v>
      </c>
      <c r="G14" s="242">
        <f t="shared" si="0"/>
        <v>2.72</v>
      </c>
      <c r="H14" s="303">
        <v>2.88</v>
      </c>
      <c r="I14" s="306">
        <f t="shared" si="0"/>
        <v>2.88</v>
      </c>
    </row>
    <row r="15" spans="2:9" ht="19.5" customHeight="1">
      <c r="B15" s="82">
        <v>5</v>
      </c>
      <c r="C15" s="182" t="s">
        <v>154</v>
      </c>
      <c r="D15" s="158">
        <v>1</v>
      </c>
      <c r="E15" s="83" t="s">
        <v>4</v>
      </c>
      <c r="F15" s="249">
        <v>9.24</v>
      </c>
      <c r="G15" s="242">
        <f t="shared" si="0"/>
        <v>9.24</v>
      </c>
      <c r="H15" s="303">
        <v>9.21</v>
      </c>
      <c r="I15" s="306">
        <f t="shared" si="0"/>
        <v>9.21</v>
      </c>
    </row>
    <row r="16" spans="2:9" ht="19.5" customHeight="1">
      <c r="B16" s="82">
        <v>6</v>
      </c>
      <c r="C16" s="183" t="s">
        <v>156</v>
      </c>
      <c r="D16" s="184">
        <v>1</v>
      </c>
      <c r="E16" s="185" t="s">
        <v>4</v>
      </c>
      <c r="F16" s="249">
        <v>15.77</v>
      </c>
      <c r="G16" s="242">
        <f t="shared" si="0"/>
        <v>15.77</v>
      </c>
      <c r="H16" s="303">
        <v>13.27</v>
      </c>
      <c r="I16" s="306">
        <f t="shared" si="0"/>
        <v>13.27</v>
      </c>
    </row>
    <row r="17" spans="2:9" s="34" customFormat="1" ht="12.75">
      <c r="B17" s="82">
        <v>7</v>
      </c>
      <c r="C17" s="186" t="s">
        <v>157</v>
      </c>
      <c r="D17" s="187">
        <v>1</v>
      </c>
      <c r="E17" s="60" t="s">
        <v>4</v>
      </c>
      <c r="F17" s="249">
        <v>19.55</v>
      </c>
      <c r="G17" s="242">
        <f t="shared" si="0"/>
        <v>19.55</v>
      </c>
      <c r="H17" s="303">
        <v>16.42</v>
      </c>
      <c r="I17" s="306">
        <f t="shared" si="0"/>
        <v>16.42</v>
      </c>
    </row>
    <row r="18" spans="2:9" s="34" customFormat="1" ht="12.75">
      <c r="B18" s="82">
        <v>8</v>
      </c>
      <c r="C18" s="186" t="s">
        <v>554</v>
      </c>
      <c r="D18" s="187">
        <v>1</v>
      </c>
      <c r="E18" s="60" t="s">
        <v>4</v>
      </c>
      <c r="F18" s="249">
        <v>14.41</v>
      </c>
      <c r="G18" s="242">
        <f t="shared" si="0"/>
        <v>14.41</v>
      </c>
      <c r="H18" s="303">
        <v>14.37</v>
      </c>
      <c r="I18" s="306">
        <f t="shared" si="0"/>
        <v>14.37</v>
      </c>
    </row>
    <row r="19" spans="2:9" s="34" customFormat="1" ht="12.75">
      <c r="B19" s="82">
        <v>9</v>
      </c>
      <c r="C19" s="186" t="s">
        <v>555</v>
      </c>
      <c r="D19" s="187">
        <v>1</v>
      </c>
      <c r="E19" s="60" t="s">
        <v>4</v>
      </c>
      <c r="F19" s="249">
        <v>15.7</v>
      </c>
      <c r="G19" s="242">
        <f t="shared" si="0"/>
        <v>15.7</v>
      </c>
      <c r="H19" s="303">
        <v>15.65</v>
      </c>
      <c r="I19" s="306">
        <f t="shared" si="0"/>
        <v>15.65</v>
      </c>
    </row>
    <row r="20" spans="2:9" s="34" customFormat="1" ht="12.75">
      <c r="B20" s="82">
        <v>10</v>
      </c>
      <c r="C20" s="186" t="s">
        <v>556</v>
      </c>
      <c r="D20" s="187">
        <v>1</v>
      </c>
      <c r="E20" s="60" t="s">
        <v>4</v>
      </c>
      <c r="F20" s="249">
        <v>25.88</v>
      </c>
      <c r="G20" s="242">
        <f t="shared" si="0"/>
        <v>25.88</v>
      </c>
      <c r="H20" s="303">
        <v>24.24</v>
      </c>
      <c r="I20" s="306">
        <f t="shared" si="0"/>
        <v>24.24</v>
      </c>
    </row>
    <row r="21" spans="2:9" ht="12.75">
      <c r="B21" s="82">
        <v>11</v>
      </c>
      <c r="C21" s="186" t="s">
        <v>557</v>
      </c>
      <c r="D21" s="187">
        <v>1</v>
      </c>
      <c r="E21" s="60" t="s">
        <v>4</v>
      </c>
      <c r="F21" s="249">
        <v>27.29</v>
      </c>
      <c r="G21" s="242">
        <f t="shared" si="0"/>
        <v>27.29</v>
      </c>
      <c r="H21" s="303">
        <v>22.11</v>
      </c>
      <c r="I21" s="306">
        <f t="shared" si="0"/>
        <v>22.11</v>
      </c>
    </row>
    <row r="22" spans="2:9" s="34" customFormat="1" ht="12.75">
      <c r="B22" s="82">
        <v>12</v>
      </c>
      <c r="C22" s="188" t="s">
        <v>558</v>
      </c>
      <c r="D22" s="187">
        <v>1</v>
      </c>
      <c r="E22" s="60" t="s">
        <v>4</v>
      </c>
      <c r="F22" s="249">
        <v>33.73</v>
      </c>
      <c r="G22" s="242">
        <f t="shared" si="0"/>
        <v>33.73</v>
      </c>
      <c r="H22" s="303">
        <v>33.62</v>
      </c>
      <c r="I22" s="306">
        <f t="shared" si="0"/>
        <v>33.62</v>
      </c>
    </row>
    <row r="23" spans="2:9" s="34" customFormat="1" ht="12.75">
      <c r="B23" s="82">
        <v>13</v>
      </c>
      <c r="C23" s="188" t="s">
        <v>559</v>
      </c>
      <c r="D23" s="187">
        <v>1</v>
      </c>
      <c r="E23" s="60" t="s">
        <v>4</v>
      </c>
      <c r="F23" s="249">
        <v>43.4</v>
      </c>
      <c r="G23" s="242">
        <f t="shared" si="0"/>
        <v>43.4</v>
      </c>
      <c r="H23" s="303">
        <v>43.25</v>
      </c>
      <c r="I23" s="306">
        <f t="shared" si="0"/>
        <v>43.25</v>
      </c>
    </row>
    <row r="24" spans="2:9" s="34" customFormat="1" ht="12.75">
      <c r="B24" s="82">
        <v>14</v>
      </c>
      <c r="C24" s="188" t="s">
        <v>560</v>
      </c>
      <c r="D24" s="187">
        <v>1</v>
      </c>
      <c r="E24" s="60" t="s">
        <v>4</v>
      </c>
      <c r="F24" s="249">
        <v>59.49999999999999</v>
      </c>
      <c r="G24" s="242">
        <f t="shared" si="0"/>
        <v>59.49999999999999</v>
      </c>
      <c r="H24" s="303">
        <v>59.29</v>
      </c>
      <c r="I24" s="306">
        <f t="shared" si="0"/>
        <v>59.29</v>
      </c>
    </row>
    <row r="25" spans="2:9" s="34" customFormat="1" ht="12.75">
      <c r="B25" s="82">
        <v>15</v>
      </c>
      <c r="C25" s="186" t="s">
        <v>561</v>
      </c>
      <c r="D25" s="187">
        <v>1</v>
      </c>
      <c r="E25" s="60" t="s">
        <v>4</v>
      </c>
      <c r="F25" s="249">
        <v>38.82</v>
      </c>
      <c r="G25" s="242">
        <f t="shared" si="0"/>
        <v>38.82</v>
      </c>
      <c r="H25" s="303">
        <v>29.53</v>
      </c>
      <c r="I25" s="306">
        <f t="shared" si="0"/>
        <v>29.53</v>
      </c>
    </row>
    <row r="26" spans="2:9" s="34" customFormat="1" ht="12.75">
      <c r="B26" s="82">
        <v>16</v>
      </c>
      <c r="C26" s="160" t="s">
        <v>562</v>
      </c>
      <c r="D26" s="187"/>
      <c r="E26" s="60"/>
      <c r="F26" s="249">
        <v>19.65</v>
      </c>
      <c r="G26" s="242">
        <f t="shared" si="0"/>
        <v>0</v>
      </c>
      <c r="H26" s="303">
        <v>19.82</v>
      </c>
      <c r="I26" s="306">
        <f t="shared" si="0"/>
        <v>0</v>
      </c>
    </row>
    <row r="27" spans="2:9" ht="25.5">
      <c r="B27" s="82">
        <v>17</v>
      </c>
      <c r="C27" s="189" t="s">
        <v>281</v>
      </c>
      <c r="D27" s="187">
        <v>1</v>
      </c>
      <c r="E27" s="60" t="s">
        <v>4</v>
      </c>
      <c r="F27" s="249">
        <v>442.81</v>
      </c>
      <c r="G27" s="242">
        <f t="shared" si="0"/>
        <v>442.81</v>
      </c>
      <c r="H27" s="303">
        <v>343.17</v>
      </c>
      <c r="I27" s="306">
        <f t="shared" si="0"/>
        <v>343.17</v>
      </c>
    </row>
    <row r="28" spans="2:9" ht="12.75">
      <c r="B28" s="82">
        <v>18</v>
      </c>
      <c r="C28" s="182" t="s">
        <v>170</v>
      </c>
      <c r="D28" s="158">
        <v>1</v>
      </c>
      <c r="E28" s="199" t="s">
        <v>4</v>
      </c>
      <c r="F28" s="249">
        <v>80.27</v>
      </c>
      <c r="G28" s="242">
        <f t="shared" si="0"/>
        <v>80.27</v>
      </c>
      <c r="H28" s="303">
        <v>43.06</v>
      </c>
      <c r="I28" s="306">
        <f t="shared" si="0"/>
        <v>43.06</v>
      </c>
    </row>
    <row r="29" spans="2:9" ht="63.75">
      <c r="B29" s="82">
        <v>19</v>
      </c>
      <c r="C29" s="182" t="s">
        <v>563</v>
      </c>
      <c r="D29" s="158">
        <v>1</v>
      </c>
      <c r="E29" s="199" t="s">
        <v>4</v>
      </c>
      <c r="F29" s="249">
        <v>95.98</v>
      </c>
      <c r="G29" s="242">
        <f t="shared" si="0"/>
        <v>95.98</v>
      </c>
      <c r="H29" s="303">
        <v>242.06</v>
      </c>
      <c r="I29" s="306">
        <f t="shared" si="0"/>
        <v>242.06</v>
      </c>
    </row>
    <row r="30" spans="2:9" ht="12.75">
      <c r="B30" s="82">
        <v>20</v>
      </c>
      <c r="C30" s="183" t="s">
        <v>159</v>
      </c>
      <c r="D30" s="184">
        <v>1</v>
      </c>
      <c r="E30" s="190" t="s">
        <v>4</v>
      </c>
      <c r="F30" s="249">
        <v>56.24</v>
      </c>
      <c r="G30" s="242">
        <f t="shared" si="0"/>
        <v>56.24</v>
      </c>
      <c r="H30" s="303">
        <v>38.61</v>
      </c>
      <c r="I30" s="306">
        <f t="shared" si="0"/>
        <v>38.61</v>
      </c>
    </row>
    <row r="31" spans="2:9" ht="12.75">
      <c r="B31" s="82">
        <v>21</v>
      </c>
      <c r="C31" s="186" t="s">
        <v>160</v>
      </c>
      <c r="D31" s="187">
        <v>1</v>
      </c>
      <c r="E31" s="191" t="s">
        <v>4</v>
      </c>
      <c r="F31" s="249">
        <v>316.19</v>
      </c>
      <c r="G31" s="242">
        <f t="shared" si="0"/>
        <v>316.19</v>
      </c>
      <c r="H31" s="303">
        <v>35.9</v>
      </c>
      <c r="I31" s="306">
        <f t="shared" si="0"/>
        <v>35.9</v>
      </c>
    </row>
    <row r="32" spans="2:9" ht="25.5">
      <c r="B32" s="82">
        <v>22</v>
      </c>
      <c r="C32" s="192" t="s">
        <v>564</v>
      </c>
      <c r="D32" s="187">
        <v>1</v>
      </c>
      <c r="E32" s="60" t="s">
        <v>4</v>
      </c>
      <c r="F32" s="249">
        <v>36.01</v>
      </c>
      <c r="G32" s="242">
        <f t="shared" si="0"/>
        <v>36.01</v>
      </c>
      <c r="H32" s="303">
        <v>38.89</v>
      </c>
      <c r="I32" s="306">
        <f t="shared" si="0"/>
        <v>38.89</v>
      </c>
    </row>
    <row r="33" spans="2:9" s="34" customFormat="1" ht="12.75">
      <c r="B33" s="82">
        <v>23</v>
      </c>
      <c r="C33" s="192" t="s">
        <v>565</v>
      </c>
      <c r="D33" s="187">
        <v>1</v>
      </c>
      <c r="E33" s="60" t="s">
        <v>4</v>
      </c>
      <c r="F33" s="249">
        <v>35.6</v>
      </c>
      <c r="G33" s="242">
        <f t="shared" si="0"/>
        <v>35.6</v>
      </c>
      <c r="H33" s="303">
        <v>8.21</v>
      </c>
      <c r="I33" s="306">
        <f t="shared" si="0"/>
        <v>8.21</v>
      </c>
    </row>
    <row r="34" spans="2:9" s="34" customFormat="1" ht="12.75">
      <c r="B34" s="82">
        <v>24</v>
      </c>
      <c r="C34" s="192" t="s">
        <v>566</v>
      </c>
      <c r="D34" s="187">
        <v>1</v>
      </c>
      <c r="E34" s="191" t="s">
        <v>4</v>
      </c>
      <c r="F34" s="249">
        <v>39.04</v>
      </c>
      <c r="G34" s="242">
        <f t="shared" si="0"/>
        <v>39.04</v>
      </c>
      <c r="H34" s="303">
        <v>71.22</v>
      </c>
      <c r="I34" s="306">
        <f t="shared" si="0"/>
        <v>71.22</v>
      </c>
    </row>
    <row r="35" spans="2:9" ht="38.25">
      <c r="B35" s="82">
        <v>25</v>
      </c>
      <c r="C35" s="192" t="s">
        <v>567</v>
      </c>
      <c r="D35" s="187">
        <v>1</v>
      </c>
      <c r="E35" s="191" t="s">
        <v>6</v>
      </c>
      <c r="F35" s="249">
        <v>4.96</v>
      </c>
      <c r="G35" s="242">
        <f t="shared" si="0"/>
        <v>4.96</v>
      </c>
      <c r="H35" s="303">
        <v>4.15</v>
      </c>
      <c r="I35" s="306">
        <f t="shared" si="0"/>
        <v>4.15</v>
      </c>
    </row>
    <row r="36" spans="2:9" ht="25.5">
      <c r="B36" s="82">
        <v>26</v>
      </c>
      <c r="C36" s="192" t="s">
        <v>568</v>
      </c>
      <c r="D36" s="187">
        <v>1</v>
      </c>
      <c r="E36" s="191" t="s">
        <v>6</v>
      </c>
      <c r="F36" s="249">
        <v>70.61</v>
      </c>
      <c r="G36" s="242">
        <f t="shared" si="0"/>
        <v>70.61</v>
      </c>
      <c r="H36" s="303">
        <v>5.93</v>
      </c>
      <c r="I36" s="306">
        <f t="shared" si="0"/>
        <v>5.93</v>
      </c>
    </row>
    <row r="37" spans="2:9" s="50" customFormat="1" ht="38.25">
      <c r="B37" s="82">
        <v>27</v>
      </c>
      <c r="C37" s="192" t="s">
        <v>569</v>
      </c>
      <c r="D37" s="187">
        <v>1</v>
      </c>
      <c r="E37" s="191" t="s">
        <v>6</v>
      </c>
      <c r="F37" s="249">
        <v>5.16</v>
      </c>
      <c r="G37" s="242">
        <f t="shared" si="0"/>
        <v>5.16</v>
      </c>
      <c r="H37" s="303">
        <v>7.49</v>
      </c>
      <c r="I37" s="306">
        <f t="shared" si="0"/>
        <v>7.49</v>
      </c>
    </row>
    <row r="38" spans="2:9" ht="25.5">
      <c r="B38" s="82">
        <v>28</v>
      </c>
      <c r="C38" s="193" t="s">
        <v>570</v>
      </c>
      <c r="D38" s="194">
        <v>1</v>
      </c>
      <c r="E38" s="195" t="s">
        <v>6</v>
      </c>
      <c r="F38" s="249">
        <v>5.68</v>
      </c>
      <c r="G38" s="242">
        <f t="shared" si="0"/>
        <v>5.68</v>
      </c>
      <c r="H38" s="303">
        <v>8.56</v>
      </c>
      <c r="I38" s="306">
        <f t="shared" si="0"/>
        <v>8.56</v>
      </c>
    </row>
    <row r="39" spans="2:9" ht="12.75">
      <c r="B39" s="82">
        <v>29</v>
      </c>
      <c r="C39" s="196" t="s">
        <v>571</v>
      </c>
      <c r="D39" s="158">
        <v>1</v>
      </c>
      <c r="E39" s="199" t="s">
        <v>6</v>
      </c>
      <c r="F39" s="249">
        <v>6.96</v>
      </c>
      <c r="G39" s="242">
        <f t="shared" si="0"/>
        <v>6.96</v>
      </c>
      <c r="H39" s="303">
        <v>2.33</v>
      </c>
      <c r="I39" s="306">
        <f t="shared" si="0"/>
        <v>2.33</v>
      </c>
    </row>
    <row r="40" spans="2:9" ht="25.5">
      <c r="B40" s="82">
        <v>30</v>
      </c>
      <c r="C40" s="160" t="s">
        <v>572</v>
      </c>
      <c r="D40" s="158">
        <v>1</v>
      </c>
      <c r="E40" s="199" t="s">
        <v>4</v>
      </c>
      <c r="F40" s="250">
        <v>8.08</v>
      </c>
      <c r="G40" s="242">
        <f aca="true" t="shared" si="1" ref="G40:G57">F40*$D40</f>
        <v>8.08</v>
      </c>
      <c r="H40" s="303">
        <v>439.59</v>
      </c>
      <c r="I40" s="306">
        <f aca="true" t="shared" si="2" ref="I40:I57">H40*$D40</f>
        <v>439.59</v>
      </c>
    </row>
    <row r="41" spans="2:9" ht="25.5">
      <c r="B41" s="82">
        <v>31</v>
      </c>
      <c r="C41" s="160" t="s">
        <v>573</v>
      </c>
      <c r="D41" s="158">
        <v>1</v>
      </c>
      <c r="E41" s="199" t="s">
        <v>4</v>
      </c>
      <c r="F41" s="250">
        <v>2.16</v>
      </c>
      <c r="G41" s="242">
        <f t="shared" si="1"/>
        <v>2.16</v>
      </c>
      <c r="H41" s="303">
        <v>747.3</v>
      </c>
      <c r="I41" s="306">
        <f t="shared" si="2"/>
        <v>747.3</v>
      </c>
    </row>
    <row r="42" spans="2:9" ht="25.5">
      <c r="B42" s="82">
        <v>32</v>
      </c>
      <c r="C42" s="160" t="s">
        <v>574</v>
      </c>
      <c r="D42" s="158">
        <v>1</v>
      </c>
      <c r="E42" s="199" t="s">
        <v>4</v>
      </c>
      <c r="F42" s="250">
        <v>436.09</v>
      </c>
      <c r="G42" s="242">
        <f t="shared" si="1"/>
        <v>436.09</v>
      </c>
      <c r="H42" s="303">
        <v>439.59</v>
      </c>
      <c r="I42" s="306">
        <f t="shared" si="2"/>
        <v>439.59</v>
      </c>
    </row>
    <row r="43" spans="2:9" ht="25.5">
      <c r="B43" s="82">
        <v>33</v>
      </c>
      <c r="C43" s="160" t="s">
        <v>575</v>
      </c>
      <c r="D43" s="158">
        <v>1</v>
      </c>
      <c r="E43" s="199" t="s">
        <v>4</v>
      </c>
      <c r="F43" s="250">
        <v>740.93</v>
      </c>
      <c r="G43" s="242">
        <f t="shared" si="1"/>
        <v>740.93</v>
      </c>
      <c r="H43" s="303">
        <v>747.3</v>
      </c>
      <c r="I43" s="306">
        <f t="shared" si="2"/>
        <v>747.3</v>
      </c>
    </row>
    <row r="44" spans="2:9" ht="63.75">
      <c r="B44" s="82">
        <v>34</v>
      </c>
      <c r="C44" s="160" t="s">
        <v>576</v>
      </c>
      <c r="D44" s="158">
        <v>1</v>
      </c>
      <c r="E44" s="199" t="s">
        <v>4</v>
      </c>
      <c r="F44" s="250">
        <v>435.84</v>
      </c>
      <c r="G44" s="242">
        <f t="shared" si="1"/>
        <v>435.84</v>
      </c>
      <c r="H44" s="303">
        <v>275.3</v>
      </c>
      <c r="I44" s="306">
        <f t="shared" si="2"/>
        <v>275.3</v>
      </c>
    </row>
    <row r="45" spans="2:9" ht="12.75">
      <c r="B45" s="82">
        <v>35</v>
      </c>
      <c r="C45" s="160" t="s">
        <v>577</v>
      </c>
      <c r="D45" s="158">
        <v>1</v>
      </c>
      <c r="E45" s="199" t="s">
        <v>4</v>
      </c>
      <c r="F45" s="250">
        <v>740.93</v>
      </c>
      <c r="G45" s="242">
        <f t="shared" si="1"/>
        <v>740.93</v>
      </c>
      <c r="H45" s="303">
        <v>18.86</v>
      </c>
      <c r="I45" s="306">
        <f t="shared" si="2"/>
        <v>18.86</v>
      </c>
    </row>
    <row r="46" spans="2:9" ht="12.75">
      <c r="B46" s="82">
        <v>36</v>
      </c>
      <c r="C46" s="160" t="s">
        <v>578</v>
      </c>
      <c r="D46" s="158">
        <v>1</v>
      </c>
      <c r="E46" s="199" t="s">
        <v>4</v>
      </c>
      <c r="F46" s="250">
        <v>349.59</v>
      </c>
      <c r="G46" s="242">
        <f t="shared" si="1"/>
        <v>349.59</v>
      </c>
      <c r="H46" s="303">
        <v>16.92</v>
      </c>
      <c r="I46" s="306">
        <f t="shared" si="2"/>
        <v>16.92</v>
      </c>
    </row>
    <row r="47" spans="2:9" ht="25.5">
      <c r="B47" s="82">
        <v>37</v>
      </c>
      <c r="C47" s="160" t="s">
        <v>579</v>
      </c>
      <c r="D47" s="158">
        <v>1</v>
      </c>
      <c r="E47" s="199" t="s">
        <v>4</v>
      </c>
      <c r="F47" s="250">
        <v>203.98</v>
      </c>
      <c r="G47" s="242">
        <f t="shared" si="1"/>
        <v>203.98</v>
      </c>
      <c r="H47" s="303">
        <v>5.03</v>
      </c>
      <c r="I47" s="306">
        <f t="shared" si="2"/>
        <v>5.03</v>
      </c>
    </row>
    <row r="48" spans="2:9" ht="25.5">
      <c r="B48" s="82">
        <v>38</v>
      </c>
      <c r="C48" s="160" t="s">
        <v>580</v>
      </c>
      <c r="D48" s="158">
        <v>1</v>
      </c>
      <c r="E48" s="199" t="s">
        <v>4</v>
      </c>
      <c r="F48" s="250">
        <v>238.25</v>
      </c>
      <c r="G48" s="242">
        <f t="shared" si="1"/>
        <v>238.25</v>
      </c>
      <c r="H48" s="303">
        <v>1.76</v>
      </c>
      <c r="I48" s="306">
        <f t="shared" si="2"/>
        <v>1.76</v>
      </c>
    </row>
    <row r="49" spans="2:9" ht="25.5">
      <c r="B49" s="82">
        <v>39</v>
      </c>
      <c r="C49" s="160" t="s">
        <v>581</v>
      </c>
      <c r="D49" s="158">
        <v>1</v>
      </c>
      <c r="E49" s="199" t="s">
        <v>4</v>
      </c>
      <c r="F49" s="250">
        <v>124.56</v>
      </c>
      <c r="G49" s="242">
        <f t="shared" si="1"/>
        <v>124.56</v>
      </c>
      <c r="H49" s="303">
        <v>1.75</v>
      </c>
      <c r="I49" s="306">
        <f t="shared" si="2"/>
        <v>1.75</v>
      </c>
    </row>
    <row r="50" spans="2:9" ht="12.75">
      <c r="B50" s="82">
        <v>40</v>
      </c>
      <c r="C50" s="160" t="s">
        <v>582</v>
      </c>
      <c r="D50" s="158">
        <v>1</v>
      </c>
      <c r="E50" s="199" t="s">
        <v>4</v>
      </c>
      <c r="F50" s="250">
        <v>1.74</v>
      </c>
      <c r="G50" s="242">
        <f t="shared" si="1"/>
        <v>1.74</v>
      </c>
      <c r="H50" s="303">
        <v>1681.42</v>
      </c>
      <c r="I50" s="306">
        <f t="shared" si="2"/>
        <v>1681.42</v>
      </c>
    </row>
    <row r="51" spans="2:9" ht="12.75">
      <c r="B51" s="82">
        <v>41</v>
      </c>
      <c r="C51" s="160" t="s">
        <v>583</v>
      </c>
      <c r="D51" s="158">
        <v>1</v>
      </c>
      <c r="E51" s="199" t="s">
        <v>4</v>
      </c>
      <c r="F51" s="250">
        <v>1.73</v>
      </c>
      <c r="G51" s="242">
        <f t="shared" si="1"/>
        <v>1.73</v>
      </c>
      <c r="H51" s="303">
        <v>1681.42</v>
      </c>
      <c r="I51" s="306">
        <f t="shared" si="2"/>
        <v>1681.42</v>
      </c>
    </row>
    <row r="52" spans="2:9" ht="12.75">
      <c r="B52" s="82">
        <v>42</v>
      </c>
      <c r="C52" s="160" t="s">
        <v>584</v>
      </c>
      <c r="D52" s="158">
        <v>1</v>
      </c>
      <c r="E52" s="199" t="s">
        <v>4</v>
      </c>
      <c r="F52" s="250">
        <v>1667.09</v>
      </c>
      <c r="G52" s="242">
        <f t="shared" si="1"/>
        <v>1667.09</v>
      </c>
      <c r="H52" s="303">
        <v>1681.42</v>
      </c>
      <c r="I52" s="306">
        <f t="shared" si="2"/>
        <v>1681.42</v>
      </c>
    </row>
    <row r="53" spans="2:9" ht="12.75">
      <c r="B53" s="82">
        <v>43</v>
      </c>
      <c r="C53" s="160" t="s">
        <v>585</v>
      </c>
      <c r="D53" s="158">
        <v>1</v>
      </c>
      <c r="E53" s="199" t="s">
        <v>4</v>
      </c>
      <c r="F53" s="250">
        <v>1667.09</v>
      </c>
      <c r="G53" s="242">
        <f t="shared" si="1"/>
        <v>1667.09</v>
      </c>
      <c r="H53" s="303">
        <v>437.5</v>
      </c>
      <c r="I53" s="306">
        <f t="shared" si="2"/>
        <v>437.5</v>
      </c>
    </row>
    <row r="54" spans="2:9" ht="25.5">
      <c r="B54" s="82">
        <v>44</v>
      </c>
      <c r="C54" s="160" t="s">
        <v>586</v>
      </c>
      <c r="D54" s="158">
        <v>1</v>
      </c>
      <c r="E54" s="199" t="s">
        <v>4</v>
      </c>
      <c r="F54" s="250">
        <v>1667.09</v>
      </c>
      <c r="G54" s="242">
        <f t="shared" si="1"/>
        <v>1667.09</v>
      </c>
      <c r="H54" s="303">
        <v>5683.75</v>
      </c>
      <c r="I54" s="306">
        <f t="shared" si="2"/>
        <v>5683.75</v>
      </c>
    </row>
    <row r="55" spans="2:9" ht="12.75">
      <c r="B55" s="82">
        <v>45</v>
      </c>
      <c r="C55" s="160" t="s">
        <v>587</v>
      </c>
      <c r="D55" s="158">
        <v>1</v>
      </c>
      <c r="E55" s="199" t="s">
        <v>4</v>
      </c>
      <c r="F55" s="250">
        <v>1972.1999999999998</v>
      </c>
      <c r="G55" s="242">
        <f t="shared" si="1"/>
        <v>1972.1999999999998</v>
      </c>
      <c r="H55" s="303">
        <v>2256.25</v>
      </c>
      <c r="I55" s="306">
        <f t="shared" si="2"/>
        <v>2256.25</v>
      </c>
    </row>
    <row r="56" spans="2:9" ht="12.75">
      <c r="B56" s="82">
        <v>46</v>
      </c>
      <c r="C56" s="160" t="s">
        <v>588</v>
      </c>
      <c r="D56" s="158">
        <v>1</v>
      </c>
      <c r="E56" s="199" t="s">
        <v>4</v>
      </c>
      <c r="F56" s="250">
        <v>763.79</v>
      </c>
      <c r="G56" s="242">
        <f t="shared" si="1"/>
        <v>763.79</v>
      </c>
      <c r="H56" s="303">
        <v>3062.5</v>
      </c>
      <c r="I56" s="306">
        <f t="shared" si="2"/>
        <v>3062.5</v>
      </c>
    </row>
    <row r="57" spans="2:9" ht="26.25" thickBot="1">
      <c r="B57" s="82">
        <v>47</v>
      </c>
      <c r="C57" s="197" t="s">
        <v>193</v>
      </c>
      <c r="D57" s="198">
        <v>1</v>
      </c>
      <c r="E57" s="247" t="s">
        <v>4</v>
      </c>
      <c r="F57" s="251">
        <v>25</v>
      </c>
      <c r="G57" s="243">
        <f t="shared" si="1"/>
        <v>25</v>
      </c>
      <c r="H57" s="307">
        <v>83.22</v>
      </c>
      <c r="I57" s="308">
        <f t="shared" si="2"/>
        <v>83.22</v>
      </c>
    </row>
    <row r="58" spans="2:9" ht="12.75" customHeight="1">
      <c r="B58" s="500" t="s">
        <v>75</v>
      </c>
      <c r="C58" s="500"/>
      <c r="D58" s="500"/>
      <c r="E58" s="500"/>
      <c r="F58" s="501"/>
      <c r="G58" s="244">
        <f>ROUND(SUM(G11:G57),2)</f>
        <v>12554.7</v>
      </c>
      <c r="I58" s="309">
        <f>ROUND(SUM(I11:I57),2)</f>
        <v>20400.5</v>
      </c>
    </row>
    <row r="59" spans="2:9" ht="12" customHeight="1">
      <c r="B59" s="503" t="s">
        <v>76</v>
      </c>
      <c r="C59" s="503"/>
      <c r="D59" s="503"/>
      <c r="E59" s="503"/>
      <c r="F59" s="504"/>
      <c r="G59" s="245">
        <f>ROUND(G58*0.19,2)</f>
        <v>2385.39</v>
      </c>
      <c r="I59" s="310">
        <f>ROUND(I58*0.19,2)</f>
        <v>3876.1</v>
      </c>
    </row>
    <row r="60" spans="2:9" ht="12.75" customHeight="1" thickBot="1">
      <c r="B60" s="503" t="s">
        <v>77</v>
      </c>
      <c r="C60" s="503"/>
      <c r="D60" s="503"/>
      <c r="E60" s="503"/>
      <c r="F60" s="504"/>
      <c r="G60" s="246">
        <f>ROUND(G58+G59,2)</f>
        <v>14940.09</v>
      </c>
      <c r="I60" s="311">
        <f>ROUND(I58+I59,2)</f>
        <v>24276.6</v>
      </c>
    </row>
    <row r="61" spans="2:7" ht="12.75">
      <c r="B61" s="7"/>
      <c r="C61" s="19"/>
      <c r="D61" s="19"/>
      <c r="E61" s="48"/>
      <c r="F61" s="63"/>
      <c r="G61" s="63"/>
    </row>
    <row r="62" spans="2:7" ht="12.75">
      <c r="B62" s="7"/>
      <c r="C62" s="19"/>
      <c r="D62" s="19"/>
      <c r="E62" s="48"/>
      <c r="F62" s="63"/>
      <c r="G62" s="63"/>
    </row>
    <row r="63" spans="2:7" ht="12.75">
      <c r="B63" s="21"/>
      <c r="C63" s="22"/>
      <c r="D63" s="22"/>
      <c r="E63" s="49"/>
      <c r="F63" s="63"/>
      <c r="G63" s="63"/>
    </row>
    <row r="64" spans="2:7" ht="12.75">
      <c r="B64"/>
      <c r="C64" s="36"/>
      <c r="D64" s="36"/>
      <c r="E64" s="49"/>
      <c r="F64" s="64"/>
      <c r="G64" s="64"/>
    </row>
    <row r="65" spans="2:7" ht="12.75">
      <c r="B65" s="14"/>
      <c r="C65" s="19"/>
      <c r="D65" s="19"/>
      <c r="E65" s="48"/>
      <c r="F65" s="65"/>
      <c r="G65" s="65"/>
    </row>
    <row r="66" spans="6:7" ht="12.75">
      <c r="F66" s="66"/>
      <c r="G66" s="66"/>
    </row>
    <row r="70" spans="6:7" ht="12.75">
      <c r="F70" s="67"/>
      <c r="G70" s="67"/>
    </row>
    <row r="71" spans="6:7" ht="12.75">
      <c r="F71" s="68"/>
      <c r="G71" s="68"/>
    </row>
    <row r="72" spans="6:7" ht="12.75">
      <c r="F72" s="68"/>
      <c r="G72" s="68"/>
    </row>
    <row r="73" spans="6:7" ht="12.75">
      <c r="F73" s="68"/>
      <c r="G73" s="68"/>
    </row>
    <row r="74" spans="6:7" ht="12.75">
      <c r="F74" s="68"/>
      <c r="G74" s="68"/>
    </row>
    <row r="75" spans="6:7" ht="12.75">
      <c r="F75" s="68"/>
      <c r="G75" s="68"/>
    </row>
    <row r="76" spans="6:7" ht="12.75">
      <c r="F76" s="65"/>
      <c r="G76" s="65"/>
    </row>
  </sheetData>
  <sheetProtection/>
  <mergeCells count="17">
    <mergeCell ref="B1:I1"/>
    <mergeCell ref="H8:I8"/>
    <mergeCell ref="B2:I2"/>
    <mergeCell ref="B3:I4"/>
    <mergeCell ref="B6:I6"/>
    <mergeCell ref="E9:E10"/>
    <mergeCell ref="F9:F10"/>
    <mergeCell ref="H9:H10"/>
    <mergeCell ref="I9:I10"/>
    <mergeCell ref="B58:F58"/>
    <mergeCell ref="C9:C10"/>
    <mergeCell ref="B60:F60"/>
    <mergeCell ref="G9:G10"/>
    <mergeCell ref="F8:G8"/>
    <mergeCell ref="B9:B10"/>
    <mergeCell ref="B59:F59"/>
    <mergeCell ref="D9:D10"/>
  </mergeCells>
  <printOptions horizontalCentered="1" verticalCentered="1"/>
  <pageMargins left="0.25" right="0.25" top="0.75" bottom="0.75" header="0.3" footer="0.3"/>
  <pageSetup fitToHeight="0" fitToWidth="1" horizontalDpi="600" verticalDpi="600" orientation="landscape" paperSize="9" r:id="rId1"/>
  <headerFooter alignWithMargins="0">
    <oddFooter xml:space="preserve">&amp;CPágina &amp;P+8 </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I40"/>
  <sheetViews>
    <sheetView zoomScalePageLayoutView="0" workbookViewId="0" topLeftCell="A1">
      <selection activeCell="G26" sqref="G26:I27"/>
    </sheetView>
  </sheetViews>
  <sheetFormatPr defaultColWidth="11.421875" defaultRowHeight="12.75"/>
  <cols>
    <col min="1" max="1" width="3.7109375" style="0" customWidth="1"/>
    <col min="2" max="2" width="5.00390625" style="1" customWidth="1"/>
    <col min="3" max="3" width="69.57421875" style="2" customWidth="1"/>
    <col min="4" max="4" width="9.7109375" style="2" customWidth="1"/>
    <col min="5" max="5" width="8.140625" style="47" customWidth="1"/>
    <col min="6" max="7" width="9.8515625" style="44" customWidth="1"/>
  </cols>
  <sheetData>
    <row r="1" spans="2:9" ht="15.75">
      <c r="B1" s="402" t="str">
        <f>Entrega!B1</f>
        <v>UNIVERSIDAD DE ANTIOQUIA</v>
      </c>
      <c r="C1" s="402"/>
      <c r="D1" s="402"/>
      <c r="E1" s="402"/>
      <c r="F1" s="402"/>
      <c r="G1" s="402"/>
      <c r="H1" s="402"/>
      <c r="I1" s="402"/>
    </row>
    <row r="2" spans="2:9" ht="12.75">
      <c r="B2" s="403" t="str">
        <f>Entrega!B2</f>
        <v>INVITACIÓN A COTIZAR 11010003-025 de 2020</v>
      </c>
      <c r="C2" s="403"/>
      <c r="D2" s="403"/>
      <c r="E2" s="403"/>
      <c r="F2" s="403"/>
      <c r="G2" s="403"/>
      <c r="H2" s="403"/>
      <c r="I2" s="403"/>
    </row>
    <row r="3" spans="2:9" s="33" customFormat="1" ht="12.75">
      <c r="B3" s="404" t="str">
        <f>Entrega!B3</f>
        <v>OBJETO: Suministro e instalación de los elementos necesarios para las actualizaciones y modificaciones a la infraestructura de cableado estructurado que soporta la red de datos de La Universidad de Antioquia</v>
      </c>
      <c r="C3" s="404"/>
      <c r="D3" s="404"/>
      <c r="E3" s="404"/>
      <c r="F3" s="404"/>
      <c r="G3" s="404"/>
      <c r="H3" s="404"/>
      <c r="I3" s="404"/>
    </row>
    <row r="4" spans="2:9" s="33" customFormat="1" ht="12.75">
      <c r="B4" s="404"/>
      <c r="C4" s="404"/>
      <c r="D4" s="404"/>
      <c r="E4" s="404"/>
      <c r="F4" s="404"/>
      <c r="G4" s="404"/>
      <c r="H4" s="404"/>
      <c r="I4" s="404"/>
    </row>
    <row r="5" spans="2:5" ht="12.75">
      <c r="B5" s="511"/>
      <c r="C5" s="511"/>
      <c r="D5" s="511"/>
      <c r="E5" s="511"/>
    </row>
    <row r="6" spans="2:9" ht="12.75">
      <c r="B6" s="489" t="s">
        <v>233</v>
      </c>
      <c r="C6" s="489"/>
      <c r="D6" s="489"/>
      <c r="E6" s="489"/>
      <c r="F6" s="489"/>
      <c r="G6" s="489"/>
      <c r="H6" s="489"/>
      <c r="I6" s="489"/>
    </row>
    <row r="7" spans="2:7" ht="13.5" thickBot="1">
      <c r="B7" s="78"/>
      <c r="C7" s="78"/>
      <c r="D7" s="78"/>
      <c r="E7" s="78"/>
      <c r="F7" s="103"/>
      <c r="G7" s="103"/>
    </row>
    <row r="8" spans="2:9" ht="25.5" customHeight="1" thickBot="1">
      <c r="B8" s="79"/>
      <c r="C8" s="80"/>
      <c r="D8" s="80"/>
      <c r="E8" s="57"/>
      <c r="F8" s="496" t="str">
        <f>Entrega!C14</f>
        <v>IN RED S.A.S</v>
      </c>
      <c r="G8" s="497"/>
      <c r="H8" s="512" t="str">
        <f>Entrega!C15</f>
        <v>PROMONTAJES S.A.S</v>
      </c>
      <c r="I8" s="513"/>
    </row>
    <row r="9" spans="2:9" ht="12" customHeight="1">
      <c r="B9" s="506" t="s">
        <v>1</v>
      </c>
      <c r="C9" s="478" t="s">
        <v>2</v>
      </c>
      <c r="D9" s="478" t="s">
        <v>3</v>
      </c>
      <c r="E9" s="508" t="s">
        <v>190</v>
      </c>
      <c r="F9" s="484" t="s">
        <v>191</v>
      </c>
      <c r="G9" s="498" t="s">
        <v>199</v>
      </c>
      <c r="H9" s="492" t="s">
        <v>191</v>
      </c>
      <c r="I9" s="486" t="s">
        <v>199</v>
      </c>
    </row>
    <row r="10" spans="2:9" ht="13.5" thickBot="1">
      <c r="B10" s="515"/>
      <c r="C10" s="479"/>
      <c r="D10" s="479"/>
      <c r="E10" s="514"/>
      <c r="F10" s="485"/>
      <c r="G10" s="499"/>
      <c r="H10" s="493"/>
      <c r="I10" s="487"/>
    </row>
    <row r="11" spans="2:9" ht="12.75">
      <c r="B11" s="170">
        <v>1</v>
      </c>
      <c r="C11" s="162" t="s">
        <v>148</v>
      </c>
      <c r="D11" s="162">
        <v>96</v>
      </c>
      <c r="E11" s="200" t="s">
        <v>4</v>
      </c>
      <c r="F11" s="256">
        <v>10.61</v>
      </c>
      <c r="G11" s="257">
        <f>F11*$D11</f>
        <v>1018.56</v>
      </c>
      <c r="H11" s="312">
        <v>10.02</v>
      </c>
      <c r="I11" s="313">
        <f>H11*$D11</f>
        <v>961.92</v>
      </c>
    </row>
    <row r="12" spans="2:9" ht="12.75">
      <c r="B12" s="167">
        <v>2</v>
      </c>
      <c r="C12" s="158" t="s">
        <v>149</v>
      </c>
      <c r="D12" s="158">
        <v>96</v>
      </c>
      <c r="E12" s="83" t="s">
        <v>4</v>
      </c>
      <c r="F12" s="252">
        <v>15.44</v>
      </c>
      <c r="G12" s="253">
        <f>F12*$D12</f>
        <v>1482.24</v>
      </c>
      <c r="H12" s="314">
        <v>15.06</v>
      </c>
      <c r="I12" s="315">
        <f>H12*$D12</f>
        <v>1445.76</v>
      </c>
    </row>
    <row r="13" spans="2:9" ht="12.75">
      <c r="B13" s="167">
        <v>3</v>
      </c>
      <c r="C13" s="158" t="s">
        <v>150</v>
      </c>
      <c r="D13" s="158">
        <v>96</v>
      </c>
      <c r="E13" s="83" t="s">
        <v>4</v>
      </c>
      <c r="F13" s="252">
        <v>0.18</v>
      </c>
      <c r="G13" s="253">
        <f aca="true" t="shared" si="0" ref="G13:I19">F13*$D13</f>
        <v>17.28</v>
      </c>
      <c r="H13" s="314">
        <v>0.17</v>
      </c>
      <c r="I13" s="315">
        <f t="shared" si="0"/>
        <v>16.32</v>
      </c>
    </row>
    <row r="14" spans="2:9" ht="12.75">
      <c r="B14" s="167">
        <v>4</v>
      </c>
      <c r="C14" s="158" t="s">
        <v>151</v>
      </c>
      <c r="D14" s="158">
        <v>96</v>
      </c>
      <c r="E14" s="83" t="s">
        <v>4</v>
      </c>
      <c r="F14" s="252">
        <v>1.87</v>
      </c>
      <c r="G14" s="253">
        <f t="shared" si="0"/>
        <v>179.52</v>
      </c>
      <c r="H14" s="314">
        <v>1.84</v>
      </c>
      <c r="I14" s="315">
        <f t="shared" si="0"/>
        <v>176.64000000000001</v>
      </c>
    </row>
    <row r="15" spans="2:9" ht="19.5" customHeight="1">
      <c r="B15" s="167">
        <v>5</v>
      </c>
      <c r="C15" s="158" t="s">
        <v>152</v>
      </c>
      <c r="D15" s="158">
        <v>4800</v>
      </c>
      <c r="E15" s="83" t="s">
        <v>6</v>
      </c>
      <c r="F15" s="252">
        <v>0.84</v>
      </c>
      <c r="G15" s="253">
        <f t="shared" si="0"/>
        <v>4032</v>
      </c>
      <c r="H15" s="314">
        <v>0.84</v>
      </c>
      <c r="I15" s="315">
        <f t="shared" si="0"/>
        <v>4032</v>
      </c>
    </row>
    <row r="16" spans="2:9" ht="12.75">
      <c r="B16" s="167">
        <v>6</v>
      </c>
      <c r="C16" s="158" t="s">
        <v>164</v>
      </c>
      <c r="D16" s="158">
        <v>4800</v>
      </c>
      <c r="E16" s="83" t="s">
        <v>6</v>
      </c>
      <c r="F16" s="252">
        <v>1.19</v>
      </c>
      <c r="G16" s="253">
        <f t="shared" si="0"/>
        <v>5712</v>
      </c>
      <c r="H16" s="314">
        <v>1.18</v>
      </c>
      <c r="I16" s="315">
        <f t="shared" si="0"/>
        <v>5664</v>
      </c>
    </row>
    <row r="17" spans="2:9" ht="19.5" customHeight="1">
      <c r="B17" s="167">
        <v>7</v>
      </c>
      <c r="C17" s="158" t="s">
        <v>153</v>
      </c>
      <c r="D17" s="158">
        <v>48</v>
      </c>
      <c r="E17" s="83" t="s">
        <v>4</v>
      </c>
      <c r="F17" s="252">
        <v>8.87</v>
      </c>
      <c r="G17" s="253">
        <f t="shared" si="0"/>
        <v>425.76</v>
      </c>
      <c r="H17" s="314">
        <v>8.37</v>
      </c>
      <c r="I17" s="315">
        <f t="shared" si="0"/>
        <v>401.76</v>
      </c>
    </row>
    <row r="18" spans="2:9" ht="19.5" customHeight="1">
      <c r="B18" s="167">
        <v>8</v>
      </c>
      <c r="C18" s="158" t="s">
        <v>155</v>
      </c>
      <c r="D18" s="158">
        <v>48</v>
      </c>
      <c r="E18" s="83" t="s">
        <v>4</v>
      </c>
      <c r="F18" s="252">
        <v>11.43</v>
      </c>
      <c r="G18" s="253">
        <f t="shared" si="0"/>
        <v>548.64</v>
      </c>
      <c r="H18" s="314">
        <v>10.79</v>
      </c>
      <c r="I18" s="315">
        <f t="shared" si="0"/>
        <v>517.92</v>
      </c>
    </row>
    <row r="19" spans="2:9" s="34" customFormat="1" ht="12.75">
      <c r="B19" s="167">
        <v>9</v>
      </c>
      <c r="C19" s="158" t="s">
        <v>158</v>
      </c>
      <c r="D19" s="158">
        <v>48</v>
      </c>
      <c r="E19" s="83" t="s">
        <v>4</v>
      </c>
      <c r="F19" s="252">
        <v>13.62</v>
      </c>
      <c r="G19" s="253">
        <f t="shared" si="0"/>
        <v>653.76</v>
      </c>
      <c r="H19" s="314">
        <v>12.86</v>
      </c>
      <c r="I19" s="315">
        <f t="shared" si="0"/>
        <v>617.28</v>
      </c>
    </row>
    <row r="20" spans="2:9" s="34" customFormat="1" ht="12.75">
      <c r="B20" s="167">
        <v>10</v>
      </c>
      <c r="C20" s="158" t="s">
        <v>165</v>
      </c>
      <c r="D20" s="158">
        <v>48</v>
      </c>
      <c r="E20" s="83" t="s">
        <v>4</v>
      </c>
      <c r="F20" s="252">
        <v>18.3</v>
      </c>
      <c r="G20" s="253">
        <f>F20*$D20</f>
        <v>878.4000000000001</v>
      </c>
      <c r="H20" s="314">
        <v>17.29</v>
      </c>
      <c r="I20" s="315">
        <f>H20*$D20</f>
        <v>829.92</v>
      </c>
    </row>
    <row r="21" spans="2:9" s="34" customFormat="1" ht="26.25" thickBot="1">
      <c r="B21" s="167">
        <v>11</v>
      </c>
      <c r="C21" s="158" t="s">
        <v>166</v>
      </c>
      <c r="D21" s="158">
        <v>2</v>
      </c>
      <c r="E21" s="199" t="s">
        <v>4</v>
      </c>
      <c r="F21" s="254">
        <v>76.54</v>
      </c>
      <c r="G21" s="255">
        <f>F21*$D21</f>
        <v>153.08</v>
      </c>
      <c r="H21" s="316">
        <v>75.59</v>
      </c>
      <c r="I21" s="317">
        <f>H21*$D21</f>
        <v>151.18</v>
      </c>
    </row>
    <row r="22" spans="2:9" ht="12.75" customHeight="1">
      <c r="B22" s="503" t="s">
        <v>75</v>
      </c>
      <c r="C22" s="503"/>
      <c r="D22" s="503"/>
      <c r="E22" s="503"/>
      <c r="F22" s="501"/>
      <c r="G22" s="258">
        <f>ROUND(SUM(G11:G21),2)</f>
        <v>15101.24</v>
      </c>
      <c r="I22" s="318">
        <f>ROUND(SUM(I11:I21),2)</f>
        <v>14814.7</v>
      </c>
    </row>
    <row r="23" spans="2:9" ht="12" customHeight="1">
      <c r="B23" s="503" t="s">
        <v>76</v>
      </c>
      <c r="C23" s="503"/>
      <c r="D23" s="503"/>
      <c r="E23" s="503"/>
      <c r="F23" s="504"/>
      <c r="G23" s="259">
        <f>ROUND(G22*0.19,2)</f>
        <v>2869.24</v>
      </c>
      <c r="I23" s="319">
        <f>ROUND(I22*0.19,2)</f>
        <v>2814.79</v>
      </c>
    </row>
    <row r="24" spans="2:9" ht="12.75" customHeight="1" thickBot="1">
      <c r="B24" s="503" t="s">
        <v>77</v>
      </c>
      <c r="C24" s="503"/>
      <c r="D24" s="503"/>
      <c r="E24" s="503"/>
      <c r="F24" s="504"/>
      <c r="G24" s="260">
        <f>ROUND(G22+G23,2)</f>
        <v>17970.48</v>
      </c>
      <c r="I24" s="320">
        <f>ROUND(I22+I23,2)</f>
        <v>17629.49</v>
      </c>
    </row>
    <row r="25" spans="2:7" ht="12.75">
      <c r="B25" s="7"/>
      <c r="C25" s="19"/>
      <c r="D25" s="19"/>
      <c r="E25" s="48"/>
      <c r="F25" s="37"/>
      <c r="G25" s="37"/>
    </row>
    <row r="26" spans="2:7" ht="12.75">
      <c r="B26" s="7"/>
      <c r="C26" s="19"/>
      <c r="D26" s="19"/>
      <c r="E26" s="48"/>
      <c r="F26" s="37"/>
      <c r="G26" s="37"/>
    </row>
    <row r="27" spans="2:7" ht="12.75">
      <c r="B27" s="21"/>
      <c r="C27" s="22"/>
      <c r="D27" s="22"/>
      <c r="E27" s="49"/>
      <c r="F27" s="37"/>
      <c r="G27" s="37"/>
    </row>
    <row r="28" spans="2:7" ht="12.75">
      <c r="B28"/>
      <c r="C28" s="36"/>
      <c r="D28" s="36"/>
      <c r="E28" s="49"/>
      <c r="F28" s="38"/>
      <c r="G28" s="38"/>
    </row>
    <row r="29" spans="2:7" ht="12.75">
      <c r="B29" s="14"/>
      <c r="C29" s="19"/>
      <c r="D29" s="19"/>
      <c r="E29" s="48"/>
      <c r="F29" s="39"/>
      <c r="G29" s="39"/>
    </row>
    <row r="30" spans="6:7" ht="12.75">
      <c r="F30" s="41"/>
      <c r="G30" s="41"/>
    </row>
    <row r="34" spans="6:7" ht="12.75">
      <c r="F34" s="42"/>
      <c r="G34" s="42"/>
    </row>
    <row r="35" spans="6:7" ht="12.75">
      <c r="F35" s="43"/>
      <c r="G35" s="43"/>
    </row>
    <row r="36" spans="6:7" ht="12.75">
      <c r="F36" s="43"/>
      <c r="G36" s="43"/>
    </row>
    <row r="37" spans="6:7" ht="12.75">
      <c r="F37" s="43"/>
      <c r="G37" s="43"/>
    </row>
    <row r="38" spans="6:7" ht="12.75">
      <c r="F38" s="43"/>
      <c r="G38" s="43"/>
    </row>
    <row r="39" spans="6:7" ht="12.75">
      <c r="F39" s="43"/>
      <c r="G39" s="43"/>
    </row>
    <row r="40" spans="6:7" ht="12.75">
      <c r="F40" s="39"/>
      <c r="G40" s="39"/>
    </row>
  </sheetData>
  <sheetProtection/>
  <mergeCells count="18">
    <mergeCell ref="B23:F23"/>
    <mergeCell ref="B24:F24"/>
    <mergeCell ref="D9:D10"/>
    <mergeCell ref="E9:E10"/>
    <mergeCell ref="I9:I10"/>
    <mergeCell ref="F9:F10"/>
    <mergeCell ref="H9:H10"/>
    <mergeCell ref="B22:F22"/>
    <mergeCell ref="G9:G10"/>
    <mergeCell ref="B9:B10"/>
    <mergeCell ref="B1:I1"/>
    <mergeCell ref="B2:I2"/>
    <mergeCell ref="B3:I4"/>
    <mergeCell ref="B6:I6"/>
    <mergeCell ref="B5:E5"/>
    <mergeCell ref="C9:C10"/>
    <mergeCell ref="H8:I8"/>
    <mergeCell ref="F8:G8"/>
  </mergeCells>
  <printOptions/>
  <pageMargins left="0.7" right="0.7" top="0.75" bottom="0.75" header="0.3" footer="0.3"/>
  <pageSetup fitToHeight="0" fitToWidth="1" horizontalDpi="600" verticalDpi="600" orientation="landscape" paperSize="9" scale="97" r:id="rId1"/>
</worksheet>
</file>

<file path=xl/worksheets/sheet12.xml><?xml version="1.0" encoding="utf-8"?>
<worksheet xmlns="http://schemas.openxmlformats.org/spreadsheetml/2006/main" xmlns:r="http://schemas.openxmlformats.org/officeDocument/2006/relationships">
  <sheetPr>
    <pageSetUpPr fitToPage="1"/>
  </sheetPr>
  <dimension ref="B1:I197"/>
  <sheetViews>
    <sheetView zoomScalePageLayoutView="0" workbookViewId="0" topLeftCell="A171">
      <selection activeCell="G183" sqref="G183"/>
    </sheetView>
  </sheetViews>
  <sheetFormatPr defaultColWidth="11.421875" defaultRowHeight="12.75"/>
  <cols>
    <col min="1" max="1" width="3.7109375" style="14" customWidth="1"/>
    <col min="2" max="2" width="5.00390625" style="1" customWidth="1"/>
    <col min="3" max="3" width="98.421875" style="2" customWidth="1"/>
    <col min="4" max="4" width="10.00390625" style="3" customWidth="1"/>
    <col min="5" max="5" width="8.57421875" style="4" customWidth="1"/>
    <col min="6" max="6" width="9.8515625" style="75" bestFit="1" customWidth="1"/>
    <col min="7" max="7" width="9.8515625" style="75" customWidth="1"/>
    <col min="8" max="16384" width="11.421875" style="14" customWidth="1"/>
  </cols>
  <sheetData>
    <row r="1" spans="2:9" ht="15.75">
      <c r="B1" s="402" t="str">
        <f>Entrega!B1</f>
        <v>UNIVERSIDAD DE ANTIOQUIA</v>
      </c>
      <c r="C1" s="402"/>
      <c r="D1" s="402"/>
      <c r="E1" s="402"/>
      <c r="F1" s="402"/>
      <c r="G1" s="402"/>
      <c r="H1" s="402"/>
      <c r="I1" s="402"/>
    </row>
    <row r="2" spans="2:9" ht="12.75">
      <c r="B2" s="403" t="str">
        <f>Entrega!B2</f>
        <v>INVITACIÓN A COTIZAR 11010003-025 de 2020</v>
      </c>
      <c r="C2" s="403"/>
      <c r="D2" s="403"/>
      <c r="E2" s="403"/>
      <c r="F2" s="403"/>
      <c r="G2" s="403"/>
      <c r="H2" s="403"/>
      <c r="I2" s="403"/>
    </row>
    <row r="3" spans="2:9" s="12" customFormat="1" ht="12.75">
      <c r="B3" s="404" t="str">
        <f>Entrega!B3</f>
        <v>OBJETO: Suministro e instalación de los elementos necesarios para las actualizaciones y modificaciones a la infraestructura de cableado estructurado que soporta la red de datos de La Universidad de Antioquia</v>
      </c>
      <c r="C3" s="404"/>
      <c r="D3" s="404"/>
      <c r="E3" s="404"/>
      <c r="F3" s="404"/>
      <c r="G3" s="404"/>
      <c r="H3" s="404"/>
      <c r="I3" s="404"/>
    </row>
    <row r="4" spans="2:9" ht="12.75">
      <c r="B4" s="404"/>
      <c r="C4" s="404"/>
      <c r="D4" s="404"/>
      <c r="E4" s="404"/>
      <c r="F4" s="404"/>
      <c r="G4" s="404"/>
      <c r="H4" s="404"/>
      <c r="I4" s="404"/>
    </row>
    <row r="5" spans="2:7" ht="12.75">
      <c r="B5" s="511" t="s">
        <v>163</v>
      </c>
      <c r="C5" s="511"/>
      <c r="D5" s="511"/>
      <c r="E5" s="511"/>
      <c r="F5" s="69"/>
      <c r="G5" s="69"/>
    </row>
    <row r="6" spans="2:9" ht="12.75">
      <c r="B6" s="489" t="s">
        <v>231</v>
      </c>
      <c r="C6" s="489"/>
      <c r="D6" s="489"/>
      <c r="E6" s="489"/>
      <c r="F6" s="489"/>
      <c r="G6" s="489"/>
      <c r="H6" s="489"/>
      <c r="I6" s="489"/>
    </row>
    <row r="7" spans="2:7" ht="13.5" thickBot="1">
      <c r="B7" s="78"/>
      <c r="C7" s="78"/>
      <c r="D7" s="78"/>
      <c r="E7" s="78"/>
      <c r="F7" s="103"/>
      <c r="G7" s="103"/>
    </row>
    <row r="8" spans="2:9" ht="27" customHeight="1" thickBot="1">
      <c r="B8" s="201"/>
      <c r="C8" s="81"/>
      <c r="D8" s="81"/>
      <c r="E8" s="78"/>
      <c r="F8" s="516" t="str">
        <f>Entrega!C14</f>
        <v>IN RED S.A.S</v>
      </c>
      <c r="G8" s="517"/>
      <c r="H8" s="512" t="str">
        <f>Entrega!C15</f>
        <v>PROMONTAJES S.A.S</v>
      </c>
      <c r="I8" s="513"/>
    </row>
    <row r="9" spans="2:9" s="28" customFormat="1" ht="12.75" customHeight="1">
      <c r="B9" s="524" t="s">
        <v>1</v>
      </c>
      <c r="C9" s="526" t="s">
        <v>2</v>
      </c>
      <c r="D9" s="530" t="s">
        <v>3</v>
      </c>
      <c r="E9" s="528" t="s">
        <v>190</v>
      </c>
      <c r="F9" s="484" t="s">
        <v>191</v>
      </c>
      <c r="G9" s="518" t="s">
        <v>199</v>
      </c>
      <c r="H9" s="492" t="s">
        <v>191</v>
      </c>
      <c r="I9" s="486" t="s">
        <v>199</v>
      </c>
    </row>
    <row r="10" spans="2:9" s="28" customFormat="1" ht="12.75" customHeight="1" thickBot="1">
      <c r="B10" s="525"/>
      <c r="C10" s="527"/>
      <c r="D10" s="531"/>
      <c r="E10" s="529"/>
      <c r="F10" s="485"/>
      <c r="G10" s="519"/>
      <c r="H10" s="493"/>
      <c r="I10" s="487"/>
    </row>
    <row r="11" spans="2:9" s="28" customFormat="1" ht="364.5" customHeight="1">
      <c r="B11" s="178">
        <v>1</v>
      </c>
      <c r="C11" s="179" t="s">
        <v>589</v>
      </c>
      <c r="D11" s="202">
        <v>1</v>
      </c>
      <c r="E11" s="261" t="s">
        <v>4</v>
      </c>
      <c r="F11" s="278">
        <v>192188</v>
      </c>
      <c r="G11" s="322">
        <f>F11*$D11</f>
        <v>192188</v>
      </c>
      <c r="H11" s="324">
        <v>172763</v>
      </c>
      <c r="I11" s="325">
        <f>H11*$D11</f>
        <v>172763</v>
      </c>
    </row>
    <row r="12" spans="2:9" s="28" customFormat="1" ht="386.25" customHeight="1">
      <c r="B12" s="167">
        <v>2</v>
      </c>
      <c r="C12" s="158" t="s">
        <v>270</v>
      </c>
      <c r="D12" s="166">
        <v>1</v>
      </c>
      <c r="E12" s="171" t="s">
        <v>4</v>
      </c>
      <c r="F12" s="264">
        <v>179375</v>
      </c>
      <c r="G12" s="321">
        <f>F12*$D12</f>
        <v>179375</v>
      </c>
      <c r="H12" s="326">
        <v>143971</v>
      </c>
      <c r="I12" s="327">
        <f>H12*$D12</f>
        <v>143971</v>
      </c>
    </row>
    <row r="13" spans="2:9" ht="375" customHeight="1">
      <c r="B13" s="167">
        <v>3</v>
      </c>
      <c r="C13" s="158" t="s">
        <v>175</v>
      </c>
      <c r="D13" s="166">
        <v>1</v>
      </c>
      <c r="E13" s="171" t="s">
        <v>4</v>
      </c>
      <c r="F13" s="264">
        <v>166563</v>
      </c>
      <c r="G13" s="321">
        <f>F13*$D13</f>
        <v>166563</v>
      </c>
      <c r="H13" s="326">
        <v>115178</v>
      </c>
      <c r="I13" s="327">
        <f>H13*$D13</f>
        <v>115178</v>
      </c>
    </row>
    <row r="14" spans="2:9" ht="356.25" customHeight="1">
      <c r="B14" s="167">
        <v>4</v>
      </c>
      <c r="C14" s="158" t="s">
        <v>271</v>
      </c>
      <c r="D14" s="166">
        <v>1</v>
      </c>
      <c r="E14" s="173" t="s">
        <v>4</v>
      </c>
      <c r="F14" s="264">
        <v>153750</v>
      </c>
      <c r="G14" s="321">
        <f>F14*$D14</f>
        <v>153750</v>
      </c>
      <c r="H14" s="326">
        <v>100774</v>
      </c>
      <c r="I14" s="327">
        <f>H14*$D14</f>
        <v>100774</v>
      </c>
    </row>
    <row r="15" spans="2:9" ht="12.75">
      <c r="B15" s="167">
        <v>5</v>
      </c>
      <c r="C15" s="158" t="s">
        <v>162</v>
      </c>
      <c r="D15" s="166">
        <v>1</v>
      </c>
      <c r="E15" s="171" t="s">
        <v>4</v>
      </c>
      <c r="F15" s="264">
        <v>10891</v>
      </c>
      <c r="G15" s="321">
        <f aca="true" t="shared" si="0" ref="G15:I78">F15*$D15</f>
        <v>10891</v>
      </c>
      <c r="H15" s="326">
        <v>4700</v>
      </c>
      <c r="I15" s="327">
        <f t="shared" si="0"/>
        <v>4700</v>
      </c>
    </row>
    <row r="16" spans="2:9" ht="25.5">
      <c r="B16" s="167">
        <v>6</v>
      </c>
      <c r="C16" s="158" t="s">
        <v>272</v>
      </c>
      <c r="D16" s="166">
        <v>1</v>
      </c>
      <c r="E16" s="171" t="s">
        <v>4</v>
      </c>
      <c r="F16" s="264">
        <v>10891</v>
      </c>
      <c r="G16" s="321">
        <f t="shared" si="0"/>
        <v>10891</v>
      </c>
      <c r="H16" s="326">
        <v>8425</v>
      </c>
      <c r="I16" s="327">
        <f t="shared" si="0"/>
        <v>8425</v>
      </c>
    </row>
    <row r="17" spans="2:9" ht="12.75">
      <c r="B17" s="167">
        <v>7</v>
      </c>
      <c r="C17" s="160" t="s">
        <v>168</v>
      </c>
      <c r="D17" s="166">
        <v>1</v>
      </c>
      <c r="E17" s="173" t="s">
        <v>4</v>
      </c>
      <c r="F17" s="264">
        <v>33344</v>
      </c>
      <c r="G17" s="321">
        <f t="shared" si="0"/>
        <v>33344</v>
      </c>
      <c r="H17" s="326">
        <v>9900</v>
      </c>
      <c r="I17" s="327">
        <f t="shared" si="0"/>
        <v>9900</v>
      </c>
    </row>
    <row r="18" spans="2:9" ht="12.75">
      <c r="B18" s="167">
        <v>8</v>
      </c>
      <c r="C18" s="203" t="s">
        <v>209</v>
      </c>
      <c r="D18" s="166">
        <v>1</v>
      </c>
      <c r="E18" s="262" t="s">
        <v>4</v>
      </c>
      <c r="F18" s="264">
        <v>30063</v>
      </c>
      <c r="G18" s="321">
        <f t="shared" si="0"/>
        <v>30063</v>
      </c>
      <c r="H18" s="326">
        <v>19928</v>
      </c>
      <c r="I18" s="327">
        <f t="shared" si="0"/>
        <v>19928</v>
      </c>
    </row>
    <row r="19" spans="2:9" s="1" customFormat="1" ht="12.75">
      <c r="B19" s="167">
        <v>9</v>
      </c>
      <c r="C19" s="159" t="s">
        <v>253</v>
      </c>
      <c r="D19" s="166">
        <v>1</v>
      </c>
      <c r="E19" s="262" t="s">
        <v>4</v>
      </c>
      <c r="F19" s="264">
        <v>15375</v>
      </c>
      <c r="G19" s="321">
        <f t="shared" si="0"/>
        <v>15375</v>
      </c>
      <c r="H19" s="326">
        <v>29801</v>
      </c>
      <c r="I19" s="327">
        <f t="shared" si="0"/>
        <v>29801</v>
      </c>
    </row>
    <row r="20" spans="2:9" ht="12.75">
      <c r="B20" s="167">
        <v>10</v>
      </c>
      <c r="C20" s="158" t="s">
        <v>274</v>
      </c>
      <c r="D20" s="166">
        <v>1</v>
      </c>
      <c r="E20" s="171" t="s">
        <v>6</v>
      </c>
      <c r="F20" s="264">
        <v>7156</v>
      </c>
      <c r="G20" s="321">
        <f t="shared" si="0"/>
        <v>7156</v>
      </c>
      <c r="H20" s="326">
        <v>18640</v>
      </c>
      <c r="I20" s="327">
        <f t="shared" si="0"/>
        <v>18640</v>
      </c>
    </row>
    <row r="21" spans="2:9" s="15" customFormat="1" ht="19.5" customHeight="1">
      <c r="B21" s="167">
        <v>11</v>
      </c>
      <c r="C21" s="158" t="s">
        <v>275</v>
      </c>
      <c r="D21" s="166">
        <v>1</v>
      </c>
      <c r="E21" s="171" t="s">
        <v>6</v>
      </c>
      <c r="F21" s="264">
        <v>13806</v>
      </c>
      <c r="G21" s="321">
        <f t="shared" si="0"/>
        <v>13806</v>
      </c>
      <c r="H21" s="326">
        <v>22324</v>
      </c>
      <c r="I21" s="327">
        <f t="shared" si="0"/>
        <v>22324</v>
      </c>
    </row>
    <row r="22" spans="2:9" ht="12.75">
      <c r="B22" s="167">
        <v>12</v>
      </c>
      <c r="C22" s="158" t="s">
        <v>276</v>
      </c>
      <c r="D22" s="166">
        <v>1</v>
      </c>
      <c r="E22" s="171" t="s">
        <v>6</v>
      </c>
      <c r="F22" s="264">
        <v>15516</v>
      </c>
      <c r="G22" s="321">
        <f t="shared" si="0"/>
        <v>15516</v>
      </c>
      <c r="H22" s="326">
        <v>27496</v>
      </c>
      <c r="I22" s="327">
        <f t="shared" si="0"/>
        <v>27496</v>
      </c>
    </row>
    <row r="23" spans="2:9" ht="25.5">
      <c r="B23" s="167">
        <v>13</v>
      </c>
      <c r="C23" s="158" t="s">
        <v>78</v>
      </c>
      <c r="D23" s="166">
        <v>1</v>
      </c>
      <c r="E23" s="171" t="s">
        <v>4</v>
      </c>
      <c r="F23" s="264">
        <v>5088</v>
      </c>
      <c r="G23" s="321">
        <f t="shared" si="0"/>
        <v>5088</v>
      </c>
      <c r="H23" s="326">
        <v>2915</v>
      </c>
      <c r="I23" s="327">
        <f t="shared" si="0"/>
        <v>2915</v>
      </c>
    </row>
    <row r="24" spans="2:9" ht="12.75">
      <c r="B24" s="167">
        <v>14</v>
      </c>
      <c r="C24" s="158" t="s">
        <v>273</v>
      </c>
      <c r="D24" s="166">
        <v>1</v>
      </c>
      <c r="E24" s="171" t="s">
        <v>4</v>
      </c>
      <c r="F24" s="264">
        <v>6869</v>
      </c>
      <c r="G24" s="321">
        <f t="shared" si="0"/>
        <v>6869</v>
      </c>
      <c r="H24" s="326">
        <v>10123</v>
      </c>
      <c r="I24" s="327">
        <f t="shared" si="0"/>
        <v>10123</v>
      </c>
    </row>
    <row r="25" spans="2:9" ht="25.5">
      <c r="B25" s="167">
        <v>15</v>
      </c>
      <c r="C25" s="160" t="s">
        <v>186</v>
      </c>
      <c r="D25" s="166">
        <v>1</v>
      </c>
      <c r="E25" s="176" t="s">
        <v>6</v>
      </c>
      <c r="F25" s="264">
        <v>6381</v>
      </c>
      <c r="G25" s="321">
        <f t="shared" si="0"/>
        <v>6381</v>
      </c>
      <c r="H25" s="326">
        <v>15868</v>
      </c>
      <c r="I25" s="327">
        <f t="shared" si="0"/>
        <v>15868</v>
      </c>
    </row>
    <row r="26" spans="2:9" ht="25.5">
      <c r="B26" s="167">
        <v>16</v>
      </c>
      <c r="C26" s="160" t="s">
        <v>187</v>
      </c>
      <c r="D26" s="166">
        <v>1</v>
      </c>
      <c r="E26" s="176" t="s">
        <v>6</v>
      </c>
      <c r="F26" s="264">
        <v>6638</v>
      </c>
      <c r="G26" s="321">
        <f t="shared" si="0"/>
        <v>6638</v>
      </c>
      <c r="H26" s="326">
        <v>16123</v>
      </c>
      <c r="I26" s="327">
        <f t="shared" si="0"/>
        <v>16123</v>
      </c>
    </row>
    <row r="27" spans="2:9" s="18" customFormat="1" ht="25.5">
      <c r="B27" s="167">
        <v>17</v>
      </c>
      <c r="C27" s="160" t="s">
        <v>188</v>
      </c>
      <c r="D27" s="166">
        <v>1</v>
      </c>
      <c r="E27" s="176" t="s">
        <v>6</v>
      </c>
      <c r="F27" s="264">
        <v>7150</v>
      </c>
      <c r="G27" s="321">
        <f t="shared" si="0"/>
        <v>7150</v>
      </c>
      <c r="H27" s="326">
        <v>16545</v>
      </c>
      <c r="I27" s="327">
        <f t="shared" si="0"/>
        <v>16545</v>
      </c>
    </row>
    <row r="28" spans="2:9" s="18" customFormat="1" ht="12.75">
      <c r="B28" s="167">
        <v>18</v>
      </c>
      <c r="C28" s="160" t="s">
        <v>590</v>
      </c>
      <c r="D28" s="166">
        <v>1</v>
      </c>
      <c r="E28" s="171" t="s">
        <v>4</v>
      </c>
      <c r="F28" s="264">
        <v>285000</v>
      </c>
      <c r="G28" s="321">
        <f t="shared" si="0"/>
        <v>285000</v>
      </c>
      <c r="H28" s="326">
        <v>55777</v>
      </c>
      <c r="I28" s="327">
        <f t="shared" si="0"/>
        <v>55777</v>
      </c>
    </row>
    <row r="29" spans="2:9" s="18" customFormat="1" ht="12.75">
      <c r="B29" s="167">
        <v>19</v>
      </c>
      <c r="C29" s="160" t="s">
        <v>591</v>
      </c>
      <c r="D29" s="166">
        <v>1</v>
      </c>
      <c r="E29" s="171" t="s">
        <v>4</v>
      </c>
      <c r="F29" s="264">
        <v>285000</v>
      </c>
      <c r="G29" s="321">
        <f t="shared" si="0"/>
        <v>285000</v>
      </c>
      <c r="H29" s="326">
        <v>63745</v>
      </c>
      <c r="I29" s="327">
        <f t="shared" si="0"/>
        <v>63745</v>
      </c>
    </row>
    <row r="30" spans="2:9" s="18" customFormat="1" ht="25.5">
      <c r="B30" s="167">
        <v>20</v>
      </c>
      <c r="C30" s="160" t="s">
        <v>592</v>
      </c>
      <c r="D30" s="166">
        <v>1</v>
      </c>
      <c r="E30" s="176" t="s">
        <v>6</v>
      </c>
      <c r="F30" s="264">
        <v>1538</v>
      </c>
      <c r="G30" s="321">
        <f t="shared" si="0"/>
        <v>1538</v>
      </c>
      <c r="H30" s="326">
        <v>1447</v>
      </c>
      <c r="I30" s="327">
        <f t="shared" si="0"/>
        <v>1447</v>
      </c>
    </row>
    <row r="31" spans="2:9" ht="12.75">
      <c r="B31" s="167">
        <v>21</v>
      </c>
      <c r="C31" s="158" t="s">
        <v>203</v>
      </c>
      <c r="D31" s="166">
        <v>1</v>
      </c>
      <c r="E31" s="171" t="s">
        <v>6</v>
      </c>
      <c r="F31" s="264">
        <v>3169</v>
      </c>
      <c r="G31" s="321">
        <f t="shared" si="0"/>
        <v>3169</v>
      </c>
      <c r="H31" s="326">
        <v>7953</v>
      </c>
      <c r="I31" s="327">
        <f t="shared" si="0"/>
        <v>7953</v>
      </c>
    </row>
    <row r="32" spans="2:9" ht="12.75">
      <c r="B32" s="167">
        <v>22</v>
      </c>
      <c r="C32" s="158" t="s">
        <v>205</v>
      </c>
      <c r="D32" s="166">
        <v>1</v>
      </c>
      <c r="E32" s="171" t="s">
        <v>6</v>
      </c>
      <c r="F32" s="264">
        <v>2300</v>
      </c>
      <c r="G32" s="321">
        <f t="shared" si="0"/>
        <v>2300</v>
      </c>
      <c r="H32" s="326">
        <v>10613</v>
      </c>
      <c r="I32" s="327">
        <f t="shared" si="0"/>
        <v>10613</v>
      </c>
    </row>
    <row r="33" spans="2:9" ht="12.75">
      <c r="B33" s="167">
        <v>23</v>
      </c>
      <c r="C33" s="160" t="s">
        <v>204</v>
      </c>
      <c r="D33" s="166">
        <v>1</v>
      </c>
      <c r="E33" s="171" t="s">
        <v>4</v>
      </c>
      <c r="F33" s="264">
        <v>2038</v>
      </c>
      <c r="G33" s="321">
        <f t="shared" si="0"/>
        <v>2038</v>
      </c>
      <c r="H33" s="326">
        <v>7270</v>
      </c>
      <c r="I33" s="327">
        <f t="shared" si="0"/>
        <v>7270</v>
      </c>
    </row>
    <row r="34" spans="2:9" ht="12.75">
      <c r="B34" s="167">
        <v>24</v>
      </c>
      <c r="C34" s="160" t="s">
        <v>206</v>
      </c>
      <c r="D34" s="166">
        <v>1</v>
      </c>
      <c r="E34" s="171" t="s">
        <v>4</v>
      </c>
      <c r="F34" s="264">
        <v>1669</v>
      </c>
      <c r="G34" s="321">
        <f t="shared" si="0"/>
        <v>1669</v>
      </c>
      <c r="H34" s="326">
        <v>9655</v>
      </c>
      <c r="I34" s="327">
        <f t="shared" si="0"/>
        <v>9655</v>
      </c>
    </row>
    <row r="35" spans="2:9" ht="12.75">
      <c r="B35" s="167">
        <v>25</v>
      </c>
      <c r="C35" s="158" t="s">
        <v>79</v>
      </c>
      <c r="D35" s="166">
        <v>1</v>
      </c>
      <c r="E35" s="171" t="s">
        <v>6</v>
      </c>
      <c r="F35" s="264">
        <v>5381</v>
      </c>
      <c r="G35" s="321">
        <f t="shared" si="0"/>
        <v>5381</v>
      </c>
      <c r="H35" s="326">
        <v>21741</v>
      </c>
      <c r="I35" s="327">
        <f t="shared" si="0"/>
        <v>21741</v>
      </c>
    </row>
    <row r="36" spans="2:9" ht="12.75">
      <c r="B36" s="167">
        <v>26</v>
      </c>
      <c r="C36" s="158" t="s">
        <v>80</v>
      </c>
      <c r="D36" s="166">
        <v>1</v>
      </c>
      <c r="E36" s="171" t="s">
        <v>6</v>
      </c>
      <c r="F36" s="264">
        <v>6150</v>
      </c>
      <c r="G36" s="321">
        <f t="shared" si="0"/>
        <v>6150</v>
      </c>
      <c r="H36" s="326">
        <v>205806</v>
      </c>
      <c r="I36" s="327">
        <f t="shared" si="0"/>
        <v>205806</v>
      </c>
    </row>
    <row r="37" spans="2:9" ht="25.5">
      <c r="B37" s="167">
        <v>27</v>
      </c>
      <c r="C37" s="158" t="s">
        <v>81</v>
      </c>
      <c r="D37" s="166">
        <v>1</v>
      </c>
      <c r="E37" s="171" t="s">
        <v>6</v>
      </c>
      <c r="F37" s="264">
        <v>3588</v>
      </c>
      <c r="G37" s="321">
        <f t="shared" si="0"/>
        <v>3588</v>
      </c>
      <c r="H37" s="326">
        <v>14994</v>
      </c>
      <c r="I37" s="327">
        <f t="shared" si="0"/>
        <v>14994</v>
      </c>
    </row>
    <row r="38" spans="2:9" ht="12.75">
      <c r="B38" s="167">
        <v>28</v>
      </c>
      <c r="C38" s="158" t="s">
        <v>593</v>
      </c>
      <c r="D38" s="166">
        <v>1</v>
      </c>
      <c r="E38" s="171" t="s">
        <v>6</v>
      </c>
      <c r="F38" s="264">
        <v>4869</v>
      </c>
      <c r="G38" s="321">
        <f t="shared" si="0"/>
        <v>4869</v>
      </c>
      <c r="H38" s="326">
        <v>18738</v>
      </c>
      <c r="I38" s="327">
        <f t="shared" si="0"/>
        <v>18738</v>
      </c>
    </row>
    <row r="39" spans="2:9" ht="12.75">
      <c r="B39" s="167">
        <v>29</v>
      </c>
      <c r="C39" s="158" t="s">
        <v>594</v>
      </c>
      <c r="D39" s="166">
        <v>1</v>
      </c>
      <c r="E39" s="171" t="s">
        <v>6</v>
      </c>
      <c r="F39" s="264">
        <v>5125</v>
      </c>
      <c r="G39" s="321">
        <f t="shared" si="0"/>
        <v>5125</v>
      </c>
      <c r="H39" s="326">
        <v>203735</v>
      </c>
      <c r="I39" s="327">
        <f t="shared" si="0"/>
        <v>203735</v>
      </c>
    </row>
    <row r="40" spans="2:9" ht="25.5">
      <c r="B40" s="167">
        <v>30</v>
      </c>
      <c r="C40" s="158" t="s">
        <v>595</v>
      </c>
      <c r="D40" s="166">
        <v>1</v>
      </c>
      <c r="E40" s="171" t="s">
        <v>6</v>
      </c>
      <c r="F40" s="264">
        <v>3075</v>
      </c>
      <c r="G40" s="321">
        <f t="shared" si="0"/>
        <v>3075</v>
      </c>
      <c r="H40" s="326">
        <v>12923</v>
      </c>
      <c r="I40" s="327">
        <f t="shared" si="0"/>
        <v>12923</v>
      </c>
    </row>
    <row r="41" spans="2:9" ht="12.75">
      <c r="B41" s="167">
        <v>31</v>
      </c>
      <c r="C41" s="158" t="s">
        <v>82</v>
      </c>
      <c r="D41" s="166">
        <v>1</v>
      </c>
      <c r="E41" s="171" t="s">
        <v>6</v>
      </c>
      <c r="F41" s="264">
        <v>4100</v>
      </c>
      <c r="G41" s="321">
        <f t="shared" si="0"/>
        <v>4100</v>
      </c>
      <c r="H41" s="326">
        <v>16408</v>
      </c>
      <c r="I41" s="327">
        <f t="shared" si="0"/>
        <v>16408</v>
      </c>
    </row>
    <row r="42" spans="2:9" ht="12.75">
      <c r="B42" s="167">
        <v>32</v>
      </c>
      <c r="C42" s="158" t="s">
        <v>83</v>
      </c>
      <c r="D42" s="166">
        <v>1</v>
      </c>
      <c r="E42" s="171" t="s">
        <v>6</v>
      </c>
      <c r="F42" s="264">
        <v>4356</v>
      </c>
      <c r="G42" s="321">
        <f t="shared" si="0"/>
        <v>4356</v>
      </c>
      <c r="H42" s="326">
        <v>202128</v>
      </c>
      <c r="I42" s="327">
        <f t="shared" si="0"/>
        <v>202128</v>
      </c>
    </row>
    <row r="43" spans="2:9" ht="25.5">
      <c r="B43" s="167">
        <v>33</v>
      </c>
      <c r="C43" s="158" t="s">
        <v>84</v>
      </c>
      <c r="D43" s="166">
        <v>1</v>
      </c>
      <c r="E43" s="171" t="s">
        <v>6</v>
      </c>
      <c r="F43" s="264">
        <v>2819</v>
      </c>
      <c r="G43" s="321">
        <f t="shared" si="0"/>
        <v>2819</v>
      </c>
      <c r="H43" s="326">
        <v>11316</v>
      </c>
      <c r="I43" s="327">
        <f t="shared" si="0"/>
        <v>11316</v>
      </c>
    </row>
    <row r="44" spans="2:9" ht="12.75">
      <c r="B44" s="167">
        <v>34</v>
      </c>
      <c r="C44" s="158" t="s">
        <v>85</v>
      </c>
      <c r="D44" s="166">
        <v>1</v>
      </c>
      <c r="E44" s="171" t="s">
        <v>6</v>
      </c>
      <c r="F44" s="264">
        <v>4100</v>
      </c>
      <c r="G44" s="321">
        <f t="shared" si="0"/>
        <v>4100</v>
      </c>
      <c r="H44" s="326">
        <v>14275</v>
      </c>
      <c r="I44" s="327">
        <f t="shared" si="0"/>
        <v>14275</v>
      </c>
    </row>
    <row r="45" spans="2:9" ht="12.75">
      <c r="B45" s="167">
        <v>35</v>
      </c>
      <c r="C45" s="158" t="s">
        <v>86</v>
      </c>
      <c r="D45" s="166">
        <v>1</v>
      </c>
      <c r="E45" s="171" t="s">
        <v>6</v>
      </c>
      <c r="F45" s="264">
        <v>4356</v>
      </c>
      <c r="G45" s="321">
        <f t="shared" si="0"/>
        <v>4356</v>
      </c>
      <c r="H45" s="326">
        <v>200657</v>
      </c>
      <c r="I45" s="327">
        <f t="shared" si="0"/>
        <v>200657</v>
      </c>
    </row>
    <row r="46" spans="2:9" ht="25.5">
      <c r="B46" s="167">
        <v>36</v>
      </c>
      <c r="C46" s="158" t="s">
        <v>87</v>
      </c>
      <c r="D46" s="166">
        <v>1</v>
      </c>
      <c r="E46" s="171" t="s">
        <v>6</v>
      </c>
      <c r="F46" s="264">
        <v>2819</v>
      </c>
      <c r="G46" s="321">
        <f t="shared" si="0"/>
        <v>2819</v>
      </c>
      <c r="H46" s="326">
        <v>9845</v>
      </c>
      <c r="I46" s="327">
        <f t="shared" si="0"/>
        <v>9845</v>
      </c>
    </row>
    <row r="47" spans="2:9" ht="25.5">
      <c r="B47" s="167">
        <v>37</v>
      </c>
      <c r="C47" s="158" t="s">
        <v>88</v>
      </c>
      <c r="D47" s="166">
        <v>1</v>
      </c>
      <c r="E47" s="171" t="s">
        <v>6</v>
      </c>
      <c r="F47" s="264">
        <v>6931</v>
      </c>
      <c r="G47" s="321">
        <f t="shared" si="0"/>
        <v>6931</v>
      </c>
      <c r="H47" s="326">
        <v>17461</v>
      </c>
      <c r="I47" s="327">
        <f t="shared" si="0"/>
        <v>17461</v>
      </c>
    </row>
    <row r="48" spans="2:9" s="30" customFormat="1" ht="25.5">
      <c r="B48" s="167">
        <v>38</v>
      </c>
      <c r="C48" s="158" t="s">
        <v>89</v>
      </c>
      <c r="D48" s="166">
        <v>1</v>
      </c>
      <c r="E48" s="171" t="s">
        <v>6</v>
      </c>
      <c r="F48" s="264">
        <v>5394</v>
      </c>
      <c r="G48" s="321">
        <f t="shared" si="0"/>
        <v>5394</v>
      </c>
      <c r="H48" s="326">
        <v>15924</v>
      </c>
      <c r="I48" s="327">
        <f t="shared" si="0"/>
        <v>15924</v>
      </c>
    </row>
    <row r="49" spans="2:9" s="30" customFormat="1" ht="25.5">
      <c r="B49" s="167">
        <v>39</v>
      </c>
      <c r="C49" s="158" t="s">
        <v>90</v>
      </c>
      <c r="D49" s="166">
        <v>1</v>
      </c>
      <c r="E49" s="171" t="s">
        <v>6</v>
      </c>
      <c r="F49" s="264">
        <v>6506</v>
      </c>
      <c r="G49" s="321">
        <f t="shared" si="0"/>
        <v>6506</v>
      </c>
      <c r="H49" s="326">
        <v>13310</v>
      </c>
      <c r="I49" s="327">
        <f t="shared" si="0"/>
        <v>13310</v>
      </c>
    </row>
    <row r="50" spans="2:9" s="30" customFormat="1" ht="25.5">
      <c r="B50" s="167">
        <v>40</v>
      </c>
      <c r="C50" s="158" t="s">
        <v>91</v>
      </c>
      <c r="D50" s="166">
        <v>1</v>
      </c>
      <c r="E50" s="171" t="s">
        <v>6</v>
      </c>
      <c r="F50" s="264">
        <v>7309</v>
      </c>
      <c r="G50" s="321">
        <f t="shared" si="0"/>
        <v>7309</v>
      </c>
      <c r="H50" s="326">
        <v>11869</v>
      </c>
      <c r="I50" s="327">
        <f t="shared" si="0"/>
        <v>11869</v>
      </c>
    </row>
    <row r="51" spans="2:9" s="30" customFormat="1" ht="25.5">
      <c r="B51" s="167">
        <v>41</v>
      </c>
      <c r="C51" s="158" t="s">
        <v>194</v>
      </c>
      <c r="D51" s="166">
        <v>1</v>
      </c>
      <c r="E51" s="171" t="s">
        <v>6</v>
      </c>
      <c r="F51" s="264">
        <v>3984</v>
      </c>
      <c r="G51" s="321">
        <f t="shared" si="0"/>
        <v>3984</v>
      </c>
      <c r="H51" s="326">
        <v>10615</v>
      </c>
      <c r="I51" s="327">
        <f t="shared" si="0"/>
        <v>10615</v>
      </c>
    </row>
    <row r="52" spans="2:9" s="30" customFormat="1" ht="25.5">
      <c r="B52" s="167">
        <v>42</v>
      </c>
      <c r="C52" s="158" t="s">
        <v>201</v>
      </c>
      <c r="D52" s="166">
        <v>1</v>
      </c>
      <c r="E52" s="171" t="s">
        <v>6</v>
      </c>
      <c r="F52" s="264">
        <v>9622</v>
      </c>
      <c r="G52" s="321">
        <f t="shared" si="0"/>
        <v>9622</v>
      </c>
      <c r="H52" s="326">
        <v>16539</v>
      </c>
      <c r="I52" s="327">
        <f t="shared" si="0"/>
        <v>16539</v>
      </c>
    </row>
    <row r="53" spans="2:9" s="30" customFormat="1" ht="25.5">
      <c r="B53" s="167">
        <v>43</v>
      </c>
      <c r="C53" s="158" t="s">
        <v>200</v>
      </c>
      <c r="D53" s="166">
        <v>1</v>
      </c>
      <c r="E53" s="171" t="s">
        <v>6</v>
      </c>
      <c r="F53" s="264">
        <v>8444</v>
      </c>
      <c r="G53" s="321">
        <f t="shared" si="0"/>
        <v>8444</v>
      </c>
      <c r="H53" s="326">
        <v>18615</v>
      </c>
      <c r="I53" s="327">
        <f t="shared" si="0"/>
        <v>18615</v>
      </c>
    </row>
    <row r="54" spans="2:9" s="30" customFormat="1" ht="12.75">
      <c r="B54" s="167">
        <v>44</v>
      </c>
      <c r="C54" s="158" t="s">
        <v>92</v>
      </c>
      <c r="D54" s="166">
        <v>1</v>
      </c>
      <c r="E54" s="173" t="s">
        <v>4</v>
      </c>
      <c r="F54" s="264">
        <v>5706</v>
      </c>
      <c r="G54" s="321">
        <f t="shared" si="0"/>
        <v>5706</v>
      </c>
      <c r="H54" s="326">
        <v>9936</v>
      </c>
      <c r="I54" s="327">
        <f t="shared" si="0"/>
        <v>9936</v>
      </c>
    </row>
    <row r="55" spans="2:9" s="30" customFormat="1" ht="12.75">
      <c r="B55" s="167">
        <v>45</v>
      </c>
      <c r="C55" s="158" t="s">
        <v>93</v>
      </c>
      <c r="D55" s="166">
        <v>1</v>
      </c>
      <c r="E55" s="173" t="s">
        <v>4</v>
      </c>
      <c r="F55" s="264">
        <v>3844</v>
      </c>
      <c r="G55" s="321">
        <f t="shared" si="0"/>
        <v>3844</v>
      </c>
      <c r="H55" s="326">
        <v>12362</v>
      </c>
      <c r="I55" s="327">
        <f t="shared" si="0"/>
        <v>12362</v>
      </c>
    </row>
    <row r="56" spans="2:9" s="30" customFormat="1" ht="12.75">
      <c r="B56" s="167">
        <v>46</v>
      </c>
      <c r="C56" s="158" t="s">
        <v>94</v>
      </c>
      <c r="D56" s="166">
        <v>1</v>
      </c>
      <c r="E56" s="173" t="s">
        <v>4</v>
      </c>
      <c r="F56" s="264">
        <v>3588</v>
      </c>
      <c r="G56" s="321">
        <f t="shared" si="0"/>
        <v>3588</v>
      </c>
      <c r="H56" s="326">
        <v>11517</v>
      </c>
      <c r="I56" s="327">
        <f t="shared" si="0"/>
        <v>11517</v>
      </c>
    </row>
    <row r="57" spans="2:9" s="30" customFormat="1" ht="12.75">
      <c r="B57" s="167">
        <v>47</v>
      </c>
      <c r="C57" s="158" t="s">
        <v>279</v>
      </c>
      <c r="D57" s="166">
        <v>1</v>
      </c>
      <c r="E57" s="173" t="s">
        <v>4</v>
      </c>
      <c r="F57" s="264">
        <v>10547</v>
      </c>
      <c r="G57" s="321">
        <f t="shared" si="0"/>
        <v>10547</v>
      </c>
      <c r="H57" s="326">
        <v>13688</v>
      </c>
      <c r="I57" s="327">
        <f t="shared" si="0"/>
        <v>13688</v>
      </c>
    </row>
    <row r="58" spans="2:9" s="30" customFormat="1" ht="12.75">
      <c r="B58" s="167">
        <v>48</v>
      </c>
      <c r="C58" s="158" t="s">
        <v>95</v>
      </c>
      <c r="D58" s="166">
        <v>1</v>
      </c>
      <c r="E58" s="171" t="s">
        <v>4</v>
      </c>
      <c r="F58" s="264">
        <v>3984</v>
      </c>
      <c r="G58" s="321">
        <f t="shared" si="0"/>
        <v>3984</v>
      </c>
      <c r="H58" s="326">
        <v>7202</v>
      </c>
      <c r="I58" s="327">
        <f t="shared" si="0"/>
        <v>7202</v>
      </c>
    </row>
    <row r="59" spans="2:9" s="30" customFormat="1" ht="12.75">
      <c r="B59" s="167">
        <v>49</v>
      </c>
      <c r="C59" s="158" t="s">
        <v>96</v>
      </c>
      <c r="D59" s="166">
        <v>1</v>
      </c>
      <c r="E59" s="171" t="s">
        <v>4</v>
      </c>
      <c r="F59" s="264">
        <v>3984</v>
      </c>
      <c r="G59" s="321">
        <f t="shared" si="0"/>
        <v>3984</v>
      </c>
      <c r="H59" s="326">
        <v>5763</v>
      </c>
      <c r="I59" s="327">
        <f t="shared" si="0"/>
        <v>5763</v>
      </c>
    </row>
    <row r="60" spans="2:9" s="30" customFormat="1" ht="12.75">
      <c r="B60" s="167">
        <v>50</v>
      </c>
      <c r="C60" s="158" t="s">
        <v>97</v>
      </c>
      <c r="D60" s="166">
        <v>1</v>
      </c>
      <c r="E60" s="171" t="s">
        <v>4</v>
      </c>
      <c r="F60" s="264">
        <v>3984</v>
      </c>
      <c r="G60" s="321">
        <f t="shared" si="0"/>
        <v>3984</v>
      </c>
      <c r="H60" s="326">
        <v>3751</v>
      </c>
      <c r="I60" s="327">
        <f t="shared" si="0"/>
        <v>3751</v>
      </c>
    </row>
    <row r="61" spans="2:9" ht="12.75">
      <c r="B61" s="167">
        <v>51</v>
      </c>
      <c r="C61" s="158" t="s">
        <v>98</v>
      </c>
      <c r="D61" s="166">
        <v>1</v>
      </c>
      <c r="E61" s="171" t="s">
        <v>4</v>
      </c>
      <c r="F61" s="264">
        <v>3984</v>
      </c>
      <c r="G61" s="321">
        <f t="shared" si="0"/>
        <v>3984</v>
      </c>
      <c r="H61" s="326">
        <v>3168</v>
      </c>
      <c r="I61" s="327">
        <f t="shared" si="0"/>
        <v>3168</v>
      </c>
    </row>
    <row r="62" spans="2:9" s="15" customFormat="1" ht="12.75">
      <c r="B62" s="167">
        <v>52</v>
      </c>
      <c r="C62" s="158" t="s">
        <v>99</v>
      </c>
      <c r="D62" s="166">
        <v>1</v>
      </c>
      <c r="E62" s="171" t="s">
        <v>4</v>
      </c>
      <c r="F62" s="264">
        <v>3984</v>
      </c>
      <c r="G62" s="321">
        <f t="shared" si="0"/>
        <v>3984</v>
      </c>
      <c r="H62" s="326">
        <v>7202</v>
      </c>
      <c r="I62" s="327">
        <f t="shared" si="0"/>
        <v>7202</v>
      </c>
    </row>
    <row r="63" spans="2:9" ht="12.75">
      <c r="B63" s="167">
        <v>53</v>
      </c>
      <c r="C63" s="158" t="s">
        <v>100</v>
      </c>
      <c r="D63" s="166">
        <v>1</v>
      </c>
      <c r="E63" s="171" t="s">
        <v>4</v>
      </c>
      <c r="F63" s="264">
        <v>3984</v>
      </c>
      <c r="G63" s="321">
        <f t="shared" si="0"/>
        <v>3984</v>
      </c>
      <c r="H63" s="326">
        <v>5763</v>
      </c>
      <c r="I63" s="327">
        <f t="shared" si="0"/>
        <v>5763</v>
      </c>
    </row>
    <row r="64" spans="2:9" ht="12.75">
      <c r="B64" s="167">
        <v>54</v>
      </c>
      <c r="C64" s="158" t="s">
        <v>101</v>
      </c>
      <c r="D64" s="166">
        <v>1</v>
      </c>
      <c r="E64" s="171" t="s">
        <v>4</v>
      </c>
      <c r="F64" s="264">
        <v>3984</v>
      </c>
      <c r="G64" s="321">
        <f t="shared" si="0"/>
        <v>3984</v>
      </c>
      <c r="H64" s="326">
        <v>3751</v>
      </c>
      <c r="I64" s="327">
        <f t="shared" si="0"/>
        <v>3751</v>
      </c>
    </row>
    <row r="65" spans="2:9" ht="12.75">
      <c r="B65" s="167">
        <v>55</v>
      </c>
      <c r="C65" s="158" t="s">
        <v>102</v>
      </c>
      <c r="D65" s="166">
        <v>1</v>
      </c>
      <c r="E65" s="171" t="s">
        <v>4</v>
      </c>
      <c r="F65" s="264">
        <v>3984</v>
      </c>
      <c r="G65" s="321">
        <f t="shared" si="0"/>
        <v>3984</v>
      </c>
      <c r="H65" s="326">
        <v>3168</v>
      </c>
      <c r="I65" s="327">
        <f t="shared" si="0"/>
        <v>3168</v>
      </c>
    </row>
    <row r="66" spans="2:9" ht="12.75">
      <c r="B66" s="167">
        <v>56</v>
      </c>
      <c r="C66" s="158" t="s">
        <v>103</v>
      </c>
      <c r="D66" s="166">
        <v>1</v>
      </c>
      <c r="E66" s="171" t="s">
        <v>4</v>
      </c>
      <c r="F66" s="264">
        <v>1906</v>
      </c>
      <c r="G66" s="321">
        <f t="shared" si="0"/>
        <v>1906</v>
      </c>
      <c r="H66" s="326">
        <v>7633</v>
      </c>
      <c r="I66" s="327">
        <f t="shared" si="0"/>
        <v>7633</v>
      </c>
    </row>
    <row r="67" spans="2:9" s="15" customFormat="1" ht="12.75">
      <c r="B67" s="167">
        <v>57</v>
      </c>
      <c r="C67" s="158" t="s">
        <v>207</v>
      </c>
      <c r="D67" s="166">
        <v>1</v>
      </c>
      <c r="E67" s="171" t="s">
        <v>4</v>
      </c>
      <c r="F67" s="264">
        <v>4938</v>
      </c>
      <c r="G67" s="321">
        <f t="shared" si="0"/>
        <v>4938</v>
      </c>
      <c r="H67" s="326">
        <v>1157</v>
      </c>
      <c r="I67" s="327">
        <f t="shared" si="0"/>
        <v>1157</v>
      </c>
    </row>
    <row r="68" spans="2:9" ht="12.75">
      <c r="B68" s="167">
        <v>58</v>
      </c>
      <c r="C68" s="158" t="s">
        <v>254</v>
      </c>
      <c r="D68" s="166">
        <v>1</v>
      </c>
      <c r="E68" s="171" t="s">
        <v>4</v>
      </c>
      <c r="F68" s="264">
        <v>3203</v>
      </c>
      <c r="G68" s="321">
        <f t="shared" si="0"/>
        <v>3203</v>
      </c>
      <c r="H68" s="326">
        <v>7633</v>
      </c>
      <c r="I68" s="327">
        <f t="shared" si="0"/>
        <v>7633</v>
      </c>
    </row>
    <row r="69" spans="2:9" ht="12.75">
      <c r="B69" s="167">
        <v>59</v>
      </c>
      <c r="C69" s="159" t="s">
        <v>107</v>
      </c>
      <c r="D69" s="166">
        <v>1</v>
      </c>
      <c r="E69" s="262" t="s">
        <v>74</v>
      </c>
      <c r="F69" s="264">
        <v>1281</v>
      </c>
      <c r="G69" s="321">
        <f t="shared" si="0"/>
        <v>1281</v>
      </c>
      <c r="H69" s="326">
        <v>1157</v>
      </c>
      <c r="I69" s="327">
        <f t="shared" si="0"/>
        <v>1157</v>
      </c>
    </row>
    <row r="70" spans="2:9" ht="12.75">
      <c r="B70" s="167">
        <v>60</v>
      </c>
      <c r="C70" s="158" t="s">
        <v>105</v>
      </c>
      <c r="D70" s="166">
        <v>1</v>
      </c>
      <c r="E70" s="171" t="s">
        <v>4</v>
      </c>
      <c r="F70" s="264">
        <v>13875</v>
      </c>
      <c r="G70" s="321">
        <f t="shared" si="0"/>
        <v>13875</v>
      </c>
      <c r="H70" s="326">
        <v>20494</v>
      </c>
      <c r="I70" s="327">
        <f t="shared" si="0"/>
        <v>20494</v>
      </c>
    </row>
    <row r="71" spans="2:9" ht="12.75">
      <c r="B71" s="167">
        <v>61</v>
      </c>
      <c r="C71" s="159" t="s">
        <v>106</v>
      </c>
      <c r="D71" s="166">
        <v>1</v>
      </c>
      <c r="E71" s="262" t="s">
        <v>4</v>
      </c>
      <c r="F71" s="264">
        <v>2819</v>
      </c>
      <c r="G71" s="321">
        <f t="shared" si="0"/>
        <v>2819</v>
      </c>
      <c r="H71" s="326">
        <v>3633</v>
      </c>
      <c r="I71" s="327">
        <f t="shared" si="0"/>
        <v>3633</v>
      </c>
    </row>
    <row r="72" spans="2:9" ht="12.75">
      <c r="B72" s="167">
        <v>62</v>
      </c>
      <c r="C72" s="158" t="s">
        <v>208</v>
      </c>
      <c r="D72" s="166">
        <v>1</v>
      </c>
      <c r="E72" s="171" t="s">
        <v>4</v>
      </c>
      <c r="F72" s="264">
        <v>3844</v>
      </c>
      <c r="G72" s="321">
        <f t="shared" si="0"/>
        <v>3844</v>
      </c>
      <c r="H72" s="326">
        <v>8207</v>
      </c>
      <c r="I72" s="327">
        <f t="shared" si="0"/>
        <v>8207</v>
      </c>
    </row>
    <row r="73" spans="2:9" ht="12.75">
      <c r="B73" s="167">
        <v>63</v>
      </c>
      <c r="C73" s="158" t="s">
        <v>236</v>
      </c>
      <c r="D73" s="166">
        <v>1</v>
      </c>
      <c r="E73" s="262" t="s">
        <v>4</v>
      </c>
      <c r="F73" s="264">
        <v>4484</v>
      </c>
      <c r="G73" s="321">
        <f t="shared" si="0"/>
        <v>4484</v>
      </c>
      <c r="H73" s="326">
        <v>20089</v>
      </c>
      <c r="I73" s="327">
        <f t="shared" si="0"/>
        <v>20089</v>
      </c>
    </row>
    <row r="74" spans="2:9" ht="12.75">
      <c r="B74" s="167">
        <v>64</v>
      </c>
      <c r="C74" s="158" t="s">
        <v>596</v>
      </c>
      <c r="D74" s="166">
        <v>1</v>
      </c>
      <c r="E74" s="171" t="s">
        <v>6</v>
      </c>
      <c r="F74" s="264">
        <v>1067</v>
      </c>
      <c r="G74" s="321">
        <f t="shared" si="0"/>
        <v>1067</v>
      </c>
      <c r="H74" s="326">
        <v>1109</v>
      </c>
      <c r="I74" s="327">
        <f t="shared" si="0"/>
        <v>1109</v>
      </c>
    </row>
    <row r="75" spans="2:9" ht="12.75">
      <c r="B75" s="167">
        <v>65</v>
      </c>
      <c r="C75" s="158" t="s">
        <v>104</v>
      </c>
      <c r="D75" s="166">
        <v>1</v>
      </c>
      <c r="E75" s="171" t="s">
        <v>4</v>
      </c>
      <c r="F75" s="264">
        <v>1179</v>
      </c>
      <c r="G75" s="321">
        <f t="shared" si="0"/>
        <v>1179</v>
      </c>
      <c r="H75" s="326">
        <v>1128</v>
      </c>
      <c r="I75" s="327">
        <f t="shared" si="0"/>
        <v>1128</v>
      </c>
    </row>
    <row r="76" spans="2:9" s="6" customFormat="1" ht="19.5" customHeight="1">
      <c r="B76" s="167">
        <v>66</v>
      </c>
      <c r="C76" s="158" t="s">
        <v>597</v>
      </c>
      <c r="D76" s="166">
        <v>1</v>
      </c>
      <c r="E76" s="171" t="s">
        <v>6</v>
      </c>
      <c r="F76" s="264">
        <v>1100</v>
      </c>
      <c r="G76" s="321">
        <f t="shared" si="0"/>
        <v>1100</v>
      </c>
      <c r="H76" s="326">
        <v>1635</v>
      </c>
      <c r="I76" s="327">
        <f t="shared" si="0"/>
        <v>1635</v>
      </c>
    </row>
    <row r="77" spans="2:9" s="29" customFormat="1" ht="19.5" customHeight="1">
      <c r="B77" s="167">
        <v>67</v>
      </c>
      <c r="C77" s="158" t="s">
        <v>598</v>
      </c>
      <c r="D77" s="166">
        <v>1</v>
      </c>
      <c r="E77" s="171" t="s">
        <v>6</v>
      </c>
      <c r="F77" s="264">
        <v>1100</v>
      </c>
      <c r="G77" s="321">
        <f t="shared" si="0"/>
        <v>1100</v>
      </c>
      <c r="H77" s="326">
        <v>1541</v>
      </c>
      <c r="I77" s="327">
        <f t="shared" si="0"/>
        <v>1541</v>
      </c>
    </row>
    <row r="78" spans="2:9" s="6" customFormat="1" ht="25.5">
      <c r="B78" s="167">
        <v>68</v>
      </c>
      <c r="C78" s="158" t="s">
        <v>599</v>
      </c>
      <c r="D78" s="394">
        <v>1</v>
      </c>
      <c r="E78" s="395" t="s">
        <v>4</v>
      </c>
      <c r="F78" s="264">
        <v>75000</v>
      </c>
      <c r="G78" s="321">
        <f t="shared" si="0"/>
        <v>75000</v>
      </c>
      <c r="H78" s="326">
        <v>39841</v>
      </c>
      <c r="I78" s="327">
        <f t="shared" si="0"/>
        <v>39841</v>
      </c>
    </row>
    <row r="79" spans="2:9" ht="37.5" customHeight="1">
      <c r="B79" s="167">
        <v>69</v>
      </c>
      <c r="C79" s="158" t="s">
        <v>202</v>
      </c>
      <c r="D79" s="166">
        <v>1</v>
      </c>
      <c r="E79" s="171" t="s">
        <v>4</v>
      </c>
      <c r="F79" s="264">
        <v>92859</v>
      </c>
      <c r="G79" s="321">
        <f aca="true" t="shared" si="1" ref="G79:I142">F79*$D79</f>
        <v>92859</v>
      </c>
      <c r="H79" s="326">
        <v>47534</v>
      </c>
      <c r="I79" s="327">
        <f t="shared" si="1"/>
        <v>47534</v>
      </c>
    </row>
    <row r="80" spans="2:9" s="15" customFormat="1" ht="25.5">
      <c r="B80" s="167">
        <v>70</v>
      </c>
      <c r="C80" s="158" t="s">
        <v>167</v>
      </c>
      <c r="D80" s="166">
        <v>1</v>
      </c>
      <c r="E80" s="171" t="s">
        <v>4</v>
      </c>
      <c r="F80" s="264">
        <v>54813</v>
      </c>
      <c r="G80" s="321">
        <f t="shared" si="1"/>
        <v>54813</v>
      </c>
      <c r="H80" s="326">
        <v>47084</v>
      </c>
      <c r="I80" s="327">
        <f t="shared" si="1"/>
        <v>47084</v>
      </c>
    </row>
    <row r="81" spans="2:9" s="6" customFormat="1" ht="51">
      <c r="B81" s="167">
        <v>71</v>
      </c>
      <c r="C81" s="158" t="s">
        <v>600</v>
      </c>
      <c r="D81" s="166">
        <v>1</v>
      </c>
      <c r="E81" s="171" t="s">
        <v>6</v>
      </c>
      <c r="F81" s="264">
        <v>7500</v>
      </c>
      <c r="G81" s="321">
        <f t="shared" si="1"/>
        <v>7500</v>
      </c>
      <c r="H81" s="326">
        <v>14730</v>
      </c>
      <c r="I81" s="327">
        <f t="shared" si="1"/>
        <v>14730</v>
      </c>
    </row>
    <row r="82" spans="2:9" ht="19.5" customHeight="1">
      <c r="B82" s="167">
        <v>72</v>
      </c>
      <c r="C82" s="158" t="s">
        <v>601</v>
      </c>
      <c r="D82" s="166">
        <v>1</v>
      </c>
      <c r="E82" s="171" t="s">
        <v>6</v>
      </c>
      <c r="F82" s="264">
        <v>5500</v>
      </c>
      <c r="G82" s="321">
        <f t="shared" si="1"/>
        <v>5500</v>
      </c>
      <c r="H82" s="326">
        <v>12859</v>
      </c>
      <c r="I82" s="327">
        <f t="shared" si="1"/>
        <v>12859</v>
      </c>
    </row>
    <row r="83" spans="2:9" ht="23.25" customHeight="1">
      <c r="B83" s="167">
        <v>73</v>
      </c>
      <c r="C83" s="158" t="s">
        <v>109</v>
      </c>
      <c r="D83" s="166">
        <v>1</v>
      </c>
      <c r="E83" s="171" t="s">
        <v>4</v>
      </c>
      <c r="F83" s="264">
        <v>3431</v>
      </c>
      <c r="G83" s="321">
        <f t="shared" si="1"/>
        <v>3431</v>
      </c>
      <c r="H83" s="326">
        <v>7251</v>
      </c>
      <c r="I83" s="327">
        <f t="shared" si="1"/>
        <v>7251</v>
      </c>
    </row>
    <row r="84" spans="2:9" s="16" customFormat="1" ht="12.75">
      <c r="B84" s="167">
        <v>74</v>
      </c>
      <c r="C84" s="158" t="s">
        <v>111</v>
      </c>
      <c r="D84" s="166">
        <v>1</v>
      </c>
      <c r="E84" s="171" t="s">
        <v>4</v>
      </c>
      <c r="F84" s="264">
        <v>2306</v>
      </c>
      <c r="G84" s="321">
        <f t="shared" si="1"/>
        <v>2306</v>
      </c>
      <c r="H84" s="326">
        <v>2014</v>
      </c>
      <c r="I84" s="327">
        <f t="shared" si="1"/>
        <v>2014</v>
      </c>
    </row>
    <row r="85" spans="2:9" ht="19.5" customHeight="1">
      <c r="B85" s="167">
        <v>75</v>
      </c>
      <c r="C85" s="203" t="s">
        <v>184</v>
      </c>
      <c r="D85" s="166">
        <v>1</v>
      </c>
      <c r="E85" s="262" t="s">
        <v>6</v>
      </c>
      <c r="F85" s="264">
        <v>1838</v>
      </c>
      <c r="G85" s="321">
        <f t="shared" si="1"/>
        <v>1838</v>
      </c>
      <c r="H85" s="326">
        <v>1181</v>
      </c>
      <c r="I85" s="327">
        <f t="shared" si="1"/>
        <v>1181</v>
      </c>
    </row>
    <row r="86" spans="2:9" ht="19.5" customHeight="1">
      <c r="B86" s="167">
        <v>76</v>
      </c>
      <c r="C86" s="158" t="s">
        <v>602</v>
      </c>
      <c r="D86" s="166">
        <v>1</v>
      </c>
      <c r="E86" s="171" t="s">
        <v>4</v>
      </c>
      <c r="F86" s="264">
        <v>2306</v>
      </c>
      <c r="G86" s="321">
        <f t="shared" si="1"/>
        <v>2306</v>
      </c>
      <c r="H86" s="326">
        <v>2736</v>
      </c>
      <c r="I86" s="327">
        <f t="shared" si="1"/>
        <v>2736</v>
      </c>
    </row>
    <row r="87" spans="2:9" ht="19.5" customHeight="1">
      <c r="B87" s="167">
        <v>77</v>
      </c>
      <c r="C87" s="158" t="s">
        <v>210</v>
      </c>
      <c r="D87" s="166">
        <v>1</v>
      </c>
      <c r="E87" s="171" t="s">
        <v>4</v>
      </c>
      <c r="F87" s="264">
        <v>2306</v>
      </c>
      <c r="G87" s="321">
        <f t="shared" si="1"/>
        <v>2306</v>
      </c>
      <c r="H87" s="326">
        <v>8209</v>
      </c>
      <c r="I87" s="327">
        <f t="shared" si="1"/>
        <v>8209</v>
      </c>
    </row>
    <row r="88" spans="2:9" s="29" customFormat="1" ht="12.75">
      <c r="B88" s="167">
        <v>78</v>
      </c>
      <c r="C88" s="158" t="s">
        <v>603</v>
      </c>
      <c r="D88" s="166">
        <v>1</v>
      </c>
      <c r="E88" s="171" t="s">
        <v>4</v>
      </c>
      <c r="F88" s="264">
        <v>2250</v>
      </c>
      <c r="G88" s="321">
        <f t="shared" si="1"/>
        <v>2250</v>
      </c>
      <c r="H88" s="326">
        <v>16418</v>
      </c>
      <c r="I88" s="327">
        <f t="shared" si="1"/>
        <v>16418</v>
      </c>
    </row>
    <row r="89" spans="2:9" ht="12.75">
      <c r="B89" s="167">
        <v>79</v>
      </c>
      <c r="C89" s="158" t="s">
        <v>604</v>
      </c>
      <c r="D89" s="166">
        <v>1</v>
      </c>
      <c r="E89" s="171" t="s">
        <v>4</v>
      </c>
      <c r="F89" s="264">
        <v>2250</v>
      </c>
      <c r="G89" s="321">
        <f t="shared" si="1"/>
        <v>2250</v>
      </c>
      <c r="H89" s="326">
        <v>2736</v>
      </c>
      <c r="I89" s="327">
        <f t="shared" si="1"/>
        <v>2736</v>
      </c>
    </row>
    <row r="90" spans="2:9" s="15" customFormat="1" ht="25.5">
      <c r="B90" s="167">
        <v>80</v>
      </c>
      <c r="C90" s="158" t="s">
        <v>605</v>
      </c>
      <c r="D90" s="166">
        <v>1</v>
      </c>
      <c r="E90" s="171" t="s">
        <v>4</v>
      </c>
      <c r="F90" s="264">
        <v>19844</v>
      </c>
      <c r="G90" s="321">
        <f t="shared" si="1"/>
        <v>19844</v>
      </c>
      <c r="H90" s="326">
        <v>15320</v>
      </c>
      <c r="I90" s="327">
        <f t="shared" si="1"/>
        <v>15320</v>
      </c>
    </row>
    <row r="91" spans="2:9" ht="12.75">
      <c r="B91" s="167">
        <v>81</v>
      </c>
      <c r="C91" s="158" t="s">
        <v>211</v>
      </c>
      <c r="D91" s="166">
        <v>1</v>
      </c>
      <c r="E91" s="262" t="s">
        <v>4</v>
      </c>
      <c r="F91" s="264">
        <v>16125</v>
      </c>
      <c r="G91" s="321">
        <f t="shared" si="1"/>
        <v>16125</v>
      </c>
      <c r="H91" s="326">
        <v>17152</v>
      </c>
      <c r="I91" s="327">
        <f t="shared" si="1"/>
        <v>17152</v>
      </c>
    </row>
    <row r="92" spans="2:9" ht="51">
      <c r="B92" s="167">
        <v>82</v>
      </c>
      <c r="C92" s="158" t="s">
        <v>606</v>
      </c>
      <c r="D92" s="166">
        <v>1</v>
      </c>
      <c r="E92" s="171" t="s">
        <v>4</v>
      </c>
      <c r="F92" s="264">
        <v>32031</v>
      </c>
      <c r="G92" s="321">
        <f t="shared" si="1"/>
        <v>32031</v>
      </c>
      <c r="H92" s="326">
        <v>17152</v>
      </c>
      <c r="I92" s="327">
        <f t="shared" si="1"/>
        <v>17152</v>
      </c>
    </row>
    <row r="93" spans="2:9" ht="19.5" customHeight="1">
      <c r="B93" s="167">
        <v>83</v>
      </c>
      <c r="C93" s="158" t="s">
        <v>114</v>
      </c>
      <c r="D93" s="166">
        <v>1</v>
      </c>
      <c r="E93" s="173" t="s">
        <v>4</v>
      </c>
      <c r="F93" s="264">
        <v>23703</v>
      </c>
      <c r="G93" s="321">
        <f t="shared" si="1"/>
        <v>23703</v>
      </c>
      <c r="H93" s="326">
        <v>12223</v>
      </c>
      <c r="I93" s="327">
        <f t="shared" si="1"/>
        <v>12223</v>
      </c>
    </row>
    <row r="94" spans="2:9" ht="19.5" customHeight="1">
      <c r="B94" s="167">
        <v>84</v>
      </c>
      <c r="C94" s="158" t="s">
        <v>115</v>
      </c>
      <c r="D94" s="166">
        <v>1</v>
      </c>
      <c r="E94" s="173" t="s">
        <v>4</v>
      </c>
      <c r="F94" s="264">
        <v>30200</v>
      </c>
      <c r="G94" s="321">
        <f t="shared" si="1"/>
        <v>30200</v>
      </c>
      <c r="H94" s="326">
        <v>73875</v>
      </c>
      <c r="I94" s="327">
        <f t="shared" si="1"/>
        <v>73875</v>
      </c>
    </row>
    <row r="95" spans="2:9" ht="35.25" customHeight="1">
      <c r="B95" s="167">
        <v>85</v>
      </c>
      <c r="C95" s="160" t="s">
        <v>116</v>
      </c>
      <c r="D95" s="166">
        <v>1</v>
      </c>
      <c r="E95" s="171" t="s">
        <v>4</v>
      </c>
      <c r="F95" s="264">
        <v>12875</v>
      </c>
      <c r="G95" s="321">
        <f t="shared" si="1"/>
        <v>12875</v>
      </c>
      <c r="H95" s="326">
        <v>3104</v>
      </c>
      <c r="I95" s="327">
        <f t="shared" si="1"/>
        <v>3104</v>
      </c>
    </row>
    <row r="96" spans="2:9" s="29" customFormat="1" ht="19.5" customHeight="1">
      <c r="B96" s="167">
        <v>86</v>
      </c>
      <c r="C96" s="160" t="s">
        <v>117</v>
      </c>
      <c r="D96" s="166">
        <v>1</v>
      </c>
      <c r="E96" s="171" t="s">
        <v>4</v>
      </c>
      <c r="F96" s="264">
        <v>23000</v>
      </c>
      <c r="G96" s="321">
        <f t="shared" si="1"/>
        <v>23000</v>
      </c>
      <c r="H96" s="326">
        <v>38135</v>
      </c>
      <c r="I96" s="327">
        <f t="shared" si="1"/>
        <v>38135</v>
      </c>
    </row>
    <row r="97" spans="2:9" ht="19.5" customHeight="1">
      <c r="B97" s="167">
        <v>87</v>
      </c>
      <c r="C97" s="160" t="s">
        <v>118</v>
      </c>
      <c r="D97" s="166">
        <v>1</v>
      </c>
      <c r="E97" s="173" t="s">
        <v>4</v>
      </c>
      <c r="F97" s="264">
        <v>8547</v>
      </c>
      <c r="G97" s="321">
        <f t="shared" si="1"/>
        <v>8547</v>
      </c>
      <c r="H97" s="326">
        <v>3546</v>
      </c>
      <c r="I97" s="327">
        <f t="shared" si="1"/>
        <v>3546</v>
      </c>
    </row>
    <row r="98" spans="2:9" ht="12.75">
      <c r="B98" s="167">
        <v>88</v>
      </c>
      <c r="C98" s="160" t="s">
        <v>212</v>
      </c>
      <c r="D98" s="166">
        <v>1</v>
      </c>
      <c r="E98" s="171" t="s">
        <v>6</v>
      </c>
      <c r="F98" s="264">
        <v>5715</v>
      </c>
      <c r="G98" s="321">
        <f t="shared" si="1"/>
        <v>5715</v>
      </c>
      <c r="H98" s="326">
        <v>5734</v>
      </c>
      <c r="I98" s="327">
        <f t="shared" si="1"/>
        <v>5734</v>
      </c>
    </row>
    <row r="99" spans="2:9" ht="12.75">
      <c r="B99" s="167">
        <v>89</v>
      </c>
      <c r="C99" s="160" t="s">
        <v>213</v>
      </c>
      <c r="D99" s="166">
        <v>1</v>
      </c>
      <c r="E99" s="173" t="s">
        <v>6</v>
      </c>
      <c r="F99" s="264">
        <v>3850</v>
      </c>
      <c r="G99" s="321">
        <f t="shared" si="1"/>
        <v>3850</v>
      </c>
      <c r="H99" s="326">
        <v>4418</v>
      </c>
      <c r="I99" s="327">
        <f t="shared" si="1"/>
        <v>4418</v>
      </c>
    </row>
    <row r="100" spans="2:9" ht="12.75">
      <c r="B100" s="167">
        <v>90</v>
      </c>
      <c r="C100" s="160" t="s">
        <v>607</v>
      </c>
      <c r="D100" s="166">
        <v>1</v>
      </c>
      <c r="E100" s="199" t="s">
        <v>4</v>
      </c>
      <c r="F100" s="264">
        <v>180000</v>
      </c>
      <c r="G100" s="321">
        <f t="shared" si="1"/>
        <v>180000</v>
      </c>
      <c r="H100" s="396"/>
      <c r="I100" s="327">
        <f t="shared" si="1"/>
        <v>0</v>
      </c>
    </row>
    <row r="101" spans="2:9" ht="12.75">
      <c r="B101" s="167">
        <v>91</v>
      </c>
      <c r="C101" s="160" t="s">
        <v>608</v>
      </c>
      <c r="D101" s="166">
        <v>1</v>
      </c>
      <c r="E101" s="199" t="s">
        <v>4</v>
      </c>
      <c r="F101" s="264">
        <v>300000</v>
      </c>
      <c r="G101" s="321">
        <f t="shared" si="1"/>
        <v>300000</v>
      </c>
      <c r="H101" s="396"/>
      <c r="I101" s="327">
        <f t="shared" si="1"/>
        <v>0</v>
      </c>
    </row>
    <row r="102" spans="2:9" ht="12.75">
      <c r="B102" s="167">
        <v>92</v>
      </c>
      <c r="C102" s="160" t="s">
        <v>609</v>
      </c>
      <c r="D102" s="166">
        <v>1</v>
      </c>
      <c r="E102" s="199" t="s">
        <v>4</v>
      </c>
      <c r="F102" s="264">
        <v>180000</v>
      </c>
      <c r="G102" s="321">
        <f t="shared" si="1"/>
        <v>180000</v>
      </c>
      <c r="H102" s="396"/>
      <c r="I102" s="327">
        <f t="shared" si="1"/>
        <v>0</v>
      </c>
    </row>
    <row r="103" spans="2:9" ht="12.75">
      <c r="B103" s="167">
        <v>93</v>
      </c>
      <c r="C103" s="160" t="s">
        <v>610</v>
      </c>
      <c r="D103" s="166">
        <v>1</v>
      </c>
      <c r="E103" s="199" t="s">
        <v>4</v>
      </c>
      <c r="F103" s="264">
        <v>300000</v>
      </c>
      <c r="G103" s="321">
        <f t="shared" si="1"/>
        <v>300000</v>
      </c>
      <c r="H103" s="396"/>
      <c r="I103" s="327">
        <f t="shared" si="1"/>
        <v>0</v>
      </c>
    </row>
    <row r="104" spans="2:9" s="15" customFormat="1" ht="51">
      <c r="B104" s="167">
        <v>94</v>
      </c>
      <c r="C104" s="160" t="s">
        <v>611</v>
      </c>
      <c r="D104" s="166">
        <v>1</v>
      </c>
      <c r="E104" s="199" t="s">
        <v>4</v>
      </c>
      <c r="F104" s="264">
        <v>28656</v>
      </c>
      <c r="G104" s="321">
        <f t="shared" si="1"/>
        <v>28656</v>
      </c>
      <c r="H104" s="326">
        <v>17152</v>
      </c>
      <c r="I104" s="327">
        <f t="shared" si="1"/>
        <v>17152</v>
      </c>
    </row>
    <row r="105" spans="2:9" s="15" customFormat="1" ht="19.5" customHeight="1">
      <c r="B105" s="167">
        <v>95</v>
      </c>
      <c r="C105" s="160" t="s">
        <v>612</v>
      </c>
      <c r="D105" s="166">
        <v>1</v>
      </c>
      <c r="E105" s="199" t="s">
        <v>4</v>
      </c>
      <c r="F105" s="264">
        <v>25000</v>
      </c>
      <c r="G105" s="321">
        <f t="shared" si="1"/>
        <v>25000</v>
      </c>
      <c r="H105" s="396"/>
      <c r="I105" s="327">
        <f t="shared" si="1"/>
        <v>0</v>
      </c>
    </row>
    <row r="106" spans="2:9" s="1" customFormat="1" ht="21.75" customHeight="1">
      <c r="B106" s="167">
        <v>96</v>
      </c>
      <c r="C106" s="160" t="s">
        <v>613</v>
      </c>
      <c r="D106" s="166">
        <v>1</v>
      </c>
      <c r="E106" s="199" t="s">
        <v>4</v>
      </c>
      <c r="F106" s="264">
        <v>25000</v>
      </c>
      <c r="G106" s="321">
        <f t="shared" si="1"/>
        <v>25000</v>
      </c>
      <c r="H106" s="396"/>
      <c r="I106" s="327">
        <f t="shared" si="1"/>
        <v>0</v>
      </c>
    </row>
    <row r="107" spans="2:9" ht="25.5">
      <c r="B107" s="167">
        <v>97</v>
      </c>
      <c r="C107" s="160" t="s">
        <v>614</v>
      </c>
      <c r="D107" s="166">
        <v>1</v>
      </c>
      <c r="E107" s="199" t="s">
        <v>4</v>
      </c>
      <c r="F107" s="264">
        <v>6500</v>
      </c>
      <c r="G107" s="321">
        <f t="shared" si="1"/>
        <v>6500</v>
      </c>
      <c r="H107" s="326">
        <v>1912</v>
      </c>
      <c r="I107" s="327">
        <f t="shared" si="1"/>
        <v>1912</v>
      </c>
    </row>
    <row r="108" spans="2:9" s="1" customFormat="1" ht="25.5">
      <c r="B108" s="167">
        <v>98</v>
      </c>
      <c r="C108" s="160" t="s">
        <v>615</v>
      </c>
      <c r="D108" s="166">
        <v>1</v>
      </c>
      <c r="E108" s="199" t="s">
        <v>4</v>
      </c>
      <c r="F108" s="264">
        <v>3500</v>
      </c>
      <c r="G108" s="321">
        <f t="shared" si="1"/>
        <v>3500</v>
      </c>
      <c r="H108" s="326">
        <v>5894</v>
      </c>
      <c r="I108" s="327">
        <f t="shared" si="1"/>
        <v>5894</v>
      </c>
    </row>
    <row r="109" spans="2:9" ht="25.5">
      <c r="B109" s="167">
        <v>99</v>
      </c>
      <c r="C109" s="160" t="s">
        <v>616</v>
      </c>
      <c r="D109" s="166">
        <v>1</v>
      </c>
      <c r="E109" s="199" t="s">
        <v>4</v>
      </c>
      <c r="F109" s="264">
        <v>3500</v>
      </c>
      <c r="G109" s="321">
        <f t="shared" si="1"/>
        <v>3500</v>
      </c>
      <c r="H109" s="326">
        <v>5358</v>
      </c>
      <c r="I109" s="327">
        <f t="shared" si="1"/>
        <v>5358</v>
      </c>
    </row>
    <row r="110" spans="2:9" ht="12.75">
      <c r="B110" s="167">
        <v>100</v>
      </c>
      <c r="C110" s="160" t="s">
        <v>617</v>
      </c>
      <c r="D110" s="166">
        <v>1</v>
      </c>
      <c r="E110" s="199" t="s">
        <v>4</v>
      </c>
      <c r="F110" s="264">
        <v>7500</v>
      </c>
      <c r="G110" s="321">
        <f t="shared" si="1"/>
        <v>7500</v>
      </c>
      <c r="H110" s="396"/>
      <c r="I110" s="327">
        <f t="shared" si="1"/>
        <v>0</v>
      </c>
    </row>
    <row r="111" spans="2:9" ht="26.25" customHeight="1">
      <c r="B111" s="167">
        <v>101</v>
      </c>
      <c r="C111" s="160" t="s">
        <v>618</v>
      </c>
      <c r="D111" s="166">
        <v>1</v>
      </c>
      <c r="E111" s="199" t="s">
        <v>4</v>
      </c>
      <c r="F111" s="264">
        <v>7500</v>
      </c>
      <c r="G111" s="321">
        <f t="shared" si="1"/>
        <v>7500</v>
      </c>
      <c r="H111" s="396"/>
      <c r="I111" s="327">
        <f t="shared" si="1"/>
        <v>0</v>
      </c>
    </row>
    <row r="112" spans="2:9" s="28" customFormat="1" ht="12.75">
      <c r="B112" s="167">
        <v>102</v>
      </c>
      <c r="C112" s="160" t="s">
        <v>619</v>
      </c>
      <c r="D112" s="166">
        <v>1</v>
      </c>
      <c r="E112" s="199" t="s">
        <v>4</v>
      </c>
      <c r="F112" s="264">
        <v>7500</v>
      </c>
      <c r="G112" s="321">
        <f t="shared" si="1"/>
        <v>7500</v>
      </c>
      <c r="H112" s="396"/>
      <c r="I112" s="327">
        <f t="shared" si="1"/>
        <v>0</v>
      </c>
    </row>
    <row r="113" spans="2:9" s="28" customFormat="1" ht="12.75">
      <c r="B113" s="167">
        <v>103</v>
      </c>
      <c r="C113" s="160" t="s">
        <v>620</v>
      </c>
      <c r="D113" s="166">
        <v>1</v>
      </c>
      <c r="E113" s="199" t="s">
        <v>4</v>
      </c>
      <c r="F113" s="264">
        <v>14500</v>
      </c>
      <c r="G113" s="321">
        <f t="shared" si="1"/>
        <v>14500</v>
      </c>
      <c r="H113" s="396"/>
      <c r="I113" s="327">
        <f t="shared" si="1"/>
        <v>0</v>
      </c>
    </row>
    <row r="114" spans="2:9" s="28" customFormat="1" ht="12.75">
      <c r="B114" s="167">
        <v>104</v>
      </c>
      <c r="C114" s="160" t="s">
        <v>621</v>
      </c>
      <c r="D114" s="166">
        <v>1</v>
      </c>
      <c r="E114" s="199" t="s">
        <v>4</v>
      </c>
      <c r="F114" s="264">
        <v>45000</v>
      </c>
      <c r="G114" s="321">
        <f t="shared" si="1"/>
        <v>45000</v>
      </c>
      <c r="H114" s="396"/>
      <c r="I114" s="327">
        <f t="shared" si="1"/>
        <v>0</v>
      </c>
    </row>
    <row r="115" spans="2:9" s="28" customFormat="1" ht="12.75">
      <c r="B115" s="167">
        <v>105</v>
      </c>
      <c r="C115" s="160" t="s">
        <v>622</v>
      </c>
      <c r="D115" s="166">
        <v>1</v>
      </c>
      <c r="E115" s="199" t="s">
        <v>4</v>
      </c>
      <c r="F115" s="264">
        <v>31500</v>
      </c>
      <c r="G115" s="321">
        <f t="shared" si="1"/>
        <v>31500</v>
      </c>
      <c r="H115" s="396"/>
      <c r="I115" s="327">
        <f t="shared" si="1"/>
        <v>0</v>
      </c>
    </row>
    <row r="116" spans="2:9" s="28" customFormat="1" ht="12.75">
      <c r="B116" s="167">
        <v>106</v>
      </c>
      <c r="C116" s="160" t="s">
        <v>623</v>
      </c>
      <c r="D116" s="166">
        <v>1</v>
      </c>
      <c r="E116" s="199" t="s">
        <v>4</v>
      </c>
      <c r="F116" s="264">
        <v>31500</v>
      </c>
      <c r="G116" s="321">
        <f t="shared" si="1"/>
        <v>31500</v>
      </c>
      <c r="H116" s="396"/>
      <c r="I116" s="327">
        <f t="shared" si="1"/>
        <v>0</v>
      </c>
    </row>
    <row r="117" spans="2:9" s="15" customFormat="1" ht="12.75">
      <c r="B117" s="167">
        <v>107</v>
      </c>
      <c r="C117" s="158" t="s">
        <v>112</v>
      </c>
      <c r="D117" s="166">
        <v>1</v>
      </c>
      <c r="E117" s="171" t="s">
        <v>4</v>
      </c>
      <c r="F117" s="264">
        <v>6500</v>
      </c>
      <c r="G117" s="321">
        <f t="shared" si="1"/>
        <v>6500</v>
      </c>
      <c r="H117" s="396"/>
      <c r="I117" s="327">
        <f t="shared" si="1"/>
        <v>0</v>
      </c>
    </row>
    <row r="118" spans="2:9" s="15" customFormat="1" ht="12.75">
      <c r="B118" s="167">
        <v>108</v>
      </c>
      <c r="C118" s="158" t="s">
        <v>113</v>
      </c>
      <c r="D118" s="166">
        <v>1</v>
      </c>
      <c r="E118" s="171" t="s">
        <v>4</v>
      </c>
      <c r="F118" s="264">
        <v>6500</v>
      </c>
      <c r="G118" s="321">
        <f t="shared" si="1"/>
        <v>6500</v>
      </c>
      <c r="H118" s="396"/>
      <c r="I118" s="327">
        <f t="shared" si="1"/>
        <v>0</v>
      </c>
    </row>
    <row r="119" spans="2:9" s="15" customFormat="1" ht="25.5">
      <c r="B119" s="167">
        <v>109</v>
      </c>
      <c r="C119" s="160" t="s">
        <v>146</v>
      </c>
      <c r="D119" s="166">
        <v>1</v>
      </c>
      <c r="E119" s="171" t="s">
        <v>4</v>
      </c>
      <c r="F119" s="264">
        <v>24313</v>
      </c>
      <c r="G119" s="321">
        <f t="shared" si="1"/>
        <v>24313</v>
      </c>
      <c r="H119" s="326">
        <v>63825</v>
      </c>
      <c r="I119" s="327">
        <f t="shared" si="1"/>
        <v>63825</v>
      </c>
    </row>
    <row r="120" spans="2:9" s="15" customFormat="1" ht="24.75" customHeight="1">
      <c r="B120" s="167">
        <v>110</v>
      </c>
      <c r="C120" s="158" t="s">
        <v>181</v>
      </c>
      <c r="D120" s="166">
        <v>1</v>
      </c>
      <c r="E120" s="171" t="s">
        <v>4</v>
      </c>
      <c r="F120" s="264">
        <v>1275</v>
      </c>
      <c r="G120" s="321">
        <f t="shared" si="1"/>
        <v>1275</v>
      </c>
      <c r="H120" s="326">
        <v>3967</v>
      </c>
      <c r="I120" s="327">
        <f t="shared" si="1"/>
        <v>3967</v>
      </c>
    </row>
    <row r="121" spans="2:9" s="15" customFormat="1" ht="12.75">
      <c r="B121" s="167">
        <v>111</v>
      </c>
      <c r="C121" s="158" t="s">
        <v>120</v>
      </c>
      <c r="D121" s="166">
        <v>1</v>
      </c>
      <c r="E121" s="171" t="s">
        <v>4</v>
      </c>
      <c r="F121" s="264">
        <v>1919</v>
      </c>
      <c r="G121" s="321">
        <f t="shared" si="1"/>
        <v>1919</v>
      </c>
      <c r="H121" s="326">
        <v>9811</v>
      </c>
      <c r="I121" s="327">
        <f t="shared" si="1"/>
        <v>9811</v>
      </c>
    </row>
    <row r="122" spans="2:9" s="15" customFormat="1" ht="25.5">
      <c r="B122" s="167">
        <v>112</v>
      </c>
      <c r="C122" s="158" t="s">
        <v>122</v>
      </c>
      <c r="D122" s="166">
        <v>1</v>
      </c>
      <c r="E122" s="171" t="s">
        <v>4</v>
      </c>
      <c r="F122" s="264">
        <v>17950</v>
      </c>
      <c r="G122" s="321">
        <f t="shared" si="1"/>
        <v>17950</v>
      </c>
      <c r="H122" s="326">
        <v>10845</v>
      </c>
      <c r="I122" s="327">
        <f t="shared" si="1"/>
        <v>10845</v>
      </c>
    </row>
    <row r="123" spans="2:9" s="15" customFormat="1" ht="12.75">
      <c r="B123" s="167">
        <v>113</v>
      </c>
      <c r="C123" s="158" t="s">
        <v>123</v>
      </c>
      <c r="D123" s="166">
        <v>1</v>
      </c>
      <c r="E123" s="171" t="s">
        <v>4</v>
      </c>
      <c r="F123" s="264">
        <v>13192</v>
      </c>
      <c r="G123" s="321">
        <f t="shared" si="1"/>
        <v>13192</v>
      </c>
      <c r="H123" s="326">
        <v>12053</v>
      </c>
      <c r="I123" s="327">
        <f t="shared" si="1"/>
        <v>12053</v>
      </c>
    </row>
    <row r="124" spans="2:9" s="15" customFormat="1" ht="12.75">
      <c r="B124" s="167">
        <v>114</v>
      </c>
      <c r="C124" s="160" t="s">
        <v>147</v>
      </c>
      <c r="D124" s="166">
        <v>1</v>
      </c>
      <c r="E124" s="171" t="s">
        <v>4</v>
      </c>
      <c r="F124" s="264">
        <v>323250</v>
      </c>
      <c r="G124" s="321">
        <f t="shared" si="1"/>
        <v>323250</v>
      </c>
      <c r="H124" s="326">
        <v>326700</v>
      </c>
      <c r="I124" s="327">
        <f t="shared" si="1"/>
        <v>326700</v>
      </c>
    </row>
    <row r="125" spans="2:9" ht="12.75">
      <c r="B125" s="167">
        <v>115</v>
      </c>
      <c r="C125" s="203" t="s">
        <v>226</v>
      </c>
      <c r="D125" s="166">
        <v>1</v>
      </c>
      <c r="E125" s="262" t="s">
        <v>4</v>
      </c>
      <c r="F125" s="264">
        <v>38906</v>
      </c>
      <c r="G125" s="321">
        <f t="shared" si="1"/>
        <v>38906</v>
      </c>
      <c r="H125" s="326">
        <v>46564</v>
      </c>
      <c r="I125" s="327">
        <f t="shared" si="1"/>
        <v>46564</v>
      </c>
    </row>
    <row r="126" spans="2:9" s="76" customFormat="1" ht="63.75">
      <c r="B126" s="167">
        <v>116</v>
      </c>
      <c r="C126" s="158" t="s">
        <v>624</v>
      </c>
      <c r="D126" s="166">
        <v>1</v>
      </c>
      <c r="E126" s="262" t="s">
        <v>4</v>
      </c>
      <c r="F126" s="264">
        <v>63500</v>
      </c>
      <c r="G126" s="321">
        <f t="shared" si="1"/>
        <v>63500</v>
      </c>
      <c r="H126" s="326">
        <v>45697</v>
      </c>
      <c r="I126" s="327">
        <f t="shared" si="1"/>
        <v>45697</v>
      </c>
    </row>
    <row r="127" spans="2:9" s="15" customFormat="1" ht="25.5">
      <c r="B127" s="167">
        <v>117</v>
      </c>
      <c r="C127" s="158" t="s">
        <v>625</v>
      </c>
      <c r="D127" s="166">
        <v>1</v>
      </c>
      <c r="E127" s="262" t="s">
        <v>4</v>
      </c>
      <c r="F127" s="264">
        <v>63688</v>
      </c>
      <c r="G127" s="321">
        <f t="shared" si="1"/>
        <v>63688</v>
      </c>
      <c r="H127" s="326">
        <v>48777</v>
      </c>
      <c r="I127" s="327">
        <f t="shared" si="1"/>
        <v>48777</v>
      </c>
    </row>
    <row r="128" spans="2:9" s="15" customFormat="1" ht="25.5">
      <c r="B128" s="167">
        <v>118</v>
      </c>
      <c r="C128" s="158" t="s">
        <v>124</v>
      </c>
      <c r="D128" s="166">
        <v>1</v>
      </c>
      <c r="E128" s="173" t="s">
        <v>4</v>
      </c>
      <c r="F128" s="264">
        <v>35625</v>
      </c>
      <c r="G128" s="321">
        <f t="shared" si="1"/>
        <v>35625</v>
      </c>
      <c r="H128" s="326">
        <v>21413</v>
      </c>
      <c r="I128" s="327">
        <f t="shared" si="1"/>
        <v>21413</v>
      </c>
    </row>
    <row r="129" spans="2:9" ht="25.5">
      <c r="B129" s="167">
        <v>119</v>
      </c>
      <c r="C129" s="158" t="s">
        <v>125</v>
      </c>
      <c r="D129" s="166">
        <v>1</v>
      </c>
      <c r="E129" s="173" t="s">
        <v>4</v>
      </c>
      <c r="F129" s="264">
        <v>76625</v>
      </c>
      <c r="G129" s="321">
        <f t="shared" si="1"/>
        <v>76625</v>
      </c>
      <c r="H129" s="326">
        <v>22391</v>
      </c>
      <c r="I129" s="327">
        <f t="shared" si="1"/>
        <v>22391</v>
      </c>
    </row>
    <row r="130" spans="2:9" ht="25.5">
      <c r="B130" s="167">
        <v>120</v>
      </c>
      <c r="C130" s="158" t="s">
        <v>126</v>
      </c>
      <c r="D130" s="166">
        <v>1</v>
      </c>
      <c r="E130" s="173" t="s">
        <v>4</v>
      </c>
      <c r="F130" s="264">
        <v>45063</v>
      </c>
      <c r="G130" s="321">
        <f t="shared" si="1"/>
        <v>45063</v>
      </c>
      <c r="H130" s="326">
        <v>42826</v>
      </c>
      <c r="I130" s="327">
        <f t="shared" si="1"/>
        <v>42826</v>
      </c>
    </row>
    <row r="131" spans="2:9" ht="25.5">
      <c r="B131" s="167">
        <v>121</v>
      </c>
      <c r="C131" s="158" t="s">
        <v>127</v>
      </c>
      <c r="D131" s="166">
        <v>1</v>
      </c>
      <c r="E131" s="173" t="s">
        <v>4</v>
      </c>
      <c r="F131" s="264">
        <v>40469</v>
      </c>
      <c r="G131" s="321">
        <f t="shared" si="1"/>
        <v>40469</v>
      </c>
      <c r="H131" s="326">
        <v>29108</v>
      </c>
      <c r="I131" s="327">
        <f t="shared" si="1"/>
        <v>29108</v>
      </c>
    </row>
    <row r="132" spans="2:9" s="15" customFormat="1" ht="25.5">
      <c r="B132" s="167">
        <v>122</v>
      </c>
      <c r="C132" s="158" t="s">
        <v>128</v>
      </c>
      <c r="D132" s="166">
        <v>1</v>
      </c>
      <c r="E132" s="173" t="s">
        <v>4</v>
      </c>
      <c r="F132" s="264">
        <v>57219</v>
      </c>
      <c r="G132" s="321">
        <f t="shared" si="1"/>
        <v>57219</v>
      </c>
      <c r="H132" s="326">
        <v>27837</v>
      </c>
      <c r="I132" s="327">
        <f t="shared" si="1"/>
        <v>27837</v>
      </c>
    </row>
    <row r="133" spans="2:9" s="15" customFormat="1" ht="25.5">
      <c r="B133" s="167">
        <v>123</v>
      </c>
      <c r="C133" s="158" t="s">
        <v>129</v>
      </c>
      <c r="D133" s="166">
        <v>1</v>
      </c>
      <c r="E133" s="173" t="s">
        <v>4</v>
      </c>
      <c r="F133" s="264">
        <v>53500</v>
      </c>
      <c r="G133" s="321">
        <f t="shared" si="1"/>
        <v>53500</v>
      </c>
      <c r="H133" s="326">
        <v>31347</v>
      </c>
      <c r="I133" s="327">
        <f t="shared" si="1"/>
        <v>31347</v>
      </c>
    </row>
    <row r="134" spans="2:9" s="76" customFormat="1" ht="19.5" customHeight="1">
      <c r="B134" s="167">
        <v>124</v>
      </c>
      <c r="C134" s="158" t="s">
        <v>130</v>
      </c>
      <c r="D134" s="166">
        <v>1</v>
      </c>
      <c r="E134" s="173" t="s">
        <v>4</v>
      </c>
      <c r="F134" s="264">
        <v>47031</v>
      </c>
      <c r="G134" s="321">
        <f t="shared" si="1"/>
        <v>47031</v>
      </c>
      <c r="H134" s="326">
        <v>59956</v>
      </c>
      <c r="I134" s="327">
        <f t="shared" si="1"/>
        <v>59956</v>
      </c>
    </row>
    <row r="135" spans="2:9" s="29" customFormat="1" ht="25.5">
      <c r="B135" s="167">
        <v>125</v>
      </c>
      <c r="C135" s="158" t="s">
        <v>131</v>
      </c>
      <c r="D135" s="166">
        <v>1</v>
      </c>
      <c r="E135" s="173" t="s">
        <v>4</v>
      </c>
      <c r="F135" s="264">
        <v>47031</v>
      </c>
      <c r="G135" s="321">
        <f t="shared" si="1"/>
        <v>47031</v>
      </c>
      <c r="H135" s="326">
        <v>36385</v>
      </c>
      <c r="I135" s="327">
        <f t="shared" si="1"/>
        <v>36385</v>
      </c>
    </row>
    <row r="136" spans="2:9" s="29" customFormat="1" ht="19.5" customHeight="1">
      <c r="B136" s="167">
        <v>126</v>
      </c>
      <c r="C136" s="158" t="s">
        <v>132</v>
      </c>
      <c r="D136" s="166">
        <v>1</v>
      </c>
      <c r="E136" s="173" t="s">
        <v>4</v>
      </c>
      <c r="F136" s="264">
        <v>47688</v>
      </c>
      <c r="G136" s="321">
        <f t="shared" si="1"/>
        <v>47688</v>
      </c>
      <c r="H136" s="326">
        <v>22221</v>
      </c>
      <c r="I136" s="327">
        <f t="shared" si="1"/>
        <v>22221</v>
      </c>
    </row>
    <row r="137" spans="2:9" s="76" customFormat="1" ht="19.5" customHeight="1">
      <c r="B137" s="167">
        <v>127</v>
      </c>
      <c r="C137" s="158" t="s">
        <v>133</v>
      </c>
      <c r="D137" s="166">
        <v>1</v>
      </c>
      <c r="E137" s="173" t="s">
        <v>4</v>
      </c>
      <c r="F137" s="264">
        <v>31313</v>
      </c>
      <c r="G137" s="321">
        <f t="shared" si="1"/>
        <v>31313</v>
      </c>
      <c r="H137" s="326">
        <v>22221</v>
      </c>
      <c r="I137" s="327">
        <f t="shared" si="1"/>
        <v>22221</v>
      </c>
    </row>
    <row r="138" spans="2:9" s="76" customFormat="1" ht="19.5" customHeight="1">
      <c r="B138" s="167">
        <v>128</v>
      </c>
      <c r="C138" s="158" t="s">
        <v>134</v>
      </c>
      <c r="D138" s="166">
        <v>1</v>
      </c>
      <c r="E138" s="171" t="s">
        <v>6</v>
      </c>
      <c r="F138" s="264">
        <v>31313</v>
      </c>
      <c r="G138" s="321">
        <f t="shared" si="1"/>
        <v>31313</v>
      </c>
      <c r="H138" s="326">
        <v>23332</v>
      </c>
      <c r="I138" s="327">
        <f t="shared" si="1"/>
        <v>23332</v>
      </c>
    </row>
    <row r="139" spans="2:9" s="15" customFormat="1" ht="19.5" customHeight="1">
      <c r="B139" s="167">
        <v>129</v>
      </c>
      <c r="C139" s="158" t="s">
        <v>135</v>
      </c>
      <c r="D139" s="166">
        <v>1</v>
      </c>
      <c r="E139" s="171" t="s">
        <v>4</v>
      </c>
      <c r="F139" s="264">
        <v>23063</v>
      </c>
      <c r="G139" s="321">
        <f t="shared" si="1"/>
        <v>23063</v>
      </c>
      <c r="H139" s="326">
        <v>6892</v>
      </c>
      <c r="I139" s="327">
        <f t="shared" si="1"/>
        <v>6892</v>
      </c>
    </row>
    <row r="140" spans="2:9" s="15" customFormat="1" ht="19.5" customHeight="1">
      <c r="B140" s="167">
        <v>130</v>
      </c>
      <c r="C140" s="158" t="s">
        <v>626</v>
      </c>
      <c r="D140" s="166">
        <v>1</v>
      </c>
      <c r="E140" s="171" t="s">
        <v>4</v>
      </c>
      <c r="F140" s="264">
        <v>93388</v>
      </c>
      <c r="G140" s="321">
        <f t="shared" si="1"/>
        <v>93388</v>
      </c>
      <c r="H140" s="326">
        <v>146944</v>
      </c>
      <c r="I140" s="327">
        <f t="shared" si="1"/>
        <v>146944</v>
      </c>
    </row>
    <row r="141" spans="2:9" s="15" customFormat="1" ht="19.5" customHeight="1">
      <c r="B141" s="167">
        <v>131</v>
      </c>
      <c r="C141" s="158" t="s">
        <v>627</v>
      </c>
      <c r="D141" s="166">
        <v>1</v>
      </c>
      <c r="E141" s="171" t="s">
        <v>4</v>
      </c>
      <c r="F141" s="264">
        <v>105400</v>
      </c>
      <c r="G141" s="321">
        <f t="shared" si="1"/>
        <v>105400</v>
      </c>
      <c r="H141" s="326">
        <v>163108</v>
      </c>
      <c r="I141" s="327">
        <f t="shared" si="1"/>
        <v>163108</v>
      </c>
    </row>
    <row r="142" spans="2:9" s="76" customFormat="1" ht="38.25">
      <c r="B142" s="167">
        <v>132</v>
      </c>
      <c r="C142" s="158" t="s">
        <v>628</v>
      </c>
      <c r="D142" s="166">
        <v>1</v>
      </c>
      <c r="E142" s="173" t="s">
        <v>4</v>
      </c>
      <c r="F142" s="264">
        <v>193125</v>
      </c>
      <c r="G142" s="321">
        <f t="shared" si="1"/>
        <v>193125</v>
      </c>
      <c r="H142" s="326">
        <v>455175</v>
      </c>
      <c r="I142" s="327">
        <f t="shared" si="1"/>
        <v>455175</v>
      </c>
    </row>
    <row r="143" spans="2:9" s="76" customFormat="1" ht="19.5" customHeight="1">
      <c r="B143" s="167">
        <v>133</v>
      </c>
      <c r="C143" s="160" t="s">
        <v>227</v>
      </c>
      <c r="D143" s="166">
        <v>1</v>
      </c>
      <c r="E143" s="171" t="s">
        <v>4</v>
      </c>
      <c r="F143" s="264">
        <v>58750</v>
      </c>
      <c r="G143" s="321">
        <f aca="true" t="shared" si="2" ref="G143:I154">F143*$D143</f>
        <v>58750</v>
      </c>
      <c r="H143" s="326">
        <v>71984</v>
      </c>
      <c r="I143" s="327">
        <f t="shared" si="2"/>
        <v>71984</v>
      </c>
    </row>
    <row r="144" spans="2:9" s="15" customFormat="1" ht="19.5" customHeight="1">
      <c r="B144" s="167">
        <v>134</v>
      </c>
      <c r="C144" s="160" t="s">
        <v>143</v>
      </c>
      <c r="D144" s="166">
        <v>1</v>
      </c>
      <c r="E144" s="171" t="s">
        <v>4</v>
      </c>
      <c r="F144" s="264">
        <v>8547</v>
      </c>
      <c r="G144" s="321">
        <f t="shared" si="2"/>
        <v>8547</v>
      </c>
      <c r="H144" s="326">
        <v>4213</v>
      </c>
      <c r="I144" s="327">
        <f t="shared" si="2"/>
        <v>4213</v>
      </c>
    </row>
    <row r="145" spans="2:9" s="15" customFormat="1" ht="19.5" customHeight="1">
      <c r="B145" s="167">
        <v>135</v>
      </c>
      <c r="C145" s="160" t="s">
        <v>215</v>
      </c>
      <c r="D145" s="166">
        <v>1</v>
      </c>
      <c r="E145" s="171" t="s">
        <v>6</v>
      </c>
      <c r="F145" s="264">
        <v>3844</v>
      </c>
      <c r="G145" s="321">
        <f t="shared" si="2"/>
        <v>3844</v>
      </c>
      <c r="H145" s="326">
        <v>5595</v>
      </c>
      <c r="I145" s="327">
        <f t="shared" si="2"/>
        <v>5595</v>
      </c>
    </row>
    <row r="146" spans="2:9" ht="19.5" customHeight="1">
      <c r="B146" s="167">
        <v>136</v>
      </c>
      <c r="C146" s="158" t="s">
        <v>216</v>
      </c>
      <c r="D146" s="166">
        <v>1</v>
      </c>
      <c r="E146" s="171" t="s">
        <v>6</v>
      </c>
      <c r="F146" s="264">
        <v>4100</v>
      </c>
      <c r="G146" s="321">
        <f t="shared" si="2"/>
        <v>4100</v>
      </c>
      <c r="H146" s="326">
        <v>7035</v>
      </c>
      <c r="I146" s="327">
        <f t="shared" si="2"/>
        <v>7035</v>
      </c>
    </row>
    <row r="147" spans="2:9" s="15" customFormat="1" ht="19.5" customHeight="1">
      <c r="B147" s="167">
        <v>137</v>
      </c>
      <c r="C147" s="158" t="s">
        <v>217</v>
      </c>
      <c r="D147" s="166">
        <v>1</v>
      </c>
      <c r="E147" s="171" t="s">
        <v>6</v>
      </c>
      <c r="F147" s="264">
        <v>4356</v>
      </c>
      <c r="G147" s="321">
        <f t="shared" si="2"/>
        <v>4356</v>
      </c>
      <c r="H147" s="326">
        <v>8425</v>
      </c>
      <c r="I147" s="327">
        <f t="shared" si="2"/>
        <v>8425</v>
      </c>
    </row>
    <row r="148" spans="2:9" s="76" customFormat="1" ht="19.5" customHeight="1">
      <c r="B148" s="167">
        <v>138</v>
      </c>
      <c r="C148" s="158" t="s">
        <v>218</v>
      </c>
      <c r="D148" s="166">
        <v>1</v>
      </c>
      <c r="E148" s="171" t="s">
        <v>6</v>
      </c>
      <c r="F148" s="264">
        <v>4484</v>
      </c>
      <c r="G148" s="321">
        <f t="shared" si="2"/>
        <v>4484</v>
      </c>
      <c r="H148" s="326">
        <v>10532</v>
      </c>
      <c r="I148" s="327">
        <f t="shared" si="2"/>
        <v>10532</v>
      </c>
    </row>
    <row r="149" spans="2:9" s="15" customFormat="1" ht="19.5" customHeight="1">
      <c r="B149" s="167">
        <v>139</v>
      </c>
      <c r="C149" s="160" t="s">
        <v>222</v>
      </c>
      <c r="D149" s="166">
        <v>1</v>
      </c>
      <c r="E149" s="171" t="s">
        <v>6</v>
      </c>
      <c r="F149" s="264">
        <v>2766</v>
      </c>
      <c r="G149" s="321">
        <f t="shared" si="2"/>
        <v>2766</v>
      </c>
      <c r="H149" s="326">
        <v>5169</v>
      </c>
      <c r="I149" s="327">
        <f t="shared" si="2"/>
        <v>5169</v>
      </c>
    </row>
    <row r="150" spans="2:9" s="15" customFormat="1" ht="19.5" customHeight="1">
      <c r="B150" s="167">
        <v>140</v>
      </c>
      <c r="C150" s="160" t="s">
        <v>223</v>
      </c>
      <c r="D150" s="166">
        <v>1</v>
      </c>
      <c r="E150" s="171" t="s">
        <v>6</v>
      </c>
      <c r="F150" s="264">
        <v>2569</v>
      </c>
      <c r="G150" s="321">
        <f t="shared" si="2"/>
        <v>2569</v>
      </c>
      <c r="H150" s="326">
        <v>4526</v>
      </c>
      <c r="I150" s="327">
        <f t="shared" si="2"/>
        <v>4526</v>
      </c>
    </row>
    <row r="151" spans="2:9" s="15" customFormat="1" ht="24.75" customHeight="1">
      <c r="B151" s="167">
        <v>141</v>
      </c>
      <c r="C151" s="158" t="s">
        <v>144</v>
      </c>
      <c r="D151" s="166">
        <v>1</v>
      </c>
      <c r="E151" s="171" t="s">
        <v>4</v>
      </c>
      <c r="F151" s="264">
        <v>2306</v>
      </c>
      <c r="G151" s="321">
        <f t="shared" si="2"/>
        <v>2306</v>
      </c>
      <c r="H151" s="326">
        <v>1458</v>
      </c>
      <c r="I151" s="327">
        <f t="shared" si="2"/>
        <v>1458</v>
      </c>
    </row>
    <row r="152" spans="2:9" s="15" customFormat="1" ht="21" customHeight="1">
      <c r="B152" s="167">
        <v>142</v>
      </c>
      <c r="C152" s="160" t="s">
        <v>220</v>
      </c>
      <c r="D152" s="166">
        <v>1</v>
      </c>
      <c r="E152" s="173" t="s">
        <v>6</v>
      </c>
      <c r="F152" s="264">
        <v>1794</v>
      </c>
      <c r="G152" s="321">
        <f t="shared" si="2"/>
        <v>1794</v>
      </c>
      <c r="H152" s="326">
        <v>4776</v>
      </c>
      <c r="I152" s="327">
        <f t="shared" si="2"/>
        <v>4776</v>
      </c>
    </row>
    <row r="153" spans="2:9" s="76" customFormat="1" ht="19.5" customHeight="1">
      <c r="B153" s="167">
        <v>143</v>
      </c>
      <c r="C153" s="160" t="s">
        <v>221</v>
      </c>
      <c r="D153" s="166">
        <v>1</v>
      </c>
      <c r="E153" s="173" t="s">
        <v>6</v>
      </c>
      <c r="F153" s="264">
        <v>1538</v>
      </c>
      <c r="G153" s="321">
        <f t="shared" si="2"/>
        <v>1538</v>
      </c>
      <c r="H153" s="326">
        <v>3579</v>
      </c>
      <c r="I153" s="327">
        <f t="shared" si="2"/>
        <v>3579</v>
      </c>
    </row>
    <row r="154" spans="2:9" s="76" customFormat="1" ht="19.5" customHeight="1">
      <c r="B154" s="167">
        <v>144</v>
      </c>
      <c r="C154" s="160" t="s">
        <v>224</v>
      </c>
      <c r="D154" s="166">
        <v>1</v>
      </c>
      <c r="E154" s="173" t="s">
        <v>4</v>
      </c>
      <c r="F154" s="264">
        <v>2050</v>
      </c>
      <c r="G154" s="321">
        <f t="shared" si="2"/>
        <v>2050</v>
      </c>
      <c r="H154" s="326">
        <v>4101</v>
      </c>
      <c r="I154" s="327">
        <f t="shared" si="2"/>
        <v>4101</v>
      </c>
    </row>
    <row r="155" spans="2:9" ht="12.75">
      <c r="B155" s="167">
        <v>145</v>
      </c>
      <c r="C155" s="158" t="s">
        <v>145</v>
      </c>
      <c r="D155" s="166">
        <v>1</v>
      </c>
      <c r="E155" s="171" t="s">
        <v>4</v>
      </c>
      <c r="F155" s="264">
        <v>1922</v>
      </c>
      <c r="G155" s="321">
        <f>F155*$D155</f>
        <v>1922</v>
      </c>
      <c r="H155" s="326">
        <v>3435</v>
      </c>
      <c r="I155" s="327">
        <f>H155*$D155</f>
        <v>3435</v>
      </c>
    </row>
    <row r="156" spans="2:9" ht="12.75">
      <c r="B156" s="167">
        <v>146</v>
      </c>
      <c r="C156" s="160" t="s">
        <v>171</v>
      </c>
      <c r="D156" s="166">
        <v>1</v>
      </c>
      <c r="E156" s="171" t="s">
        <v>4</v>
      </c>
      <c r="F156" s="264">
        <v>2678</v>
      </c>
      <c r="G156" s="321">
        <f aca="true" t="shared" si="3" ref="G156:G180">F156*$D156</f>
        <v>2678</v>
      </c>
      <c r="H156" s="326">
        <v>3888</v>
      </c>
      <c r="I156" s="327">
        <f aca="true" t="shared" si="4" ref="I156:I180">H156*$D156</f>
        <v>3888</v>
      </c>
    </row>
    <row r="157" spans="2:9" ht="12.75">
      <c r="B157" s="167">
        <v>147</v>
      </c>
      <c r="C157" s="160" t="s">
        <v>137</v>
      </c>
      <c r="D157" s="166">
        <v>1</v>
      </c>
      <c r="E157" s="171" t="s">
        <v>4</v>
      </c>
      <c r="F157" s="264">
        <v>4694</v>
      </c>
      <c r="G157" s="321">
        <f t="shared" si="3"/>
        <v>4694</v>
      </c>
      <c r="H157" s="326">
        <v>4670</v>
      </c>
      <c r="I157" s="327">
        <f t="shared" si="4"/>
        <v>4670</v>
      </c>
    </row>
    <row r="158" spans="2:9" ht="12.75">
      <c r="B158" s="167">
        <v>148</v>
      </c>
      <c r="C158" s="160" t="s">
        <v>138</v>
      </c>
      <c r="D158" s="166">
        <v>1</v>
      </c>
      <c r="E158" s="171" t="s">
        <v>4</v>
      </c>
      <c r="F158" s="264">
        <v>5219</v>
      </c>
      <c r="G158" s="321">
        <f t="shared" si="3"/>
        <v>5219</v>
      </c>
      <c r="H158" s="326">
        <v>9149</v>
      </c>
      <c r="I158" s="327">
        <f t="shared" si="4"/>
        <v>9149</v>
      </c>
    </row>
    <row r="159" spans="2:9" ht="12.75">
      <c r="B159" s="167">
        <v>149</v>
      </c>
      <c r="C159" s="160" t="s">
        <v>139</v>
      </c>
      <c r="D159" s="166">
        <v>1</v>
      </c>
      <c r="E159" s="173" t="s">
        <v>4</v>
      </c>
      <c r="F159" s="264">
        <v>3328</v>
      </c>
      <c r="G159" s="321">
        <f t="shared" si="3"/>
        <v>3328</v>
      </c>
      <c r="H159" s="326">
        <v>4670</v>
      </c>
      <c r="I159" s="327">
        <f t="shared" si="4"/>
        <v>4670</v>
      </c>
    </row>
    <row r="160" spans="2:9" ht="12.75">
      <c r="B160" s="167">
        <v>150</v>
      </c>
      <c r="C160" s="160" t="s">
        <v>140</v>
      </c>
      <c r="D160" s="166">
        <v>1</v>
      </c>
      <c r="E160" s="173" t="s">
        <v>4</v>
      </c>
      <c r="F160" s="264">
        <v>3431</v>
      </c>
      <c r="G160" s="321">
        <f t="shared" si="3"/>
        <v>3431</v>
      </c>
      <c r="H160" s="326">
        <v>9149</v>
      </c>
      <c r="I160" s="327">
        <f t="shared" si="4"/>
        <v>9149</v>
      </c>
    </row>
    <row r="161" spans="2:9" ht="12.75">
      <c r="B161" s="167">
        <v>151</v>
      </c>
      <c r="C161" s="160" t="s">
        <v>141</v>
      </c>
      <c r="D161" s="166">
        <v>1</v>
      </c>
      <c r="E161" s="173" t="s">
        <v>4</v>
      </c>
      <c r="F161" s="264">
        <v>3850</v>
      </c>
      <c r="G161" s="321">
        <f t="shared" si="3"/>
        <v>3850</v>
      </c>
      <c r="H161" s="326">
        <v>12407</v>
      </c>
      <c r="I161" s="327">
        <f t="shared" si="4"/>
        <v>12407</v>
      </c>
    </row>
    <row r="162" spans="2:9" ht="12.75">
      <c r="B162" s="167">
        <v>152</v>
      </c>
      <c r="C162" s="160" t="s">
        <v>142</v>
      </c>
      <c r="D162" s="166">
        <v>1</v>
      </c>
      <c r="E162" s="173" t="s">
        <v>4</v>
      </c>
      <c r="F162" s="264">
        <v>3850</v>
      </c>
      <c r="G162" s="321">
        <f t="shared" si="3"/>
        <v>3850</v>
      </c>
      <c r="H162" s="326">
        <v>16275</v>
      </c>
      <c r="I162" s="327">
        <f t="shared" si="4"/>
        <v>16275</v>
      </c>
    </row>
    <row r="163" spans="2:9" ht="12.75">
      <c r="B163" s="167">
        <v>153</v>
      </c>
      <c r="C163" s="160" t="s">
        <v>136</v>
      </c>
      <c r="D163" s="166">
        <v>1</v>
      </c>
      <c r="E163" s="171" t="s">
        <v>6</v>
      </c>
      <c r="F163" s="264">
        <v>936</v>
      </c>
      <c r="G163" s="321">
        <f t="shared" si="3"/>
        <v>936</v>
      </c>
      <c r="H163" s="326">
        <v>496</v>
      </c>
      <c r="I163" s="327">
        <f t="shared" si="4"/>
        <v>496</v>
      </c>
    </row>
    <row r="164" spans="2:9" ht="12.75">
      <c r="B164" s="167">
        <v>154</v>
      </c>
      <c r="C164" s="158" t="s">
        <v>255</v>
      </c>
      <c r="D164" s="166">
        <v>1</v>
      </c>
      <c r="E164" s="262" t="s">
        <v>4</v>
      </c>
      <c r="F164" s="264">
        <v>878</v>
      </c>
      <c r="G164" s="321">
        <f t="shared" si="3"/>
        <v>878</v>
      </c>
      <c r="H164" s="326">
        <v>1149</v>
      </c>
      <c r="I164" s="327">
        <f t="shared" si="4"/>
        <v>1149</v>
      </c>
    </row>
    <row r="165" spans="2:9" ht="12.75">
      <c r="B165" s="167">
        <v>155</v>
      </c>
      <c r="C165" s="160" t="s">
        <v>219</v>
      </c>
      <c r="D165" s="166">
        <v>1</v>
      </c>
      <c r="E165" s="171" t="s">
        <v>6</v>
      </c>
      <c r="F165" s="264">
        <v>15375</v>
      </c>
      <c r="G165" s="321">
        <f t="shared" si="3"/>
        <v>15375</v>
      </c>
      <c r="H165" s="326">
        <v>2867</v>
      </c>
      <c r="I165" s="327">
        <f t="shared" si="4"/>
        <v>2867</v>
      </c>
    </row>
    <row r="166" spans="2:9" ht="12.75">
      <c r="B166" s="167">
        <v>156</v>
      </c>
      <c r="C166" s="159" t="s">
        <v>229</v>
      </c>
      <c r="D166" s="166">
        <v>1</v>
      </c>
      <c r="E166" s="262" t="s">
        <v>4</v>
      </c>
      <c r="F166" s="264">
        <v>19219</v>
      </c>
      <c r="G166" s="321">
        <f t="shared" si="3"/>
        <v>19219</v>
      </c>
      <c r="H166" s="326">
        <v>8576</v>
      </c>
      <c r="I166" s="327">
        <f t="shared" si="4"/>
        <v>8576</v>
      </c>
    </row>
    <row r="167" spans="2:9" ht="12.75">
      <c r="B167" s="167">
        <v>157</v>
      </c>
      <c r="C167" s="203" t="s">
        <v>197</v>
      </c>
      <c r="D167" s="166">
        <v>1</v>
      </c>
      <c r="E167" s="262" t="s">
        <v>4</v>
      </c>
      <c r="F167" s="264">
        <v>19219</v>
      </c>
      <c r="G167" s="321">
        <f t="shared" si="3"/>
        <v>19219</v>
      </c>
      <c r="H167" s="326">
        <v>25610</v>
      </c>
      <c r="I167" s="327">
        <f t="shared" si="4"/>
        <v>25610</v>
      </c>
    </row>
    <row r="168" spans="2:9" ht="12.75">
      <c r="B168" s="167">
        <v>158</v>
      </c>
      <c r="C168" s="158" t="s">
        <v>225</v>
      </c>
      <c r="D168" s="166">
        <v>1</v>
      </c>
      <c r="E168" s="262" t="s">
        <v>4</v>
      </c>
      <c r="F168" s="264">
        <v>20500</v>
      </c>
      <c r="G168" s="321">
        <f t="shared" si="3"/>
        <v>20500</v>
      </c>
      <c r="H168" s="326">
        <v>21599</v>
      </c>
      <c r="I168" s="327">
        <f t="shared" si="4"/>
        <v>21599</v>
      </c>
    </row>
    <row r="169" spans="2:9" ht="12.75">
      <c r="B169" s="167">
        <v>159</v>
      </c>
      <c r="C169" s="158" t="s">
        <v>228</v>
      </c>
      <c r="D169" s="166">
        <v>1</v>
      </c>
      <c r="E169" s="262" t="s">
        <v>4</v>
      </c>
      <c r="F169" s="264">
        <v>18578</v>
      </c>
      <c r="G169" s="321">
        <f t="shared" si="3"/>
        <v>18578</v>
      </c>
      <c r="H169" s="326">
        <v>26827</v>
      </c>
      <c r="I169" s="327">
        <f t="shared" si="4"/>
        <v>26827</v>
      </c>
    </row>
    <row r="170" spans="2:9" ht="12.75">
      <c r="B170" s="167">
        <v>160</v>
      </c>
      <c r="C170" s="203" t="s">
        <v>195</v>
      </c>
      <c r="D170" s="166">
        <v>1</v>
      </c>
      <c r="E170" s="262" t="s">
        <v>6</v>
      </c>
      <c r="F170" s="264">
        <v>449</v>
      </c>
      <c r="G170" s="321">
        <f t="shared" si="3"/>
        <v>449</v>
      </c>
      <c r="H170" s="326">
        <v>444</v>
      </c>
      <c r="I170" s="327">
        <f t="shared" si="4"/>
        <v>444</v>
      </c>
    </row>
    <row r="171" spans="2:9" ht="12.75">
      <c r="B171" s="167">
        <v>161</v>
      </c>
      <c r="C171" s="203" t="s">
        <v>196</v>
      </c>
      <c r="D171" s="166">
        <v>1</v>
      </c>
      <c r="E171" s="262" t="s">
        <v>4</v>
      </c>
      <c r="F171" s="264">
        <v>1538</v>
      </c>
      <c r="G171" s="321">
        <f t="shared" si="3"/>
        <v>1538</v>
      </c>
      <c r="H171" s="326">
        <v>3283</v>
      </c>
      <c r="I171" s="327">
        <f t="shared" si="4"/>
        <v>3283</v>
      </c>
    </row>
    <row r="172" spans="2:9" ht="12.75">
      <c r="B172" s="167">
        <v>162</v>
      </c>
      <c r="C172" s="203" t="s">
        <v>214</v>
      </c>
      <c r="D172" s="166">
        <v>1</v>
      </c>
      <c r="E172" s="262" t="s">
        <v>4</v>
      </c>
      <c r="F172" s="264">
        <v>19219</v>
      </c>
      <c r="G172" s="321">
        <f t="shared" si="3"/>
        <v>19219</v>
      </c>
      <c r="H172" s="326">
        <v>22207</v>
      </c>
      <c r="I172" s="327">
        <f t="shared" si="4"/>
        <v>22207</v>
      </c>
    </row>
    <row r="173" spans="2:9" ht="12.75">
      <c r="B173" s="167">
        <v>163</v>
      </c>
      <c r="C173" s="203" t="s">
        <v>629</v>
      </c>
      <c r="D173" s="166">
        <v>1</v>
      </c>
      <c r="E173" s="262" t="s">
        <v>6</v>
      </c>
      <c r="F173" s="264">
        <v>49328</v>
      </c>
      <c r="G173" s="321">
        <f t="shared" si="3"/>
        <v>49328</v>
      </c>
      <c r="H173" s="326">
        <v>112011</v>
      </c>
      <c r="I173" s="327">
        <f t="shared" si="4"/>
        <v>112011</v>
      </c>
    </row>
    <row r="174" spans="2:9" ht="25.5">
      <c r="B174" s="167">
        <v>164</v>
      </c>
      <c r="C174" s="204" t="s">
        <v>258</v>
      </c>
      <c r="D174" s="166">
        <v>1</v>
      </c>
      <c r="E174" s="262" t="s">
        <v>4</v>
      </c>
      <c r="F174" s="264">
        <v>275469</v>
      </c>
      <c r="G174" s="321">
        <f t="shared" si="3"/>
        <v>275469</v>
      </c>
      <c r="H174" s="326">
        <v>786500</v>
      </c>
      <c r="I174" s="327">
        <f t="shared" si="4"/>
        <v>786500</v>
      </c>
    </row>
    <row r="175" spans="2:9" ht="25.5">
      <c r="B175" s="167">
        <v>165</v>
      </c>
      <c r="C175" s="204" t="s">
        <v>259</v>
      </c>
      <c r="D175" s="166">
        <v>1</v>
      </c>
      <c r="E175" s="262" t="s">
        <v>6</v>
      </c>
      <c r="F175" s="264">
        <v>100578</v>
      </c>
      <c r="G175" s="321">
        <f t="shared" si="3"/>
        <v>100578</v>
      </c>
      <c r="H175" s="326">
        <v>376568</v>
      </c>
      <c r="I175" s="327">
        <f t="shared" si="4"/>
        <v>376568</v>
      </c>
    </row>
    <row r="176" spans="2:9" ht="25.5">
      <c r="B176" s="167">
        <v>166</v>
      </c>
      <c r="C176" s="204" t="s">
        <v>260</v>
      </c>
      <c r="D176" s="166">
        <v>1</v>
      </c>
      <c r="E176" s="263" t="s">
        <v>4</v>
      </c>
      <c r="F176" s="264">
        <v>237031</v>
      </c>
      <c r="G176" s="321">
        <f t="shared" si="3"/>
        <v>237031</v>
      </c>
      <c r="H176" s="326">
        <v>786500</v>
      </c>
      <c r="I176" s="327">
        <f t="shared" si="4"/>
        <v>786500</v>
      </c>
    </row>
    <row r="177" spans="2:9" ht="25.5">
      <c r="B177" s="167">
        <v>167</v>
      </c>
      <c r="C177" s="205" t="s">
        <v>630</v>
      </c>
      <c r="D177" s="166">
        <v>1</v>
      </c>
      <c r="E177" s="263" t="s">
        <v>6</v>
      </c>
      <c r="F177" s="264">
        <v>231250</v>
      </c>
      <c r="G177" s="321">
        <f t="shared" si="3"/>
        <v>231250</v>
      </c>
      <c r="H177" s="326">
        <v>414225</v>
      </c>
      <c r="I177" s="327">
        <f t="shared" si="4"/>
        <v>414225</v>
      </c>
    </row>
    <row r="178" spans="2:9" ht="25.5">
      <c r="B178" s="167">
        <v>168</v>
      </c>
      <c r="C178" s="205" t="s">
        <v>631</v>
      </c>
      <c r="D178" s="166">
        <v>1</v>
      </c>
      <c r="E178" s="263" t="s">
        <v>4</v>
      </c>
      <c r="F178" s="264">
        <v>231250</v>
      </c>
      <c r="G178" s="321">
        <f t="shared" si="3"/>
        <v>231250</v>
      </c>
      <c r="H178" s="326">
        <v>865150</v>
      </c>
      <c r="I178" s="327">
        <f t="shared" si="4"/>
        <v>865150</v>
      </c>
    </row>
    <row r="179" spans="2:9" ht="12.75">
      <c r="B179" s="167">
        <v>169</v>
      </c>
      <c r="C179" s="158" t="s">
        <v>176</v>
      </c>
      <c r="D179" s="166">
        <v>1</v>
      </c>
      <c r="E179" s="171" t="s">
        <v>4</v>
      </c>
      <c r="F179" s="264">
        <v>15375</v>
      </c>
      <c r="G179" s="321">
        <f t="shared" si="3"/>
        <v>15375</v>
      </c>
      <c r="H179" s="326">
        <v>9309</v>
      </c>
      <c r="I179" s="327">
        <f t="shared" si="4"/>
        <v>9309</v>
      </c>
    </row>
    <row r="180" spans="2:9" ht="13.5" thickBot="1">
      <c r="B180" s="167">
        <v>170</v>
      </c>
      <c r="C180" s="203" t="s">
        <v>185</v>
      </c>
      <c r="D180" s="166">
        <v>1</v>
      </c>
      <c r="E180" s="262" t="s">
        <v>4</v>
      </c>
      <c r="F180" s="265">
        <v>153750</v>
      </c>
      <c r="G180" s="323">
        <f t="shared" si="3"/>
        <v>153750</v>
      </c>
      <c r="H180" s="328">
        <v>39765</v>
      </c>
      <c r="I180" s="329">
        <f t="shared" si="4"/>
        <v>39765</v>
      </c>
    </row>
    <row r="181" spans="2:9" ht="12" customHeight="1">
      <c r="B181" s="520" t="s">
        <v>172</v>
      </c>
      <c r="C181" s="521"/>
      <c r="D181" s="521"/>
      <c r="E181" s="521"/>
      <c r="F181" s="521"/>
      <c r="G181" s="266">
        <f>SUM(G11:G180)</f>
        <v>6287308</v>
      </c>
      <c r="I181" s="330">
        <f>SUM(I11:I180)</f>
        <v>7892605</v>
      </c>
    </row>
    <row r="182" spans="2:9" ht="12.75" customHeight="1">
      <c r="B182" s="522" t="s">
        <v>76</v>
      </c>
      <c r="C182" s="523"/>
      <c r="D182" s="523"/>
      <c r="E182" s="523"/>
      <c r="F182" s="523"/>
      <c r="G182" s="267">
        <f>ROUND(G181*0.19,0)</f>
        <v>1194589</v>
      </c>
      <c r="I182" s="331">
        <f>ROUND(I181*0.19,0)</f>
        <v>1499595</v>
      </c>
    </row>
    <row r="183" spans="2:9" ht="12.75" customHeight="1" thickBot="1">
      <c r="B183" s="522" t="s">
        <v>77</v>
      </c>
      <c r="C183" s="523"/>
      <c r="D183" s="523"/>
      <c r="E183" s="523"/>
      <c r="F183" s="523"/>
      <c r="G183" s="268">
        <f>G181+G182</f>
        <v>7481897</v>
      </c>
      <c r="I183" s="332">
        <f>I181+I182</f>
        <v>9392200</v>
      </c>
    </row>
    <row r="184" spans="2:7" ht="12.75">
      <c r="B184" s="7"/>
      <c r="C184" s="19"/>
      <c r="D184" s="20"/>
      <c r="E184" s="7"/>
      <c r="F184" s="70"/>
      <c r="G184" s="70"/>
    </row>
    <row r="185" spans="2:7" ht="12.75">
      <c r="B185" s="14"/>
      <c r="C185" s="19"/>
      <c r="D185" s="20"/>
      <c r="E185" s="7"/>
      <c r="F185" s="61"/>
      <c r="G185" s="397"/>
    </row>
    <row r="186" spans="2:7" ht="12.75">
      <c r="B186" s="14"/>
      <c r="C186" s="19"/>
      <c r="D186" s="20"/>
      <c r="E186" s="7"/>
      <c r="F186" s="71"/>
      <c r="G186" s="71"/>
    </row>
    <row r="187" spans="6:7" ht="12.75">
      <c r="F187" s="72"/>
      <c r="G187" s="72"/>
    </row>
    <row r="191" spans="6:7" ht="12.75">
      <c r="F191" s="73"/>
      <c r="G191" s="73"/>
    </row>
    <row r="192" spans="6:7" ht="12.75">
      <c r="F192" s="74"/>
      <c r="G192" s="74"/>
    </row>
    <row r="193" spans="6:7" ht="12.75">
      <c r="F193" s="74"/>
      <c r="G193" s="74"/>
    </row>
    <row r="194" spans="6:7" ht="12.75">
      <c r="F194" s="74"/>
      <c r="G194" s="74"/>
    </row>
    <row r="195" spans="6:7" ht="12.75">
      <c r="F195" s="74"/>
      <c r="G195" s="74"/>
    </row>
    <row r="196" spans="6:7" ht="12.75">
      <c r="F196" s="74"/>
      <c r="G196" s="74"/>
    </row>
    <row r="197" spans="6:7" ht="12.75">
      <c r="F197" s="71"/>
      <c r="G197" s="71"/>
    </row>
  </sheetData>
  <sheetProtection/>
  <mergeCells count="18">
    <mergeCell ref="B181:F181"/>
    <mergeCell ref="B182:F182"/>
    <mergeCell ref="B183:F183"/>
    <mergeCell ref="B9:B10"/>
    <mergeCell ref="C9:C10"/>
    <mergeCell ref="E9:E10"/>
    <mergeCell ref="F9:F10"/>
    <mergeCell ref="D9:D10"/>
    <mergeCell ref="H8:I8"/>
    <mergeCell ref="H9:H10"/>
    <mergeCell ref="F8:G8"/>
    <mergeCell ref="G9:G10"/>
    <mergeCell ref="I9:I10"/>
    <mergeCell ref="B1:I1"/>
    <mergeCell ref="B2:I2"/>
    <mergeCell ref="B3:I4"/>
    <mergeCell ref="B6:I6"/>
    <mergeCell ref="B5:E5"/>
  </mergeCells>
  <printOptions horizontalCentered="1"/>
  <pageMargins left="0.25" right="0.25" top="0.75" bottom="0.75" header="0.3" footer="0.3"/>
  <pageSetup fitToHeight="0" fitToWidth="1" horizontalDpi="600" verticalDpi="600" orientation="landscape" paperSize="9" scale="86" r:id="rId1"/>
  <headerFooter alignWithMargins="0">
    <oddFooter xml:space="preserve">&amp;CPágina &amp;P+13 </oddFooter>
  </headerFooter>
</worksheet>
</file>

<file path=xl/worksheets/sheet13.xml><?xml version="1.0" encoding="utf-8"?>
<worksheet xmlns="http://schemas.openxmlformats.org/spreadsheetml/2006/main" xmlns:r="http://schemas.openxmlformats.org/officeDocument/2006/relationships">
  <sheetPr>
    <pageSetUpPr fitToPage="1"/>
  </sheetPr>
  <dimension ref="B1:I39"/>
  <sheetViews>
    <sheetView zoomScalePageLayoutView="0" workbookViewId="0" topLeftCell="A7">
      <selection activeCell="H11" sqref="H11"/>
    </sheetView>
  </sheetViews>
  <sheetFormatPr defaultColWidth="11.421875" defaultRowHeight="12.75"/>
  <cols>
    <col min="1" max="1" width="3.7109375" style="14" customWidth="1"/>
    <col min="2" max="2" width="5.00390625" style="1" customWidth="1"/>
    <col min="3" max="3" width="98.421875" style="2" customWidth="1"/>
    <col min="4" max="4" width="10.00390625" style="2" customWidth="1"/>
    <col min="5" max="5" width="8.57421875" style="4" customWidth="1"/>
    <col min="6" max="6" width="9.8515625" style="5" bestFit="1" customWidth="1"/>
    <col min="7" max="7" width="12.8515625" style="5" bestFit="1" customWidth="1"/>
    <col min="8" max="16384" width="11.421875" style="14" customWidth="1"/>
  </cols>
  <sheetData>
    <row r="1" spans="2:9" ht="15.75">
      <c r="B1" s="402" t="str">
        <f>Entrega!B1</f>
        <v>UNIVERSIDAD DE ANTIOQUIA</v>
      </c>
      <c r="C1" s="402"/>
      <c r="D1" s="402"/>
      <c r="E1" s="402"/>
      <c r="F1" s="402"/>
      <c r="G1" s="402"/>
      <c r="H1" s="402"/>
      <c r="I1" s="402"/>
    </row>
    <row r="2" spans="2:9" ht="12.75">
      <c r="B2" s="403" t="str">
        <f>Entrega!B2</f>
        <v>INVITACIÓN A COTIZAR 11010003-025 de 2020</v>
      </c>
      <c r="C2" s="403"/>
      <c r="D2" s="403"/>
      <c r="E2" s="403"/>
      <c r="F2" s="403"/>
      <c r="G2" s="403"/>
      <c r="H2" s="403"/>
      <c r="I2" s="403"/>
    </row>
    <row r="3" spans="2:9" s="12" customFormat="1" ht="12.75">
      <c r="B3" s="404" t="str">
        <f>Entrega!B3</f>
        <v>OBJETO: Suministro e instalación de los elementos necesarios para las actualizaciones y modificaciones a la infraestructura de cableado estructurado que soporta la red de datos de La Universidad de Antioquia</v>
      </c>
      <c r="C3" s="404"/>
      <c r="D3" s="404"/>
      <c r="E3" s="404"/>
      <c r="F3" s="404"/>
      <c r="G3" s="404"/>
      <c r="H3" s="404"/>
      <c r="I3" s="404"/>
    </row>
    <row r="4" spans="2:9" ht="12.75">
      <c r="B4" s="404"/>
      <c r="C4" s="404"/>
      <c r="D4" s="404"/>
      <c r="E4" s="404"/>
      <c r="F4" s="404"/>
      <c r="G4" s="404"/>
      <c r="H4" s="404"/>
      <c r="I4" s="404"/>
    </row>
    <row r="5" spans="2:7" ht="12.75">
      <c r="B5" s="511" t="s">
        <v>163</v>
      </c>
      <c r="C5" s="511"/>
      <c r="D5" s="511"/>
      <c r="E5" s="511"/>
      <c r="F5" s="58"/>
      <c r="G5" s="58"/>
    </row>
    <row r="6" spans="2:9" ht="12.75">
      <c r="B6" s="489" t="s">
        <v>234</v>
      </c>
      <c r="C6" s="489"/>
      <c r="D6" s="489"/>
      <c r="E6" s="489"/>
      <c r="F6" s="489"/>
      <c r="G6" s="489"/>
      <c r="H6" s="489"/>
      <c r="I6" s="489"/>
    </row>
    <row r="7" spans="2:7" ht="13.5" thickBot="1">
      <c r="B7" s="78"/>
      <c r="C7" s="78"/>
      <c r="D7" s="78"/>
      <c r="E7" s="78"/>
      <c r="F7" s="103"/>
      <c r="G7" s="103"/>
    </row>
    <row r="8" spans="2:9" ht="27.75" customHeight="1" thickBot="1">
      <c r="B8" s="59"/>
      <c r="C8" s="53"/>
      <c r="D8" s="53"/>
      <c r="E8" s="54"/>
      <c r="F8" s="532" t="str">
        <f>Entrega!C14</f>
        <v>IN RED S.A.S</v>
      </c>
      <c r="G8" s="533"/>
      <c r="H8" s="512" t="str">
        <f>Entrega!C15</f>
        <v>PROMONTAJES S.A.S</v>
      </c>
      <c r="I8" s="513"/>
    </row>
    <row r="9" spans="2:9" s="28" customFormat="1" ht="12.75" customHeight="1">
      <c r="B9" s="535" t="s">
        <v>1</v>
      </c>
      <c r="C9" s="541" t="s">
        <v>2</v>
      </c>
      <c r="D9" s="535" t="s">
        <v>3</v>
      </c>
      <c r="E9" s="537" t="s">
        <v>190</v>
      </c>
      <c r="F9" s="484" t="s">
        <v>191</v>
      </c>
      <c r="G9" s="498" t="s">
        <v>199</v>
      </c>
      <c r="H9" s="492" t="s">
        <v>191</v>
      </c>
      <c r="I9" s="486" t="s">
        <v>199</v>
      </c>
    </row>
    <row r="10" spans="2:9" s="28" customFormat="1" ht="12.75" customHeight="1" thickBot="1">
      <c r="B10" s="536"/>
      <c r="C10" s="542"/>
      <c r="D10" s="536"/>
      <c r="E10" s="538"/>
      <c r="F10" s="485"/>
      <c r="G10" s="499"/>
      <c r="H10" s="534"/>
      <c r="I10" s="543"/>
    </row>
    <row r="11" spans="2:9" s="1" customFormat="1" ht="12.75">
      <c r="B11" s="178">
        <v>1</v>
      </c>
      <c r="C11" s="179" t="s">
        <v>178</v>
      </c>
      <c r="D11" s="179">
        <v>192</v>
      </c>
      <c r="E11" s="261" t="s">
        <v>4</v>
      </c>
      <c r="F11" s="276">
        <v>4100</v>
      </c>
      <c r="G11" s="277">
        <f>F11*$D11</f>
        <v>787200</v>
      </c>
      <c r="H11" s="333">
        <v>8641</v>
      </c>
      <c r="I11" s="334">
        <f>H11*$D11</f>
        <v>1659072</v>
      </c>
    </row>
    <row r="12" spans="2:9" s="1" customFormat="1" ht="19.5" customHeight="1">
      <c r="B12" s="82">
        <v>2</v>
      </c>
      <c r="C12" s="158" t="s">
        <v>108</v>
      </c>
      <c r="D12" s="158">
        <v>96</v>
      </c>
      <c r="E12" s="171" t="s">
        <v>4</v>
      </c>
      <c r="F12" s="269">
        <v>787</v>
      </c>
      <c r="G12" s="270">
        <f>F12*$D12</f>
        <v>75552</v>
      </c>
      <c r="H12" s="295">
        <v>867</v>
      </c>
      <c r="I12" s="335">
        <f>H12*$D12</f>
        <v>83232</v>
      </c>
    </row>
    <row r="13" spans="2:9" s="1" customFormat="1" ht="19.5" customHeight="1">
      <c r="B13" s="82">
        <v>3</v>
      </c>
      <c r="C13" s="158" t="s">
        <v>110</v>
      </c>
      <c r="D13" s="158">
        <v>96</v>
      </c>
      <c r="E13" s="171" t="s">
        <v>4</v>
      </c>
      <c r="F13" s="269">
        <v>2438</v>
      </c>
      <c r="G13" s="270">
        <f aca="true" t="shared" si="0" ref="G13:I18">F13*$D13</f>
        <v>234048</v>
      </c>
      <c r="H13" s="295">
        <v>2014</v>
      </c>
      <c r="I13" s="335">
        <f t="shared" si="0"/>
        <v>193344</v>
      </c>
    </row>
    <row r="14" spans="2:9" s="1" customFormat="1" ht="19.5" customHeight="1">
      <c r="B14" s="82">
        <v>4</v>
      </c>
      <c r="C14" s="158" t="s">
        <v>179</v>
      </c>
      <c r="D14" s="158">
        <v>9600</v>
      </c>
      <c r="E14" s="171" t="s">
        <v>6</v>
      </c>
      <c r="F14" s="269">
        <v>1047</v>
      </c>
      <c r="G14" s="270">
        <f t="shared" si="0"/>
        <v>10051200</v>
      </c>
      <c r="H14" s="295">
        <v>1181</v>
      </c>
      <c r="I14" s="335">
        <f t="shared" si="0"/>
        <v>11337600</v>
      </c>
    </row>
    <row r="15" spans="2:9" s="6" customFormat="1" ht="19.5" customHeight="1">
      <c r="B15" s="82">
        <v>5</v>
      </c>
      <c r="C15" s="158" t="s">
        <v>180</v>
      </c>
      <c r="D15" s="158">
        <v>96</v>
      </c>
      <c r="E15" s="171" t="s">
        <v>4</v>
      </c>
      <c r="F15" s="269">
        <v>2963</v>
      </c>
      <c r="G15" s="270">
        <f t="shared" si="0"/>
        <v>284448</v>
      </c>
      <c r="H15" s="295">
        <v>2736</v>
      </c>
      <c r="I15" s="335">
        <f t="shared" si="0"/>
        <v>262656</v>
      </c>
    </row>
    <row r="16" spans="2:9" s="29" customFormat="1" ht="33.75" customHeight="1">
      <c r="B16" s="82">
        <v>6</v>
      </c>
      <c r="C16" s="158" t="s">
        <v>632</v>
      </c>
      <c r="D16" s="158">
        <v>2</v>
      </c>
      <c r="E16" s="171" t="s">
        <v>4</v>
      </c>
      <c r="F16" s="269">
        <v>19875</v>
      </c>
      <c r="G16" s="270">
        <f t="shared" si="0"/>
        <v>39750</v>
      </c>
      <c r="H16" s="295">
        <v>15320</v>
      </c>
      <c r="I16" s="335">
        <f t="shared" si="0"/>
        <v>30640</v>
      </c>
    </row>
    <row r="17" spans="2:9" s="29" customFormat="1" ht="25.5" customHeight="1">
      <c r="B17" s="82">
        <v>7</v>
      </c>
      <c r="C17" s="158" t="s">
        <v>177</v>
      </c>
      <c r="D17" s="158">
        <v>96</v>
      </c>
      <c r="E17" s="171" t="s">
        <v>4</v>
      </c>
      <c r="F17" s="269">
        <v>7688</v>
      </c>
      <c r="G17" s="270">
        <f t="shared" si="0"/>
        <v>738048</v>
      </c>
      <c r="H17" s="336">
        <v>12124</v>
      </c>
      <c r="I17" s="335">
        <f t="shared" si="0"/>
        <v>1163904</v>
      </c>
    </row>
    <row r="18" spans="2:9" s="29" customFormat="1" ht="19.5" customHeight="1">
      <c r="B18" s="82">
        <v>8</v>
      </c>
      <c r="C18" s="158" t="s">
        <v>182</v>
      </c>
      <c r="D18" s="158">
        <v>96</v>
      </c>
      <c r="E18" s="171" t="s">
        <v>4</v>
      </c>
      <c r="F18" s="269">
        <v>1281</v>
      </c>
      <c r="G18" s="270">
        <f t="shared" si="0"/>
        <v>122976</v>
      </c>
      <c r="H18" s="336">
        <v>3508</v>
      </c>
      <c r="I18" s="335">
        <f t="shared" si="0"/>
        <v>336768</v>
      </c>
    </row>
    <row r="19" spans="2:9" ht="19.5" customHeight="1">
      <c r="B19" s="82">
        <v>9</v>
      </c>
      <c r="C19" s="158" t="s">
        <v>119</v>
      </c>
      <c r="D19" s="158">
        <v>96</v>
      </c>
      <c r="E19" s="171" t="s">
        <v>4</v>
      </c>
      <c r="F19" s="269">
        <v>1078</v>
      </c>
      <c r="G19" s="270">
        <f>F19*$D19</f>
        <v>103488</v>
      </c>
      <c r="H19" s="336">
        <v>1694</v>
      </c>
      <c r="I19" s="335">
        <f>H19*$D19</f>
        <v>162624</v>
      </c>
    </row>
    <row r="20" spans="2:9" s="15" customFormat="1" ht="12.75">
      <c r="B20" s="82">
        <v>10</v>
      </c>
      <c r="C20" s="158" t="s">
        <v>183</v>
      </c>
      <c r="D20" s="158">
        <v>96</v>
      </c>
      <c r="E20" s="171" t="s">
        <v>4</v>
      </c>
      <c r="F20" s="269">
        <v>1406</v>
      </c>
      <c r="G20" s="270">
        <f>F20*$D20</f>
        <v>134976</v>
      </c>
      <c r="H20" s="336">
        <v>3508</v>
      </c>
      <c r="I20" s="335">
        <f>H20*$D20</f>
        <v>336768</v>
      </c>
    </row>
    <row r="21" spans="2:9" s="15" customFormat="1" ht="12.75">
      <c r="B21" s="82">
        <v>11</v>
      </c>
      <c r="C21" s="158" t="s">
        <v>121</v>
      </c>
      <c r="D21" s="158">
        <v>2</v>
      </c>
      <c r="E21" s="171" t="s">
        <v>4</v>
      </c>
      <c r="F21" s="269">
        <v>4891</v>
      </c>
      <c r="G21" s="270">
        <f>F21*$D21</f>
        <v>9782</v>
      </c>
      <c r="H21" s="337">
        <v>17171</v>
      </c>
      <c r="I21" s="335">
        <f>H21*$D21</f>
        <v>34342</v>
      </c>
    </row>
    <row r="22" spans="2:9" s="15" customFormat="1" ht="39" thickBot="1">
      <c r="B22" s="82">
        <v>12</v>
      </c>
      <c r="C22" s="197" t="s">
        <v>198</v>
      </c>
      <c r="D22" s="197">
        <v>1</v>
      </c>
      <c r="E22" s="247" t="s">
        <v>4</v>
      </c>
      <c r="F22" s="271">
        <v>107750</v>
      </c>
      <c r="G22" s="272">
        <f>F22*$D22</f>
        <v>107750</v>
      </c>
      <c r="H22" s="338">
        <v>138357</v>
      </c>
      <c r="I22" s="339">
        <f>H22*$D22</f>
        <v>138357</v>
      </c>
    </row>
    <row r="23" spans="2:9" ht="12" customHeight="1">
      <c r="B23" s="539" t="s">
        <v>172</v>
      </c>
      <c r="C23" s="540"/>
      <c r="D23" s="540"/>
      <c r="E23" s="540"/>
      <c r="F23" s="521"/>
      <c r="G23" s="273">
        <f>SUM(G11:G22)</f>
        <v>12689218</v>
      </c>
      <c r="I23" s="340">
        <f>SUM(I11:I22)</f>
        <v>15739307</v>
      </c>
    </row>
    <row r="24" spans="2:9" ht="12.75" customHeight="1">
      <c r="B24" s="522" t="s">
        <v>76</v>
      </c>
      <c r="C24" s="523"/>
      <c r="D24" s="523"/>
      <c r="E24" s="523"/>
      <c r="F24" s="523"/>
      <c r="G24" s="274">
        <f>ROUND(G23*0.19,0)</f>
        <v>2410951</v>
      </c>
      <c r="I24" s="341">
        <f>ROUND(I23*0.19,0)</f>
        <v>2990468</v>
      </c>
    </row>
    <row r="25" spans="2:9" ht="12.75" customHeight="1" thickBot="1">
      <c r="B25" s="522" t="s">
        <v>77</v>
      </c>
      <c r="C25" s="523"/>
      <c r="D25" s="523"/>
      <c r="E25" s="523"/>
      <c r="F25" s="523"/>
      <c r="G25" s="275">
        <f>G23+G24</f>
        <v>15100169</v>
      </c>
      <c r="I25" s="342">
        <f>I23+I24</f>
        <v>18729775</v>
      </c>
    </row>
    <row r="26" spans="2:7" ht="12.75">
      <c r="B26" s="7"/>
      <c r="C26" s="19"/>
      <c r="D26" s="19"/>
      <c r="E26" s="7"/>
      <c r="F26" s="31"/>
      <c r="G26" s="31"/>
    </row>
    <row r="27" spans="2:7" ht="12.75">
      <c r="B27" s="14"/>
      <c r="C27" s="19"/>
      <c r="D27" s="19"/>
      <c r="E27" s="7"/>
      <c r="F27" s="24"/>
      <c r="G27" s="393"/>
    </row>
    <row r="28" spans="2:7" ht="12.75">
      <c r="B28" s="14"/>
      <c r="C28" s="19"/>
      <c r="D28" s="19"/>
      <c r="E28" s="7"/>
      <c r="F28" s="27"/>
      <c r="G28" s="27"/>
    </row>
    <row r="29" spans="6:7" ht="12.75">
      <c r="F29" s="32"/>
      <c r="G29" s="32"/>
    </row>
    <row r="33" spans="6:7" ht="12.75">
      <c r="F33" s="25"/>
      <c r="G33" s="25"/>
    </row>
    <row r="34" spans="6:7" ht="12.75">
      <c r="F34" s="26"/>
      <c r="G34" s="26"/>
    </row>
    <row r="35" spans="6:7" ht="12.75">
      <c r="F35" s="26"/>
      <c r="G35" s="26"/>
    </row>
    <row r="36" spans="6:7" ht="12.75">
      <c r="F36" s="26"/>
      <c r="G36" s="26"/>
    </row>
    <row r="37" spans="6:7" ht="12.75">
      <c r="F37" s="26"/>
      <c r="G37" s="26"/>
    </row>
    <row r="38" spans="6:7" ht="12.75">
      <c r="F38" s="26"/>
      <c r="G38" s="26"/>
    </row>
    <row r="39" spans="6:7" ht="12.75">
      <c r="F39" s="27"/>
      <c r="G39" s="27"/>
    </row>
  </sheetData>
  <sheetProtection/>
  <mergeCells count="18">
    <mergeCell ref="B24:F24"/>
    <mergeCell ref="B25:F25"/>
    <mergeCell ref="D9:D10"/>
    <mergeCell ref="E9:E10"/>
    <mergeCell ref="B5:E5"/>
    <mergeCell ref="H8:I8"/>
    <mergeCell ref="B23:F23"/>
    <mergeCell ref="B9:B10"/>
    <mergeCell ref="C9:C10"/>
    <mergeCell ref="I9:I10"/>
    <mergeCell ref="B1:I1"/>
    <mergeCell ref="B2:I2"/>
    <mergeCell ref="B3:I4"/>
    <mergeCell ref="B6:I6"/>
    <mergeCell ref="F8:G8"/>
    <mergeCell ref="G9:G10"/>
    <mergeCell ref="F9:F10"/>
    <mergeCell ref="H9:H10"/>
  </mergeCells>
  <printOptions/>
  <pageMargins left="0.7" right="0.7" top="0.75" bottom="0.75" header="0.3" footer="0.3"/>
  <pageSetup fitToHeight="0" fitToWidth="1" horizontalDpi="600" verticalDpi="600" orientation="landscape" paperSize="9" scale="78" r:id="rId1"/>
</worksheet>
</file>

<file path=xl/worksheets/sheet14.xml><?xml version="1.0" encoding="utf-8"?>
<worksheet xmlns="http://schemas.openxmlformats.org/spreadsheetml/2006/main" xmlns:r="http://schemas.openxmlformats.org/officeDocument/2006/relationships">
  <sheetPr>
    <pageSetUpPr fitToPage="1"/>
  </sheetPr>
  <dimension ref="B1:O52"/>
  <sheetViews>
    <sheetView zoomScale="130" zoomScaleNormal="130" zoomScalePageLayoutView="0" workbookViewId="0" topLeftCell="A10">
      <selection activeCell="H42" sqref="H42"/>
    </sheetView>
  </sheetViews>
  <sheetFormatPr defaultColWidth="11.421875" defaultRowHeight="12.75"/>
  <cols>
    <col min="1" max="1" width="3.7109375" style="0" customWidth="1"/>
    <col min="2" max="2" width="5.00390625" style="0" bestFit="1" customWidth="1"/>
    <col min="3" max="3" width="20.140625" style="0" bestFit="1" customWidth="1"/>
    <col min="4" max="4" width="19.8515625" style="0" bestFit="1" customWidth="1"/>
    <col min="5" max="5" width="20.140625" style="0" customWidth="1"/>
    <col min="6" max="7" width="23.00390625" style="0" customWidth="1"/>
    <col min="8" max="8" width="13.8515625" style="0" bestFit="1" customWidth="1"/>
    <col min="9" max="9" width="14.57421875" style="0" bestFit="1" customWidth="1"/>
    <col min="10" max="10" width="15.00390625" style="0" bestFit="1" customWidth="1"/>
  </cols>
  <sheetData>
    <row r="1" spans="2:15" ht="15.75" customHeight="1">
      <c r="B1" s="402" t="str">
        <f>Entrega!B1</f>
        <v>UNIVERSIDAD DE ANTIOQUIA</v>
      </c>
      <c r="C1" s="402"/>
      <c r="D1" s="402"/>
      <c r="E1" s="402"/>
      <c r="F1" s="402"/>
      <c r="G1" s="402"/>
      <c r="H1" s="402"/>
      <c r="I1" s="119"/>
      <c r="J1" s="119"/>
      <c r="K1" s="119"/>
      <c r="L1" s="119"/>
      <c r="M1" s="119"/>
      <c r="N1" s="119"/>
      <c r="O1" s="119"/>
    </row>
    <row r="2" spans="2:15" ht="12.75" customHeight="1">
      <c r="B2" s="403" t="str">
        <f>Entrega!B2</f>
        <v>INVITACIÓN A COTIZAR 11010003-025 de 2020</v>
      </c>
      <c r="C2" s="403"/>
      <c r="D2" s="403"/>
      <c r="E2" s="403"/>
      <c r="F2" s="403"/>
      <c r="G2" s="403"/>
      <c r="H2" s="403"/>
      <c r="I2" s="120"/>
      <c r="J2" s="120"/>
      <c r="K2" s="120"/>
      <c r="L2" s="120"/>
      <c r="M2" s="120"/>
      <c r="N2" s="120"/>
      <c r="O2" s="120"/>
    </row>
    <row r="3" spans="2:15" ht="12.75" customHeight="1">
      <c r="B3" s="404" t="str">
        <f>Entrega!B3</f>
        <v>OBJETO: Suministro e instalación de los elementos necesarios para las actualizaciones y modificaciones a la infraestructura de cableado estructurado que soporta la red de datos de La Universidad de Antioquia</v>
      </c>
      <c r="C3" s="404"/>
      <c r="D3" s="404"/>
      <c r="E3" s="404"/>
      <c r="F3" s="404"/>
      <c r="G3" s="404"/>
      <c r="H3" s="404"/>
      <c r="I3" s="116"/>
      <c r="J3" s="116"/>
      <c r="K3" s="116"/>
      <c r="L3" s="116"/>
      <c r="M3" s="116"/>
      <c r="N3" s="116"/>
      <c r="O3" s="116"/>
    </row>
    <row r="4" spans="2:15" ht="12.75">
      <c r="B4" s="404"/>
      <c r="C4" s="404"/>
      <c r="D4" s="404"/>
      <c r="E4" s="404"/>
      <c r="F4" s="404"/>
      <c r="G4" s="404"/>
      <c r="H4" s="404"/>
      <c r="I4" s="116"/>
      <c r="J4" s="116"/>
      <c r="K4" s="116"/>
      <c r="L4" s="116"/>
      <c r="M4" s="116"/>
      <c r="N4" s="116"/>
      <c r="O4" s="116"/>
    </row>
    <row r="5" spans="2:15" ht="12.75">
      <c r="B5" s="404"/>
      <c r="C5" s="404"/>
      <c r="D5" s="404"/>
      <c r="E5" s="404"/>
      <c r="F5" s="404"/>
      <c r="G5" s="404"/>
      <c r="H5" s="404"/>
      <c r="I5" s="116"/>
      <c r="J5" s="116"/>
      <c r="K5" s="116"/>
      <c r="L5" s="116"/>
      <c r="M5" s="116"/>
      <c r="N5" s="116"/>
      <c r="O5" s="116"/>
    </row>
    <row r="6" spans="2:8" ht="12.75">
      <c r="B6" s="511" t="s">
        <v>163</v>
      </c>
      <c r="C6" s="511"/>
      <c r="D6" s="511"/>
      <c r="E6" s="511"/>
      <c r="F6" s="511"/>
      <c r="G6" s="511"/>
      <c r="H6" s="511"/>
    </row>
    <row r="7" spans="2:8" ht="12.75">
      <c r="B7" s="489" t="s">
        <v>238</v>
      </c>
      <c r="C7" s="489"/>
      <c r="D7" s="489"/>
      <c r="E7" s="489"/>
      <c r="F7" s="489"/>
      <c r="G7" s="489"/>
      <c r="H7" s="489"/>
    </row>
    <row r="8" spans="2:7" ht="13.5" thickBot="1">
      <c r="B8" s="78"/>
      <c r="C8" s="78"/>
      <c r="D8" s="78"/>
      <c r="E8" s="78"/>
      <c r="F8" s="78"/>
      <c r="G8" s="78"/>
    </row>
    <row r="9" spans="2:8" ht="30" customHeight="1" thickBot="1">
      <c r="B9" s="546" t="str">
        <f>Entrega!C14</f>
        <v>IN RED S.A.S</v>
      </c>
      <c r="C9" s="547"/>
      <c r="D9" s="547"/>
      <c r="E9" s="547"/>
      <c r="F9" s="547"/>
      <c r="G9" s="547"/>
      <c r="H9" s="548"/>
    </row>
    <row r="10" spans="2:8" ht="64.5" thickBot="1">
      <c r="B10" s="206" t="s">
        <v>1</v>
      </c>
      <c r="C10" s="207" t="s">
        <v>239</v>
      </c>
      <c r="D10" s="208" t="s">
        <v>633</v>
      </c>
      <c r="E10" s="209" t="s">
        <v>634</v>
      </c>
      <c r="F10" s="209" t="s">
        <v>635</v>
      </c>
      <c r="G10" s="209" t="s">
        <v>237</v>
      </c>
      <c r="H10" s="544" t="s">
        <v>251</v>
      </c>
    </row>
    <row r="11" spans="2:8" ht="12.75">
      <c r="B11" s="210"/>
      <c r="C11" s="211" t="s">
        <v>3</v>
      </c>
      <c r="D11" s="212">
        <v>1</v>
      </c>
      <c r="E11" s="213">
        <v>1</v>
      </c>
      <c r="F11" s="212">
        <v>1</v>
      </c>
      <c r="G11" s="213">
        <v>1</v>
      </c>
      <c r="H11" s="545"/>
    </row>
    <row r="12" spans="2:8" ht="13.5" thickBot="1">
      <c r="B12" s="214"/>
      <c r="C12" s="215" t="s">
        <v>190</v>
      </c>
      <c r="D12" s="216" t="s">
        <v>636</v>
      </c>
      <c r="E12" s="217" t="s">
        <v>256</v>
      </c>
      <c r="F12" s="216" t="s">
        <v>257</v>
      </c>
      <c r="G12" s="217" t="s">
        <v>256</v>
      </c>
      <c r="H12" s="551"/>
    </row>
    <row r="13" spans="2:8" ht="12.75">
      <c r="B13" s="343">
        <v>1</v>
      </c>
      <c r="C13" s="343" t="s">
        <v>269</v>
      </c>
      <c r="D13" s="228">
        <v>456533</v>
      </c>
      <c r="E13" s="228">
        <v>305000</v>
      </c>
      <c r="F13" s="228">
        <v>197500</v>
      </c>
      <c r="G13" s="344">
        <v>185000</v>
      </c>
      <c r="H13" s="279">
        <f>SUM(D13:G13)</f>
        <v>1144033</v>
      </c>
    </row>
    <row r="14" spans="2:8" ht="12.75">
      <c r="B14" s="218">
        <v>2</v>
      </c>
      <c r="C14" s="218" t="s">
        <v>242</v>
      </c>
      <c r="D14" s="229">
        <v>471533</v>
      </c>
      <c r="E14" s="229">
        <v>320000</v>
      </c>
      <c r="F14" s="229">
        <v>232000</v>
      </c>
      <c r="G14" s="345">
        <v>185000</v>
      </c>
      <c r="H14" s="279">
        <f aca="true" t="shared" si="0" ref="H14:H25">SUM(D14:G14)</f>
        <v>1208533</v>
      </c>
    </row>
    <row r="15" spans="2:8" ht="12.75">
      <c r="B15" s="219">
        <v>3</v>
      </c>
      <c r="C15" s="219" t="s">
        <v>248</v>
      </c>
      <c r="D15" s="229">
        <v>696533</v>
      </c>
      <c r="E15" s="229">
        <v>477000</v>
      </c>
      <c r="F15" s="229">
        <v>352500</v>
      </c>
      <c r="G15" s="345">
        <v>185000</v>
      </c>
      <c r="H15" s="279">
        <f t="shared" si="0"/>
        <v>1711033</v>
      </c>
    </row>
    <row r="16" spans="2:8" ht="12.75">
      <c r="B16" s="218">
        <v>4</v>
      </c>
      <c r="C16" s="219" t="s">
        <v>250</v>
      </c>
      <c r="D16" s="229">
        <v>779000</v>
      </c>
      <c r="E16" s="229">
        <v>540000</v>
      </c>
      <c r="F16" s="229">
        <v>435000</v>
      </c>
      <c r="G16" s="345">
        <v>185000</v>
      </c>
      <c r="H16" s="279">
        <f t="shared" si="0"/>
        <v>1939000</v>
      </c>
    </row>
    <row r="17" spans="2:8" ht="12.75">
      <c r="B17" s="218">
        <v>5</v>
      </c>
      <c r="C17" s="219" t="s">
        <v>247</v>
      </c>
      <c r="D17" s="229">
        <v>696533</v>
      </c>
      <c r="E17" s="229">
        <v>472000</v>
      </c>
      <c r="F17" s="229">
        <v>397500</v>
      </c>
      <c r="G17" s="345">
        <v>185000</v>
      </c>
      <c r="H17" s="279">
        <f t="shared" si="0"/>
        <v>1751033</v>
      </c>
    </row>
    <row r="18" spans="2:8" ht="13.5" thickBot="1">
      <c r="B18" s="219">
        <v>6</v>
      </c>
      <c r="C18" s="219" t="s">
        <v>240</v>
      </c>
      <c r="D18" s="229">
        <v>420000</v>
      </c>
      <c r="E18" s="229">
        <v>180000</v>
      </c>
      <c r="F18" s="216" t="s">
        <v>637</v>
      </c>
      <c r="G18" s="345">
        <v>185000</v>
      </c>
      <c r="H18" s="279">
        <f t="shared" si="0"/>
        <v>785000</v>
      </c>
    </row>
    <row r="19" spans="2:8" ht="12.75">
      <c r="B19" s="218">
        <v>7</v>
      </c>
      <c r="C19" s="219" t="s">
        <v>245</v>
      </c>
      <c r="D19" s="229">
        <v>629033</v>
      </c>
      <c r="E19" s="229">
        <v>440000</v>
      </c>
      <c r="F19" s="229">
        <v>315000</v>
      </c>
      <c r="G19" s="345">
        <v>185000</v>
      </c>
      <c r="H19" s="279">
        <f t="shared" si="0"/>
        <v>1569033</v>
      </c>
    </row>
    <row r="20" spans="2:8" ht="12.75">
      <c r="B20" s="218">
        <v>8</v>
      </c>
      <c r="C20" s="219" t="s">
        <v>244</v>
      </c>
      <c r="D20" s="229">
        <v>529033</v>
      </c>
      <c r="E20" s="229">
        <v>330000</v>
      </c>
      <c r="F20" s="229">
        <v>217500</v>
      </c>
      <c r="G20" s="345">
        <v>185000</v>
      </c>
      <c r="H20" s="279">
        <f t="shared" si="0"/>
        <v>1261533</v>
      </c>
    </row>
    <row r="21" spans="2:8" ht="12.75">
      <c r="B21" s="219">
        <v>9</v>
      </c>
      <c r="C21" s="219" t="s">
        <v>243</v>
      </c>
      <c r="D21" s="229">
        <v>444033</v>
      </c>
      <c r="E21" s="229">
        <v>205000</v>
      </c>
      <c r="F21" s="229">
        <v>150000</v>
      </c>
      <c r="G21" s="345">
        <v>185000</v>
      </c>
      <c r="H21" s="279">
        <f t="shared" si="0"/>
        <v>984033</v>
      </c>
    </row>
    <row r="22" spans="2:8" ht="12.75">
      <c r="B22" s="218">
        <v>10</v>
      </c>
      <c r="C22" s="219" t="s">
        <v>280</v>
      </c>
      <c r="D22" s="229">
        <v>651533</v>
      </c>
      <c r="E22" s="229">
        <v>402000</v>
      </c>
      <c r="F22" s="229">
        <v>337500</v>
      </c>
      <c r="G22" s="345">
        <v>185000</v>
      </c>
      <c r="H22" s="279">
        <f t="shared" si="0"/>
        <v>1576033</v>
      </c>
    </row>
    <row r="23" spans="2:8" ht="12.75">
      <c r="B23" s="219">
        <v>11</v>
      </c>
      <c r="C23" s="219" t="s">
        <v>241</v>
      </c>
      <c r="D23" s="229">
        <v>561533</v>
      </c>
      <c r="E23" s="229">
        <v>322000</v>
      </c>
      <c r="F23" s="229">
        <v>260000</v>
      </c>
      <c r="G23" s="345">
        <v>185000</v>
      </c>
      <c r="H23" s="279">
        <f t="shared" si="0"/>
        <v>1328533</v>
      </c>
    </row>
    <row r="24" spans="2:8" ht="12.75">
      <c r="B24" s="218">
        <v>12</v>
      </c>
      <c r="C24" s="219" t="s">
        <v>246</v>
      </c>
      <c r="D24" s="229">
        <v>779000</v>
      </c>
      <c r="E24" s="229">
        <v>540000</v>
      </c>
      <c r="F24" s="229">
        <v>435000</v>
      </c>
      <c r="G24" s="345">
        <v>185000</v>
      </c>
      <c r="H24" s="279">
        <f t="shared" si="0"/>
        <v>1939000</v>
      </c>
    </row>
    <row r="25" spans="2:8" ht="13.5" thickBot="1">
      <c r="B25" s="220">
        <v>13</v>
      </c>
      <c r="C25" s="220" t="s">
        <v>249</v>
      </c>
      <c r="D25" s="346">
        <v>554033</v>
      </c>
      <c r="E25" s="346">
        <v>305000</v>
      </c>
      <c r="F25" s="346">
        <v>267500</v>
      </c>
      <c r="G25" s="347">
        <v>185000</v>
      </c>
      <c r="H25" s="280">
        <f t="shared" si="0"/>
        <v>1311533</v>
      </c>
    </row>
    <row r="26" spans="4:8" ht="12.75">
      <c r="D26" s="77"/>
      <c r="E26" s="77"/>
      <c r="F26" s="77"/>
      <c r="G26" s="281" t="s">
        <v>75</v>
      </c>
      <c r="H26" s="282">
        <f>SUM(H13:H25)</f>
        <v>18508330</v>
      </c>
    </row>
    <row r="27" spans="7:8" ht="12.75">
      <c r="G27" s="281" t="s">
        <v>76</v>
      </c>
      <c r="H27" s="283">
        <f>ROUND(H26*0.19,0)</f>
        <v>3516583</v>
      </c>
    </row>
    <row r="28" spans="7:8" ht="13.5" thickBot="1">
      <c r="G28" s="284" t="s">
        <v>77</v>
      </c>
      <c r="H28" s="285">
        <f>H26+H27</f>
        <v>22024913</v>
      </c>
    </row>
    <row r="29" spans="7:8" ht="12.75">
      <c r="G29" s="226"/>
      <c r="H29" s="227"/>
    </row>
    <row r="30" spans="7:8" ht="12.75">
      <c r="G30" s="226"/>
      <c r="H30" s="227"/>
    </row>
    <row r="31" spans="7:8" ht="12.75">
      <c r="G31" s="226"/>
      <c r="H31" s="227"/>
    </row>
    <row r="32" ht="13.5" thickBot="1"/>
    <row r="33" spans="2:8" ht="30" customHeight="1" thickBot="1">
      <c r="B33" s="490" t="str">
        <f>Entrega!C15</f>
        <v>PROMONTAJES S.A.S</v>
      </c>
      <c r="C33" s="549"/>
      <c r="D33" s="549"/>
      <c r="E33" s="549"/>
      <c r="F33" s="549"/>
      <c r="G33" s="549"/>
      <c r="H33" s="550"/>
    </row>
    <row r="34" spans="2:8" ht="64.5" thickBot="1">
      <c r="B34" s="206" t="s">
        <v>1</v>
      </c>
      <c r="C34" s="207" t="s">
        <v>239</v>
      </c>
      <c r="D34" s="208" t="s">
        <v>633</v>
      </c>
      <c r="E34" s="209" t="s">
        <v>634</v>
      </c>
      <c r="F34" s="209" t="s">
        <v>635</v>
      </c>
      <c r="G34" s="209" t="s">
        <v>237</v>
      </c>
      <c r="H34" s="544" t="s">
        <v>251</v>
      </c>
    </row>
    <row r="35" spans="2:8" ht="12.75">
      <c r="B35" s="210"/>
      <c r="C35" s="211" t="s">
        <v>3</v>
      </c>
      <c r="D35" s="212">
        <v>1</v>
      </c>
      <c r="E35" s="213">
        <v>1</v>
      </c>
      <c r="F35" s="212">
        <v>1</v>
      </c>
      <c r="G35" s="213">
        <v>1</v>
      </c>
      <c r="H35" s="545"/>
    </row>
    <row r="36" spans="2:8" ht="13.5" thickBot="1">
      <c r="B36" s="348"/>
      <c r="C36" s="349" t="s">
        <v>190</v>
      </c>
      <c r="D36" s="350" t="s">
        <v>636</v>
      </c>
      <c r="E36" s="351" t="s">
        <v>256</v>
      </c>
      <c r="F36" s="350" t="s">
        <v>257</v>
      </c>
      <c r="G36" s="351" t="s">
        <v>256</v>
      </c>
      <c r="H36" s="545"/>
    </row>
    <row r="37" spans="2:8" ht="12.75">
      <c r="B37" s="355">
        <v>1</v>
      </c>
      <c r="C37" s="356" t="s">
        <v>269</v>
      </c>
      <c r="D37" s="357">
        <v>391305</v>
      </c>
      <c r="E37" s="358">
        <v>488300</v>
      </c>
      <c r="F37" s="358">
        <v>158200</v>
      </c>
      <c r="G37" s="364">
        <v>336000</v>
      </c>
      <c r="H37" s="368">
        <f>SUM(D37:G37)</f>
        <v>1373805</v>
      </c>
    </row>
    <row r="38" spans="2:8" ht="12.75">
      <c r="B38" s="359">
        <v>2</v>
      </c>
      <c r="C38" s="136" t="s">
        <v>242</v>
      </c>
      <c r="D38" s="352">
        <v>417065</v>
      </c>
      <c r="E38" s="353">
        <v>483840</v>
      </c>
      <c r="F38" s="353">
        <v>158200</v>
      </c>
      <c r="G38" s="365">
        <v>336000</v>
      </c>
      <c r="H38" s="369">
        <f aca="true" t="shared" si="1" ref="H38:H49">SUM(D38:G38)</f>
        <v>1395105</v>
      </c>
    </row>
    <row r="39" spans="2:8" ht="12.75">
      <c r="B39" s="359">
        <v>3</v>
      </c>
      <c r="C39" s="136" t="s">
        <v>248</v>
      </c>
      <c r="D39" s="352">
        <v>1203850</v>
      </c>
      <c r="E39" s="353">
        <v>815360</v>
      </c>
      <c r="F39" s="353">
        <v>158200</v>
      </c>
      <c r="G39" s="365">
        <v>1008000</v>
      </c>
      <c r="H39" s="369">
        <f t="shared" si="1"/>
        <v>3185410</v>
      </c>
    </row>
    <row r="40" spans="2:8" ht="12.75">
      <c r="B40" s="359">
        <v>4</v>
      </c>
      <c r="C40" s="136" t="s">
        <v>250</v>
      </c>
      <c r="D40" s="352">
        <v>1175850</v>
      </c>
      <c r="E40" s="353">
        <v>994560</v>
      </c>
      <c r="F40" s="353">
        <v>158200</v>
      </c>
      <c r="G40" s="365">
        <v>672000</v>
      </c>
      <c r="H40" s="369">
        <f t="shared" si="1"/>
        <v>3000610</v>
      </c>
    </row>
    <row r="41" spans="2:8" ht="12.75">
      <c r="B41" s="359">
        <v>5</v>
      </c>
      <c r="C41" s="136" t="s">
        <v>247</v>
      </c>
      <c r="D41" s="352">
        <v>1248650</v>
      </c>
      <c r="E41" s="353">
        <v>660800</v>
      </c>
      <c r="F41" s="353">
        <v>158200</v>
      </c>
      <c r="G41" s="365">
        <v>1008000</v>
      </c>
      <c r="H41" s="369">
        <f t="shared" si="1"/>
        <v>3075650</v>
      </c>
    </row>
    <row r="42" spans="2:8" ht="12.75">
      <c r="B42" s="359">
        <v>6</v>
      </c>
      <c r="C42" s="136" t="s">
        <v>240</v>
      </c>
      <c r="D42" s="352">
        <v>307335</v>
      </c>
      <c r="E42" s="353">
        <v>176960</v>
      </c>
      <c r="F42" s="354" t="s">
        <v>637</v>
      </c>
      <c r="G42" s="366">
        <v>179200</v>
      </c>
      <c r="H42" s="369">
        <f t="shared" si="1"/>
        <v>663495</v>
      </c>
    </row>
    <row r="43" spans="2:8" ht="12.75">
      <c r="B43" s="359">
        <v>7</v>
      </c>
      <c r="C43" s="136" t="s">
        <v>245</v>
      </c>
      <c r="D43" s="352">
        <v>1287480</v>
      </c>
      <c r="E43" s="353">
        <v>725760</v>
      </c>
      <c r="F43" s="353">
        <v>158200</v>
      </c>
      <c r="G43" s="366">
        <v>448000</v>
      </c>
      <c r="H43" s="369">
        <f t="shared" si="1"/>
        <v>2619440</v>
      </c>
    </row>
    <row r="44" spans="2:8" ht="12.75">
      <c r="B44" s="359">
        <v>8</v>
      </c>
      <c r="C44" s="136" t="s">
        <v>244</v>
      </c>
      <c r="D44" s="352">
        <v>512780</v>
      </c>
      <c r="E44" s="353">
        <v>533120</v>
      </c>
      <c r="F44" s="353">
        <v>158200</v>
      </c>
      <c r="G44" s="366">
        <v>448000</v>
      </c>
      <c r="H44" s="369">
        <f t="shared" si="1"/>
        <v>1652100</v>
      </c>
    </row>
    <row r="45" spans="2:8" ht="12.75">
      <c r="B45" s="359">
        <v>9</v>
      </c>
      <c r="C45" s="136" t="s">
        <v>243</v>
      </c>
      <c r="D45" s="352">
        <v>347080</v>
      </c>
      <c r="E45" s="353">
        <v>241920</v>
      </c>
      <c r="F45" s="353">
        <v>158200</v>
      </c>
      <c r="G45" s="366">
        <v>448000</v>
      </c>
      <c r="H45" s="369">
        <f t="shared" si="1"/>
        <v>1195200</v>
      </c>
    </row>
    <row r="46" spans="2:8" ht="12.75">
      <c r="B46" s="359">
        <v>10</v>
      </c>
      <c r="C46" s="136" t="s">
        <v>280</v>
      </c>
      <c r="D46" s="352">
        <v>628110</v>
      </c>
      <c r="E46" s="353">
        <v>689920</v>
      </c>
      <c r="F46" s="353">
        <v>158200</v>
      </c>
      <c r="G46" s="366">
        <v>448000</v>
      </c>
      <c r="H46" s="369">
        <f t="shared" si="1"/>
        <v>1924230</v>
      </c>
    </row>
    <row r="47" spans="2:8" ht="12.75">
      <c r="B47" s="359">
        <v>11</v>
      </c>
      <c r="C47" s="136" t="s">
        <v>241</v>
      </c>
      <c r="D47" s="352">
        <v>437770</v>
      </c>
      <c r="E47" s="353">
        <v>434560</v>
      </c>
      <c r="F47" s="353">
        <v>158200</v>
      </c>
      <c r="G47" s="365">
        <v>336000</v>
      </c>
      <c r="H47" s="369">
        <f t="shared" si="1"/>
        <v>1366530</v>
      </c>
    </row>
    <row r="48" spans="2:8" ht="12.75">
      <c r="B48" s="359">
        <v>12</v>
      </c>
      <c r="C48" s="136" t="s">
        <v>246</v>
      </c>
      <c r="D48" s="352">
        <v>1203850</v>
      </c>
      <c r="E48" s="353">
        <v>860160</v>
      </c>
      <c r="F48" s="353">
        <v>158200</v>
      </c>
      <c r="G48" s="365">
        <v>1008000</v>
      </c>
      <c r="H48" s="369">
        <f t="shared" si="1"/>
        <v>3230210</v>
      </c>
    </row>
    <row r="49" spans="2:8" ht="13.5" thickBot="1">
      <c r="B49" s="360">
        <v>13</v>
      </c>
      <c r="C49" s="361" t="s">
        <v>249</v>
      </c>
      <c r="D49" s="362">
        <v>394665</v>
      </c>
      <c r="E49" s="363">
        <v>331520</v>
      </c>
      <c r="F49" s="363">
        <v>158200</v>
      </c>
      <c r="G49" s="367">
        <v>336000</v>
      </c>
      <c r="H49" s="370">
        <f t="shared" si="1"/>
        <v>1220385</v>
      </c>
    </row>
    <row r="50" spans="4:8" ht="12.75">
      <c r="D50" s="77"/>
      <c r="E50" s="77"/>
      <c r="F50" s="77"/>
      <c r="G50" s="371" t="s">
        <v>75</v>
      </c>
      <c r="H50" s="372">
        <f>SUM(H37:H49)</f>
        <v>25902170</v>
      </c>
    </row>
    <row r="51" spans="7:8" ht="12.75">
      <c r="G51" s="371" t="s">
        <v>76</v>
      </c>
      <c r="H51" s="373">
        <f>ROUND(H50*0.19,0)</f>
        <v>4921412</v>
      </c>
    </row>
    <row r="52" spans="7:8" ht="13.5" thickBot="1">
      <c r="G52" s="374" t="s">
        <v>77</v>
      </c>
      <c r="H52" s="375">
        <f>H50+H51</f>
        <v>30823582</v>
      </c>
    </row>
  </sheetData>
  <sheetProtection/>
  <mergeCells count="9">
    <mergeCell ref="H34:H36"/>
    <mergeCell ref="B9:H9"/>
    <mergeCell ref="B1:H1"/>
    <mergeCell ref="B2:H2"/>
    <mergeCell ref="B6:H6"/>
    <mergeCell ref="B3:H5"/>
    <mergeCell ref="B7:H7"/>
    <mergeCell ref="B33:H33"/>
    <mergeCell ref="H10:H12"/>
  </mergeCells>
  <printOptions/>
  <pageMargins left="0.7" right="0.7" top="0.75" bottom="0.75" header="0.3" footer="0.3"/>
  <pageSetup fitToHeight="0" fitToWidth="1"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pageSetUpPr fitToPage="1"/>
  </sheetPr>
  <dimension ref="B1:I44"/>
  <sheetViews>
    <sheetView tabSelected="1" zoomScalePageLayoutView="0" workbookViewId="0" topLeftCell="A1">
      <selection activeCell="I36" sqref="I36"/>
    </sheetView>
  </sheetViews>
  <sheetFormatPr defaultColWidth="11.421875" defaultRowHeight="12.75"/>
  <cols>
    <col min="1" max="1" width="3.7109375" style="0" customWidth="1"/>
    <col min="2" max="2" width="52.421875" style="0" customWidth="1"/>
    <col min="3" max="3" width="9.8515625" style="0" bestFit="1" customWidth="1"/>
    <col min="4" max="7" width="17.7109375" style="0" customWidth="1"/>
  </cols>
  <sheetData>
    <row r="1" spans="2:9" ht="15.75">
      <c r="B1" s="402" t="str">
        <f>Entrega!B1</f>
        <v>UNIVERSIDAD DE ANTIOQUIA</v>
      </c>
      <c r="C1" s="402"/>
      <c r="D1" s="402"/>
      <c r="E1" s="402"/>
      <c r="F1" s="402"/>
      <c r="G1" s="402"/>
      <c r="H1" s="119"/>
      <c r="I1" s="119"/>
    </row>
    <row r="2" spans="2:9" ht="12.75">
      <c r="B2" s="403" t="str">
        <f>Entrega!B2</f>
        <v>INVITACIÓN A COTIZAR 11010003-025 de 2020</v>
      </c>
      <c r="C2" s="403"/>
      <c r="D2" s="403"/>
      <c r="E2" s="403"/>
      <c r="F2" s="403"/>
      <c r="G2" s="403"/>
      <c r="H2" s="120"/>
      <c r="I2" s="120"/>
    </row>
    <row r="3" spans="2:9" ht="12.75" customHeight="1">
      <c r="B3" s="404" t="str">
        <f>Entrega!B3</f>
        <v>OBJETO: Suministro e instalación de los elementos necesarios para las actualizaciones y modificaciones a la infraestructura de cableado estructurado que soporta la red de datos de La Universidad de Antioquia</v>
      </c>
      <c r="C3" s="404"/>
      <c r="D3" s="404"/>
      <c r="E3" s="404"/>
      <c r="F3" s="404"/>
      <c r="G3" s="404"/>
      <c r="H3" s="116"/>
      <c r="I3" s="116"/>
    </row>
    <row r="4" spans="2:9" ht="12.75">
      <c r="B4" s="404"/>
      <c r="C4" s="404"/>
      <c r="D4" s="404"/>
      <c r="E4" s="404"/>
      <c r="F4" s="404"/>
      <c r="G4" s="404"/>
      <c r="H4" s="116"/>
      <c r="I4" s="116"/>
    </row>
    <row r="5" spans="2:5" ht="12.75">
      <c r="B5" s="51"/>
      <c r="C5" s="84"/>
      <c r="D5" s="85"/>
      <c r="E5" s="85"/>
    </row>
    <row r="6" spans="2:7" ht="18">
      <c r="B6" s="564" t="s">
        <v>282</v>
      </c>
      <c r="C6" s="564"/>
      <c r="D6" s="564"/>
      <c r="E6" s="564"/>
      <c r="F6" s="564"/>
      <c r="G6" s="564"/>
    </row>
    <row r="7" spans="2:5" ht="12.75">
      <c r="B7" s="86"/>
      <c r="C7" s="86"/>
      <c r="D7" s="86"/>
      <c r="E7" s="86"/>
    </row>
    <row r="8" spans="2:5" ht="12.75">
      <c r="B8" s="88" t="s">
        <v>283</v>
      </c>
      <c r="C8" s="89"/>
      <c r="D8" s="562" t="s">
        <v>284</v>
      </c>
      <c r="E8" s="562"/>
    </row>
    <row r="9" spans="2:5" ht="12.75">
      <c r="B9" s="90">
        <v>1650000000</v>
      </c>
      <c r="C9" s="86"/>
      <c r="D9" s="87" t="s">
        <v>285</v>
      </c>
      <c r="E9" s="223">
        <v>43910</v>
      </c>
    </row>
    <row r="10" spans="2:5" ht="12.75">
      <c r="B10" s="86"/>
      <c r="C10" s="86"/>
      <c r="D10" s="87" t="s">
        <v>286</v>
      </c>
      <c r="E10" s="224">
        <v>4153.91</v>
      </c>
    </row>
    <row r="11" spans="2:7" s="34" customFormat="1" ht="13.5" thickBot="1">
      <c r="B11" s="92"/>
      <c r="C11" s="92"/>
      <c r="D11" s="93"/>
      <c r="E11" s="93"/>
      <c r="F11" s="93"/>
      <c r="G11" s="93"/>
    </row>
    <row r="12" spans="2:7" s="34" customFormat="1" ht="12.75" hidden="1">
      <c r="B12" s="106" t="s">
        <v>295</v>
      </c>
      <c r="C12" s="563" t="s">
        <v>289</v>
      </c>
      <c r="D12" s="553" t="str">
        <f>Entrega!C14</f>
        <v>IN RED S.A.S</v>
      </c>
      <c r="E12" s="553"/>
      <c r="F12" s="552" t="str">
        <f>Entrega!C15</f>
        <v>PROMONTAJES S.A.S</v>
      </c>
      <c r="G12" s="552"/>
    </row>
    <row r="13" spans="2:7" s="34" customFormat="1" ht="12.75" hidden="1">
      <c r="B13" s="105" t="s">
        <v>288</v>
      </c>
      <c r="C13" s="563"/>
      <c r="D13" s="387" t="s">
        <v>290</v>
      </c>
      <c r="E13" s="387" t="s">
        <v>291</v>
      </c>
      <c r="F13" s="388" t="s">
        <v>290</v>
      </c>
      <c r="G13" s="388" t="s">
        <v>291</v>
      </c>
    </row>
    <row r="14" spans="2:7" s="34" customFormat="1" ht="12.75" hidden="1">
      <c r="B14" s="104" t="s">
        <v>298</v>
      </c>
      <c r="C14" s="94">
        <v>30</v>
      </c>
      <c r="D14" s="380">
        <f>'SuministroImportados-UsoAlto'!G22</f>
        <v>15101.24</v>
      </c>
      <c r="E14" s="291">
        <f>IF(D14=MIN(D14,F14),$C14,($C14*(MIN(D14,F14)))/D14)</f>
        <v>29.430761977162142</v>
      </c>
      <c r="F14" s="381">
        <f>'SuministroImportados-UsoAlto'!I22</f>
        <v>14814.7</v>
      </c>
      <c r="G14" s="286">
        <f>IF(F14=MIN(D14,F14),$C14,($C14*(MIN(D14,F14)))/F14)</f>
        <v>30</v>
      </c>
    </row>
    <row r="15" spans="2:7" s="34" customFormat="1" ht="12.75" hidden="1">
      <c r="B15" s="104" t="s">
        <v>299</v>
      </c>
      <c r="C15" s="94">
        <v>15</v>
      </c>
      <c r="D15" s="383">
        <f>'ManoObra-UsoAlto'!G23</f>
        <v>12689218</v>
      </c>
      <c r="E15" s="382">
        <f>IF(D15=MIN(D15,F15),$C15,($C15*(MIN(D15,F15)))/D15)</f>
        <v>15</v>
      </c>
      <c r="F15" s="384">
        <f>'ManoObra-UsoAlto'!I23</f>
        <v>15739307</v>
      </c>
      <c r="G15" s="286">
        <f>IF(F15=MIN(D15,F15),$C15,($C15*(MIN(D15,F15)))/F15)</f>
        <v>12.093179833140049</v>
      </c>
    </row>
    <row r="16" spans="2:7" s="34" customFormat="1" ht="18" hidden="1">
      <c r="B16" s="104" t="s">
        <v>294</v>
      </c>
      <c r="C16" s="94">
        <f>SUM(C14:C15)</f>
        <v>45</v>
      </c>
      <c r="D16" s="95"/>
      <c r="E16" s="292">
        <f>SUM(E14:E15)</f>
        <v>44.43076197716214</v>
      </c>
      <c r="F16" s="95"/>
      <c r="G16" s="287">
        <f>SUM(G14:G15)</f>
        <v>42.09317983314005</v>
      </c>
    </row>
    <row r="17" spans="2:7" s="34" customFormat="1" ht="12.75" hidden="1">
      <c r="B17" s="92"/>
      <c r="C17" s="92"/>
      <c r="D17" s="93"/>
      <c r="E17" s="93"/>
      <c r="F17" s="93"/>
      <c r="G17" s="93"/>
    </row>
    <row r="18" spans="2:7" s="34" customFormat="1" ht="12.75" hidden="1">
      <c r="B18" s="92"/>
      <c r="C18" s="92"/>
      <c r="D18" s="93"/>
      <c r="E18" s="93"/>
      <c r="F18" s="93"/>
      <c r="G18" s="93"/>
    </row>
    <row r="19" spans="2:7" s="34" customFormat="1" ht="12.75" hidden="1">
      <c r="B19" s="106" t="s">
        <v>287</v>
      </c>
      <c r="C19" s="563" t="s">
        <v>289</v>
      </c>
      <c r="D19" s="553" t="str">
        <f>Entrega!C14</f>
        <v>IN RED S.A.S</v>
      </c>
      <c r="E19" s="553"/>
      <c r="F19" s="552" t="str">
        <f>Entrega!C15</f>
        <v>PROMONTAJES S.A.S</v>
      </c>
      <c r="G19" s="552"/>
    </row>
    <row r="20" spans="2:7" ht="12.75" hidden="1">
      <c r="B20" s="105" t="s">
        <v>288</v>
      </c>
      <c r="C20" s="563"/>
      <c r="D20" s="387" t="s">
        <v>290</v>
      </c>
      <c r="E20" s="387" t="s">
        <v>291</v>
      </c>
      <c r="F20" s="388" t="s">
        <v>290</v>
      </c>
      <c r="G20" s="388" t="s">
        <v>291</v>
      </c>
    </row>
    <row r="21" spans="2:7" ht="12.75" hidden="1">
      <c r="B21" s="104" t="s">
        <v>292</v>
      </c>
      <c r="C21" s="94">
        <v>4</v>
      </c>
      <c r="D21" s="383">
        <f>'SuministroNacionales-UsoBajo'!G118</f>
        <v>19795873</v>
      </c>
      <c r="E21" s="291">
        <f>IF(D21=MIN(D21,F21),$C21,($C21*(MIN(D21,F21)))/D21)</f>
        <v>3.419999714081819</v>
      </c>
      <c r="F21" s="384">
        <f>'SuministroNacionales-UsoBajo'!I118</f>
        <v>16925470</v>
      </c>
      <c r="G21" s="286">
        <f>IF(F21=MIN(D21,F21),$C21,($C21*(MIN(D21,F21)))/F21)</f>
        <v>4</v>
      </c>
    </row>
    <row r="22" spans="2:7" ht="12.75" hidden="1">
      <c r="B22" s="104" t="s">
        <v>300</v>
      </c>
      <c r="C22" s="94">
        <v>4</v>
      </c>
      <c r="D22" s="383">
        <f>'ManoObra-UsoBajo'!G181</f>
        <v>6287308</v>
      </c>
      <c r="E22" s="291">
        <f>IF(D22=MIN(D22,F22),$C22,($C22*(MIN(D22,F22)))/D22)</f>
        <v>4</v>
      </c>
      <c r="F22" s="384">
        <f>'ManoObra-UsoBajo'!I181</f>
        <v>7892605</v>
      </c>
      <c r="G22" s="286">
        <f>IF(F22=MIN(D22,F22),$C22,($C22*(MIN(D22,F22)))/F22)</f>
        <v>3.1864298289348065</v>
      </c>
    </row>
    <row r="23" spans="2:7" ht="12.75" hidden="1">
      <c r="B23" s="104" t="s">
        <v>293</v>
      </c>
      <c r="C23" s="94">
        <v>8</v>
      </c>
      <c r="D23" s="380">
        <f>'SuministroImportados-UsoBajo'!G58</f>
        <v>12554.7</v>
      </c>
      <c r="E23" s="291">
        <f>IF(D23=MIN(D23,F23),$C23,($C23*(MIN(D23,F23)))/D23)</f>
        <v>8</v>
      </c>
      <c r="F23" s="381">
        <f>'SuministroImportados-UsoBajo'!I58</f>
        <v>20400.5</v>
      </c>
      <c r="G23" s="286">
        <f>IF(F23=MIN(D23,F23),$C23,($C23*(MIN(D23,F23)))/F23)</f>
        <v>4.9232910958064755</v>
      </c>
    </row>
    <row r="24" spans="2:7" ht="12.75" hidden="1">
      <c r="B24" s="104" t="s">
        <v>296</v>
      </c>
      <c r="C24" s="94">
        <v>9</v>
      </c>
      <c r="D24" s="385">
        <f>Viaticos!H26</f>
        <v>18508330</v>
      </c>
      <c r="E24" s="382">
        <f>IF(D24=MIN(D24,F24),$C24,($C24*(MIN(D24,F24)))/D24)</f>
        <v>9</v>
      </c>
      <c r="F24" s="386">
        <f>Viaticos!H50</f>
        <v>25902170</v>
      </c>
      <c r="G24" s="286">
        <f>IF(F24=MIN(D24,F24),$C24,($C24*(MIN(D24,F24)))/F24)</f>
        <v>6.43092721575065</v>
      </c>
    </row>
    <row r="25" spans="2:7" ht="18" hidden="1">
      <c r="B25" s="91" t="s">
        <v>294</v>
      </c>
      <c r="C25" s="94">
        <f>SUM(C21:C24)</f>
        <v>25</v>
      </c>
      <c r="D25" s="95"/>
      <c r="E25" s="292">
        <f>SUM(E21:E24)</f>
        <v>24.41999971408182</v>
      </c>
      <c r="F25" s="95"/>
      <c r="G25" s="287">
        <f>SUM(G21:G24)</f>
        <v>18.540648140491932</v>
      </c>
    </row>
    <row r="26" ht="12.75" hidden="1">
      <c r="F26" s="77"/>
    </row>
    <row r="27" spans="2:7" s="34" customFormat="1" ht="12.75" hidden="1">
      <c r="B27" s="106" t="s">
        <v>640</v>
      </c>
      <c r="C27" s="563" t="s">
        <v>289</v>
      </c>
      <c r="D27" s="553" t="str">
        <f>Entrega!C14</f>
        <v>IN RED S.A.S</v>
      </c>
      <c r="E27" s="553"/>
      <c r="F27" s="552" t="str">
        <f>Entrega!C15</f>
        <v>PROMONTAJES S.A.S</v>
      </c>
      <c r="G27" s="552"/>
    </row>
    <row r="28" spans="2:7" ht="12.75" hidden="1">
      <c r="B28" s="389" t="s">
        <v>288</v>
      </c>
      <c r="C28" s="563"/>
      <c r="D28" s="387" t="s">
        <v>290</v>
      </c>
      <c r="E28" s="387" t="s">
        <v>291</v>
      </c>
      <c r="F28" s="388" t="s">
        <v>290</v>
      </c>
      <c r="G28" s="388" t="s">
        <v>291</v>
      </c>
    </row>
    <row r="29" spans="2:7" ht="12.75" hidden="1">
      <c r="B29" s="104" t="s">
        <v>641</v>
      </c>
      <c r="C29" s="94">
        <v>15</v>
      </c>
      <c r="D29" s="293">
        <f>Contratos!F26</f>
        <v>2</v>
      </c>
      <c r="E29" s="293">
        <f>IF(D29&lt;5,D29*3,$C$29)</f>
        <v>6</v>
      </c>
      <c r="F29" s="288">
        <f>Contratos!G26</f>
        <v>2</v>
      </c>
      <c r="G29" s="289">
        <f>IF(F29&lt;5,F29*3,$C$29)</f>
        <v>6</v>
      </c>
    </row>
    <row r="30" spans="2:7" ht="25.5" hidden="1">
      <c r="B30" s="225" t="s">
        <v>642</v>
      </c>
      <c r="C30" s="94">
        <v>15</v>
      </c>
      <c r="D30" s="294">
        <f>Certificaciones!E11-2</f>
        <v>29</v>
      </c>
      <c r="E30" s="293">
        <f>IF(D30&lt;5,D30*3,$C$30)</f>
        <v>15</v>
      </c>
      <c r="F30" s="290">
        <f>Certificaciones!F11-2</f>
        <v>23</v>
      </c>
      <c r="G30" s="289">
        <f>IF(F30&lt;5,F30*3,$C$30)</f>
        <v>15</v>
      </c>
    </row>
    <row r="31" spans="2:7" s="34" customFormat="1" ht="18" hidden="1">
      <c r="B31" s="91" t="s">
        <v>294</v>
      </c>
      <c r="C31" s="94">
        <f>SUM(C29:C30)</f>
        <v>30</v>
      </c>
      <c r="D31" s="95"/>
      <c r="E31" s="292">
        <f>SUM(E29:E30)</f>
        <v>21</v>
      </c>
      <c r="F31" s="96"/>
      <c r="G31" s="287">
        <f>SUM(G29:G30)</f>
        <v>21</v>
      </c>
    </row>
    <row r="32" spans="2:7" s="34" customFormat="1" ht="18.75" hidden="1" thickBot="1">
      <c r="B32" s="376"/>
      <c r="C32" s="377"/>
      <c r="D32" s="99"/>
      <c r="E32" s="378"/>
      <c r="F32" s="101"/>
      <c r="G32" s="378"/>
    </row>
    <row r="33" spans="2:7" s="34" customFormat="1" ht="13.5" thickBot="1">
      <c r="B33" s="556" t="s">
        <v>297</v>
      </c>
      <c r="C33" s="379" t="s">
        <v>289</v>
      </c>
      <c r="D33" s="516" t="str">
        <f>Entrega!C14</f>
        <v>IN RED S.A.S</v>
      </c>
      <c r="E33" s="517"/>
      <c r="F33" s="554" t="str">
        <f>Entrega!C15</f>
        <v>PROMONTAJES S.A.S</v>
      </c>
      <c r="G33" s="555"/>
    </row>
    <row r="34" spans="2:7" s="34" customFormat="1" ht="38.25" customHeight="1" thickBot="1">
      <c r="B34" s="557"/>
      <c r="C34" s="107">
        <f>C16+C25+C31</f>
        <v>100</v>
      </c>
      <c r="D34" s="558">
        <f>E16+E25+E31</f>
        <v>89.85076169124396</v>
      </c>
      <c r="E34" s="559"/>
      <c r="F34" s="560">
        <f>G16+G25+G31</f>
        <v>81.63382797363198</v>
      </c>
      <c r="G34" s="561"/>
    </row>
    <row r="35" spans="2:7" s="34" customFormat="1" ht="18">
      <c r="B35" s="97"/>
      <c r="C35" s="98"/>
      <c r="D35" s="99"/>
      <c r="E35" s="100"/>
      <c r="F35" s="101"/>
      <c r="G35" s="100"/>
    </row>
    <row r="36" spans="2:7" s="34" customFormat="1" ht="18">
      <c r="B36" s="97"/>
      <c r="C36" s="98"/>
      <c r="D36" s="99"/>
      <c r="E36" s="100"/>
      <c r="F36" s="101"/>
      <c r="G36" s="100"/>
    </row>
    <row r="37" spans="2:7" s="34" customFormat="1" ht="18">
      <c r="B37" s="97"/>
      <c r="C37" s="98"/>
      <c r="D37" s="99"/>
      <c r="E37" s="100"/>
      <c r="F37" s="101"/>
      <c r="G37" s="100"/>
    </row>
    <row r="38" spans="2:7" s="34" customFormat="1" ht="18">
      <c r="B38" s="97"/>
      <c r="C38" s="98"/>
      <c r="D38" s="99"/>
      <c r="E38" s="100"/>
      <c r="F38" s="101"/>
      <c r="G38" s="100"/>
    </row>
    <row r="39" spans="2:7" s="34" customFormat="1" ht="18">
      <c r="B39" s="97"/>
      <c r="C39" s="98"/>
      <c r="D39" s="99"/>
      <c r="E39" s="100"/>
      <c r="F39" s="101"/>
      <c r="G39" s="100"/>
    </row>
    <row r="40" ht="12.75">
      <c r="E40" s="102"/>
    </row>
    <row r="41" ht="12.75">
      <c r="E41" s="102"/>
    </row>
    <row r="42" ht="12.75">
      <c r="E42" s="102"/>
    </row>
    <row r="43" ht="12.75">
      <c r="E43" s="102"/>
    </row>
    <row r="44" ht="12.75">
      <c r="E44" s="102"/>
    </row>
  </sheetData>
  <sheetProtection/>
  <mergeCells count="19">
    <mergeCell ref="F12:G12"/>
    <mergeCell ref="D8:E8"/>
    <mergeCell ref="D19:E19"/>
    <mergeCell ref="C12:C13"/>
    <mergeCell ref="C19:C20"/>
    <mergeCell ref="C27:C28"/>
    <mergeCell ref="B1:G1"/>
    <mergeCell ref="B2:G2"/>
    <mergeCell ref="B3:G4"/>
    <mergeCell ref="B6:G6"/>
    <mergeCell ref="D12:E12"/>
    <mergeCell ref="F19:G19"/>
    <mergeCell ref="D27:E27"/>
    <mergeCell ref="F27:G27"/>
    <mergeCell ref="D33:E33"/>
    <mergeCell ref="F33:G33"/>
    <mergeCell ref="B33:B34"/>
    <mergeCell ref="D34:E34"/>
    <mergeCell ref="F34:G34"/>
  </mergeCells>
  <printOptions/>
  <pageMargins left="0.25" right="0.25" top="0.75" bottom="0.75" header="0.3" footer="0.3"/>
  <pageSetup fitToHeight="0" fitToWidth="1" horizontalDpi="600" verticalDpi="600" orientation="landscape" paperSize="119" r:id="rId1"/>
</worksheet>
</file>

<file path=xl/worksheets/sheet2.xml><?xml version="1.0" encoding="utf-8"?>
<worksheet xmlns="http://schemas.openxmlformats.org/spreadsheetml/2006/main" xmlns:r="http://schemas.openxmlformats.org/officeDocument/2006/relationships">
  <sheetPr>
    <pageSetUpPr fitToPage="1"/>
  </sheetPr>
  <dimension ref="B1:M15"/>
  <sheetViews>
    <sheetView zoomScalePageLayoutView="0" workbookViewId="0" topLeftCell="A1">
      <selection activeCell="D11" sqref="D11"/>
    </sheetView>
  </sheetViews>
  <sheetFormatPr defaultColWidth="11.421875" defaultRowHeight="12.75"/>
  <cols>
    <col min="1" max="1" width="3.7109375" style="0" customWidth="1"/>
    <col min="2" max="2" width="6.7109375" style="0" bestFit="1" customWidth="1"/>
    <col min="3" max="3" width="45.140625" style="0" customWidth="1"/>
    <col min="4" max="4" width="14.57421875" style="0" customWidth="1"/>
    <col min="5" max="5" width="9.7109375" style="0" customWidth="1"/>
    <col min="6" max="6" width="8.421875" style="0" bestFit="1" customWidth="1"/>
    <col min="7" max="7" width="44.7109375" style="0" customWidth="1"/>
    <col min="8" max="8" width="16.28125" style="0" customWidth="1"/>
    <col min="9" max="9" width="18.7109375" style="0" customWidth="1"/>
    <col min="10" max="10" width="18.00390625" style="0" customWidth="1"/>
    <col min="11" max="11" width="17.140625" style="0" customWidth="1"/>
    <col min="12" max="12" width="16.140625" style="0" customWidth="1"/>
    <col min="13" max="13" width="15.8515625" style="0" bestFit="1" customWidth="1"/>
  </cols>
  <sheetData>
    <row r="1" spans="2:13" ht="15.75">
      <c r="B1" s="402" t="str">
        <f>Entrega!B1</f>
        <v>UNIVERSIDAD DE ANTIOQUIA</v>
      </c>
      <c r="C1" s="402"/>
      <c r="D1" s="402"/>
      <c r="E1" s="402"/>
      <c r="F1" s="402"/>
      <c r="G1" s="402"/>
      <c r="H1" s="402"/>
      <c r="I1" s="402"/>
      <c r="J1" s="402"/>
      <c r="K1" s="402"/>
      <c r="L1" s="402"/>
      <c r="M1" s="402"/>
    </row>
    <row r="2" spans="2:13" ht="12.75">
      <c r="B2" s="403" t="str">
        <f>Entrega!B2</f>
        <v>INVITACIÓN A COTIZAR 11010003-025 de 2020</v>
      </c>
      <c r="C2" s="403"/>
      <c r="D2" s="403"/>
      <c r="E2" s="403"/>
      <c r="F2" s="403"/>
      <c r="G2" s="403"/>
      <c r="H2" s="403"/>
      <c r="I2" s="403"/>
      <c r="J2" s="403"/>
      <c r="K2" s="403"/>
      <c r="L2" s="403"/>
      <c r="M2" s="403"/>
    </row>
    <row r="3" spans="2:13" ht="42" customHeight="1">
      <c r="B3" s="404" t="str">
        <f>Entrega!B3</f>
        <v>OBJETO: Suministro e instalación de los elementos necesarios para las actualizaciones y modificaciones a la infraestructura de cableado estructurado que soporta la red de datos de La Universidad de Antioquia</v>
      </c>
      <c r="C3" s="404"/>
      <c r="D3" s="404"/>
      <c r="E3" s="404"/>
      <c r="F3" s="404"/>
      <c r="G3" s="404"/>
      <c r="H3" s="404"/>
      <c r="I3" s="404"/>
      <c r="J3" s="404"/>
      <c r="K3" s="404"/>
      <c r="L3" s="404"/>
      <c r="M3" s="404"/>
    </row>
    <row r="5" spans="2:13" ht="16.5" customHeight="1" thickBot="1">
      <c r="B5" s="426" t="s">
        <v>310</v>
      </c>
      <c r="C5" s="405"/>
      <c r="D5" s="405"/>
      <c r="E5" s="405"/>
      <c r="F5" s="405"/>
      <c r="G5" s="405"/>
      <c r="H5" s="405"/>
      <c r="I5" s="405"/>
      <c r="J5" s="405"/>
      <c r="K5" s="405"/>
      <c r="L5" s="405"/>
      <c r="M5" s="405"/>
    </row>
    <row r="6" spans="2:13" ht="16.5" customHeight="1" thickBot="1">
      <c r="B6" s="108"/>
      <c r="C6" s="109"/>
      <c r="D6" s="109"/>
      <c r="E6" s="109"/>
      <c r="F6" s="109"/>
      <c r="G6" s="109"/>
      <c r="H6" s="435" t="s">
        <v>314</v>
      </c>
      <c r="I6" s="436"/>
      <c r="J6" s="436"/>
      <c r="K6" s="436"/>
      <c r="L6" s="436"/>
      <c r="M6" s="437"/>
    </row>
    <row r="7" spans="2:13" ht="15" customHeight="1">
      <c r="B7" s="429" t="s">
        <v>307</v>
      </c>
      <c r="C7" s="432" t="s">
        <v>301</v>
      </c>
      <c r="D7" s="427" t="s">
        <v>311</v>
      </c>
      <c r="E7" s="427" t="s">
        <v>303</v>
      </c>
      <c r="F7" s="427" t="s">
        <v>309</v>
      </c>
      <c r="G7" s="427" t="s">
        <v>302</v>
      </c>
      <c r="H7" s="427" t="s">
        <v>484</v>
      </c>
      <c r="I7" s="427" t="s">
        <v>482</v>
      </c>
      <c r="J7" s="427" t="s">
        <v>485</v>
      </c>
      <c r="K7" s="427" t="s">
        <v>487</v>
      </c>
      <c r="L7" s="427" t="s">
        <v>483</v>
      </c>
      <c r="M7" s="438" t="s">
        <v>486</v>
      </c>
    </row>
    <row r="8" spans="2:13" ht="15" customHeight="1">
      <c r="B8" s="430"/>
      <c r="C8" s="433"/>
      <c r="D8" s="428"/>
      <c r="E8" s="428"/>
      <c r="F8" s="428"/>
      <c r="G8" s="428"/>
      <c r="H8" s="428"/>
      <c r="I8" s="428"/>
      <c r="J8" s="428"/>
      <c r="K8" s="428"/>
      <c r="L8" s="428"/>
      <c r="M8" s="439"/>
    </row>
    <row r="9" spans="2:13" ht="15" customHeight="1">
      <c r="B9" s="431"/>
      <c r="C9" s="434"/>
      <c r="D9" s="428"/>
      <c r="E9" s="428"/>
      <c r="F9" s="428"/>
      <c r="G9" s="428"/>
      <c r="H9" s="428"/>
      <c r="I9" s="428"/>
      <c r="J9" s="428"/>
      <c r="K9" s="428"/>
      <c r="L9" s="428"/>
      <c r="M9" s="439"/>
    </row>
    <row r="10" spans="2:13" ht="14.25">
      <c r="B10" s="118" t="s">
        <v>304</v>
      </c>
      <c r="C10" s="110" t="str">
        <f>Entrega!C14</f>
        <v>IN RED S.A.S</v>
      </c>
      <c r="D10" s="110" t="s">
        <v>312</v>
      </c>
      <c r="E10" s="110" t="s">
        <v>478</v>
      </c>
      <c r="F10" s="110" t="s">
        <v>306</v>
      </c>
      <c r="G10" s="143" t="s">
        <v>313</v>
      </c>
      <c r="H10" s="144">
        <v>23557091</v>
      </c>
      <c r="I10" s="145">
        <v>14940.09</v>
      </c>
      <c r="J10" s="145">
        <v>18007.88</v>
      </c>
      <c r="K10" s="144">
        <v>7392637</v>
      </c>
      <c r="L10" s="144">
        <v>15094229</v>
      </c>
      <c r="M10" s="146">
        <v>22024913</v>
      </c>
    </row>
    <row r="11" spans="2:13" ht="14.25">
      <c r="B11" s="118" t="s">
        <v>305</v>
      </c>
      <c r="C11" s="121" t="str">
        <f>Entrega!C15</f>
        <v>PROMONTAJES S.A.S</v>
      </c>
      <c r="D11" s="110" t="s">
        <v>523</v>
      </c>
      <c r="E11" s="110" t="s">
        <v>479</v>
      </c>
      <c r="F11" s="110" t="s">
        <v>480</v>
      </c>
      <c r="G11" s="143" t="s">
        <v>481</v>
      </c>
      <c r="H11" s="144">
        <v>20141309</v>
      </c>
      <c r="I11" s="145">
        <v>24276.6</v>
      </c>
      <c r="J11" s="145">
        <v>17629.49</v>
      </c>
      <c r="K11" s="144">
        <v>9344789</v>
      </c>
      <c r="L11" s="144">
        <v>18729775</v>
      </c>
      <c r="M11" s="146">
        <v>30823582</v>
      </c>
    </row>
    <row r="13" ht="30" customHeight="1"/>
    <row r="14" spans="3:12" ht="12.75">
      <c r="C14" s="424" t="str">
        <f>Entrega!C19</f>
        <v>ANDRÉS FELIPE RUIZ RIVERA</v>
      </c>
      <c r="D14" s="424"/>
      <c r="E14" s="424"/>
      <c r="F14" s="129"/>
      <c r="G14" s="424" t="str">
        <f>Entrega!C23</f>
        <v>DIEGO ARMANDO LONDOÑO TOBÓN</v>
      </c>
      <c r="H14" s="424"/>
      <c r="I14" s="129"/>
      <c r="J14" s="424" t="str">
        <f>Entrega!C27</f>
        <v>MARGARITA MARÍA LONDOÑO RUIZ</v>
      </c>
      <c r="K14" s="424"/>
      <c r="L14" s="424"/>
    </row>
    <row r="15" spans="3:12" ht="12.75">
      <c r="C15" s="425" t="str">
        <f>Entrega!C20</f>
        <v>Ingeniero de Comunicaciones</v>
      </c>
      <c r="D15" s="425"/>
      <c r="E15" s="425"/>
      <c r="F15" s="129"/>
      <c r="G15" s="425" t="str">
        <f>Entrega!C24</f>
        <v>Ingeniero de Comunicaciones</v>
      </c>
      <c r="H15" s="425"/>
      <c r="I15" s="129"/>
      <c r="J15" s="425" t="str">
        <f>Entrega!C28</f>
        <v>Ingeniera de Comunicaciones</v>
      </c>
      <c r="K15" s="425"/>
      <c r="L15" s="425"/>
    </row>
  </sheetData>
  <sheetProtection/>
  <mergeCells count="23">
    <mergeCell ref="M7:M9"/>
    <mergeCell ref="G7:G9"/>
    <mergeCell ref="D7:D9"/>
    <mergeCell ref="E7:E9"/>
    <mergeCell ref="F7:F9"/>
    <mergeCell ref="H7:H9"/>
    <mergeCell ref="I7:I9"/>
    <mergeCell ref="B1:M1"/>
    <mergeCell ref="B2:M2"/>
    <mergeCell ref="B3:M3"/>
    <mergeCell ref="B5:M5"/>
    <mergeCell ref="J7:J9"/>
    <mergeCell ref="K7:K9"/>
    <mergeCell ref="B7:B9"/>
    <mergeCell ref="C7:C9"/>
    <mergeCell ref="H6:M6"/>
    <mergeCell ref="L7:L9"/>
    <mergeCell ref="C14:E14"/>
    <mergeCell ref="G14:H14"/>
    <mergeCell ref="C15:E15"/>
    <mergeCell ref="G15:H15"/>
    <mergeCell ref="J14:L14"/>
    <mergeCell ref="J15:L15"/>
  </mergeCells>
  <printOptions/>
  <pageMargins left="0.7" right="0.7" top="0.75" bottom="0.75" header="0.3" footer="0.3"/>
  <pageSetup fitToHeight="0" fitToWidth="1" horizontalDpi="600" verticalDpi="600" orientation="landscape" paperSize="9" scale="56" r:id="rId1"/>
</worksheet>
</file>

<file path=xl/worksheets/sheet3.xml><?xml version="1.0" encoding="utf-8"?>
<worksheet xmlns="http://schemas.openxmlformats.org/spreadsheetml/2006/main" xmlns:r="http://schemas.openxmlformats.org/officeDocument/2006/relationships">
  <sheetPr>
    <pageSetUpPr fitToPage="1"/>
  </sheetPr>
  <dimension ref="B1:E23"/>
  <sheetViews>
    <sheetView zoomScalePageLayoutView="0" workbookViewId="0" topLeftCell="A13">
      <selection activeCell="B15" sqref="B15:C15"/>
    </sheetView>
  </sheetViews>
  <sheetFormatPr defaultColWidth="11.421875" defaultRowHeight="12.75"/>
  <cols>
    <col min="1" max="1" width="3.7109375" style="0" customWidth="1"/>
    <col min="2" max="2" width="7.28125" style="0" bestFit="1" customWidth="1"/>
    <col min="3" max="3" width="123.140625" style="0" customWidth="1"/>
    <col min="4" max="5" width="22.7109375" style="0" customWidth="1"/>
  </cols>
  <sheetData>
    <row r="1" spans="2:5" ht="15.75">
      <c r="B1" s="402" t="str">
        <f>Entrega!B1</f>
        <v>UNIVERSIDAD DE ANTIOQUIA</v>
      </c>
      <c r="C1" s="402"/>
      <c r="D1" s="402"/>
      <c r="E1" s="402"/>
    </row>
    <row r="2" spans="2:5" ht="12.75">
      <c r="B2" s="403" t="str">
        <f>Entrega!B2</f>
        <v>INVITACIÓN A COTIZAR 11010003-025 de 2020</v>
      </c>
      <c r="C2" s="403"/>
      <c r="D2" s="403"/>
      <c r="E2" s="403"/>
    </row>
    <row r="3" spans="2:5" ht="12.75" customHeight="1">
      <c r="B3" s="404" t="str">
        <f>Entrega!B3</f>
        <v>OBJETO: Suministro e instalación de los elementos necesarios para las actualizaciones y modificaciones a la infraestructura de cableado estructurado que soporta la red de datos de La Universidad de Antioquia</v>
      </c>
      <c r="C3" s="404"/>
      <c r="D3" s="404"/>
      <c r="E3" s="404"/>
    </row>
    <row r="4" spans="2:5" ht="12.75">
      <c r="B4" s="404"/>
      <c r="C4" s="404"/>
      <c r="D4" s="404"/>
      <c r="E4" s="404"/>
    </row>
    <row r="5" spans="2:5" ht="12.75">
      <c r="B5" s="404"/>
      <c r="C5" s="404"/>
      <c r="D5" s="404"/>
      <c r="E5" s="404"/>
    </row>
    <row r="6" spans="2:5" ht="12.75">
      <c r="B6" s="404"/>
      <c r="C6" s="404"/>
      <c r="D6" s="404"/>
      <c r="E6" s="404"/>
    </row>
    <row r="8" spans="2:5" ht="16.5" thickBot="1">
      <c r="B8" s="405" t="s">
        <v>341</v>
      </c>
      <c r="C8" s="405"/>
      <c r="D8" s="405"/>
      <c r="E8" s="405"/>
    </row>
    <row r="9" spans="4:5" ht="13.5" thickBot="1">
      <c r="D9" s="128" t="str">
        <f>Entrega!C14</f>
        <v>IN RED S.A.S</v>
      </c>
      <c r="E9" s="135" t="str">
        <f>Entrega!C15</f>
        <v>PROMONTAJES S.A.S</v>
      </c>
    </row>
    <row r="10" spans="2:5" ht="12.75" customHeight="1">
      <c r="B10" s="442" t="s">
        <v>453</v>
      </c>
      <c r="C10" s="443"/>
      <c r="D10" s="147" t="s">
        <v>346</v>
      </c>
      <c r="E10" s="147" t="s">
        <v>346</v>
      </c>
    </row>
    <row r="11" spans="2:5" ht="26.25" customHeight="1">
      <c r="B11" s="444" t="s">
        <v>454</v>
      </c>
      <c r="C11" s="445"/>
      <c r="D11" s="148" t="s">
        <v>346</v>
      </c>
      <c r="E11" s="148" t="s">
        <v>346</v>
      </c>
    </row>
    <row r="12" spans="2:5" ht="29.25" customHeight="1">
      <c r="B12" s="446" t="s">
        <v>455</v>
      </c>
      <c r="C12" s="447"/>
      <c r="D12" s="148" t="s">
        <v>346</v>
      </c>
      <c r="E12" s="148" t="s">
        <v>346</v>
      </c>
    </row>
    <row r="13" spans="2:5" ht="12.75" customHeight="1">
      <c r="B13" s="440" t="s">
        <v>456</v>
      </c>
      <c r="C13" s="441"/>
      <c r="D13" s="148" t="s">
        <v>346</v>
      </c>
      <c r="E13" s="148" t="s">
        <v>346</v>
      </c>
    </row>
    <row r="14" spans="2:5" ht="51" customHeight="1">
      <c r="B14" s="440" t="s">
        <v>457</v>
      </c>
      <c r="C14" s="441"/>
      <c r="D14" s="148" t="s">
        <v>346</v>
      </c>
      <c r="E14" s="148" t="s">
        <v>346</v>
      </c>
    </row>
    <row r="15" spans="2:5" ht="27.75" customHeight="1">
      <c r="B15" s="446" t="s">
        <v>458</v>
      </c>
      <c r="C15" s="447"/>
      <c r="D15" s="148" t="s">
        <v>346</v>
      </c>
      <c r="E15" s="148" t="s">
        <v>346</v>
      </c>
    </row>
    <row r="16" spans="2:5" ht="27" customHeight="1">
      <c r="B16" s="440" t="s">
        <v>459</v>
      </c>
      <c r="C16" s="441"/>
      <c r="D16" s="148" t="s">
        <v>346</v>
      </c>
      <c r="E16" s="148" t="s">
        <v>346</v>
      </c>
    </row>
    <row r="17" spans="2:5" ht="25.5" customHeight="1">
      <c r="B17" s="440" t="s">
        <v>464</v>
      </c>
      <c r="C17" s="441"/>
      <c r="D17" s="148" t="s">
        <v>346</v>
      </c>
      <c r="E17" s="148" t="s">
        <v>346</v>
      </c>
    </row>
    <row r="18" spans="2:5" ht="12.75">
      <c r="B18" s="442" t="s">
        <v>460</v>
      </c>
      <c r="C18" s="443"/>
      <c r="D18" s="148" t="s">
        <v>346</v>
      </c>
      <c r="E18" s="148" t="s">
        <v>346</v>
      </c>
    </row>
    <row r="19" spans="2:5" ht="41.25" customHeight="1">
      <c r="B19" s="440" t="s">
        <v>461</v>
      </c>
      <c r="C19" s="441"/>
      <c r="D19" s="148" t="s">
        <v>346</v>
      </c>
      <c r="E19" s="148" t="s">
        <v>346</v>
      </c>
    </row>
    <row r="20" spans="2:5" ht="12.75">
      <c r="B20" s="440" t="s">
        <v>465</v>
      </c>
      <c r="C20" s="441"/>
      <c r="D20" s="148" t="s">
        <v>346</v>
      </c>
      <c r="E20" s="148" t="s">
        <v>346</v>
      </c>
    </row>
    <row r="21" spans="2:5" ht="28.5" customHeight="1">
      <c r="B21" s="440" t="s">
        <v>462</v>
      </c>
      <c r="C21" s="441"/>
      <c r="D21" s="148" t="s">
        <v>346</v>
      </c>
      <c r="E21" s="148" t="s">
        <v>346</v>
      </c>
    </row>
    <row r="22" spans="2:5" ht="27" customHeight="1">
      <c r="B22" s="446" t="s">
        <v>466</v>
      </c>
      <c r="C22" s="447"/>
      <c r="D22" s="148" t="s">
        <v>346</v>
      </c>
      <c r="E22" s="148" t="s">
        <v>346</v>
      </c>
    </row>
    <row r="23" spans="2:5" ht="42" customHeight="1">
      <c r="B23" s="448" t="s">
        <v>463</v>
      </c>
      <c r="C23" s="449"/>
      <c r="D23" s="148" t="s">
        <v>346</v>
      </c>
      <c r="E23" s="148" t="s">
        <v>346</v>
      </c>
    </row>
  </sheetData>
  <sheetProtection/>
  <mergeCells count="18">
    <mergeCell ref="B15:C15"/>
    <mergeCell ref="B23:C23"/>
    <mergeCell ref="B17:C17"/>
    <mergeCell ref="B18:C18"/>
    <mergeCell ref="B19:C19"/>
    <mergeCell ref="B20:C20"/>
    <mergeCell ref="B21:C21"/>
    <mergeCell ref="B22:C22"/>
    <mergeCell ref="B1:E1"/>
    <mergeCell ref="B2:E2"/>
    <mergeCell ref="B3:E6"/>
    <mergeCell ref="B8:E8"/>
    <mergeCell ref="B16:C16"/>
    <mergeCell ref="B10:C10"/>
    <mergeCell ref="B11:C11"/>
    <mergeCell ref="B12:C12"/>
    <mergeCell ref="B13:C13"/>
    <mergeCell ref="B14:C14"/>
  </mergeCells>
  <printOptions/>
  <pageMargins left="0.7" right="0.7" top="0.75" bottom="0.75" header="0.3" footer="0.3"/>
  <pageSetup fitToHeight="0" fitToWidth="1" horizontalDpi="600" verticalDpi="600" orientation="landscape" paperSize="9" scale="76" r:id="rId1"/>
</worksheet>
</file>

<file path=xl/worksheets/sheet4.xml><?xml version="1.0" encoding="utf-8"?>
<worksheet xmlns="http://schemas.openxmlformats.org/spreadsheetml/2006/main" xmlns:r="http://schemas.openxmlformats.org/officeDocument/2006/relationships">
  <sheetPr>
    <pageSetUpPr fitToPage="1"/>
  </sheetPr>
  <dimension ref="B1:G18"/>
  <sheetViews>
    <sheetView zoomScalePageLayoutView="0" workbookViewId="0" topLeftCell="A1">
      <selection activeCell="D24" sqref="D24"/>
    </sheetView>
  </sheetViews>
  <sheetFormatPr defaultColWidth="11.421875" defaultRowHeight="12.75"/>
  <cols>
    <col min="1" max="1" width="3.7109375" style="0" customWidth="1"/>
    <col min="2" max="2" width="7.28125" style="0" bestFit="1" customWidth="1"/>
    <col min="3" max="3" width="34.421875" style="0" customWidth="1"/>
    <col min="4" max="4" width="32.28125" style="0" customWidth="1"/>
    <col min="5" max="5" width="28.140625" style="0" customWidth="1"/>
    <col min="6" max="7" width="25.7109375" style="0" customWidth="1"/>
  </cols>
  <sheetData>
    <row r="1" spans="2:7" ht="15.75">
      <c r="B1" s="402" t="str">
        <f>Entrega!B1</f>
        <v>UNIVERSIDAD DE ANTIOQUIA</v>
      </c>
      <c r="C1" s="402"/>
      <c r="D1" s="402"/>
      <c r="E1" s="402"/>
      <c r="F1" s="402"/>
      <c r="G1" s="402"/>
    </row>
    <row r="2" spans="2:7" ht="12.75">
      <c r="B2" s="403" t="str">
        <f>Entrega!B2</f>
        <v>INVITACIÓN A COTIZAR 11010003-025 de 2020</v>
      </c>
      <c r="C2" s="403"/>
      <c r="D2" s="403"/>
      <c r="E2" s="403"/>
      <c r="F2" s="403"/>
      <c r="G2" s="403"/>
    </row>
    <row r="3" spans="2:7" ht="12.75" customHeight="1">
      <c r="B3" s="404" t="str">
        <f>Entrega!B3</f>
        <v>OBJETO: Suministro e instalación de los elementos necesarios para las actualizaciones y modificaciones a la infraestructura de cableado estructurado que soporta la red de datos de La Universidad de Antioquia</v>
      </c>
      <c r="C3" s="404"/>
      <c r="D3" s="404"/>
      <c r="E3" s="404"/>
      <c r="F3" s="404"/>
      <c r="G3" s="404"/>
    </row>
    <row r="4" spans="2:7" ht="12.75">
      <c r="B4" s="404"/>
      <c r="C4" s="404"/>
      <c r="D4" s="404"/>
      <c r="E4" s="404"/>
      <c r="F4" s="404"/>
      <c r="G4" s="404"/>
    </row>
    <row r="5" spans="2:7" ht="12.75">
      <c r="B5" s="404"/>
      <c r="C5" s="404"/>
      <c r="D5" s="404"/>
      <c r="E5" s="404"/>
      <c r="F5" s="404"/>
      <c r="G5" s="404"/>
    </row>
    <row r="6" spans="2:7" ht="12.75">
      <c r="B6" s="404"/>
      <c r="C6" s="404"/>
      <c r="D6" s="404"/>
      <c r="E6" s="404"/>
      <c r="F6" s="404"/>
      <c r="G6" s="404"/>
    </row>
    <row r="8" spans="2:7" ht="15.75">
      <c r="B8" s="405" t="s">
        <v>467</v>
      </c>
      <c r="C8" s="405"/>
      <c r="D8" s="405"/>
      <c r="E8" s="405"/>
      <c r="F8" s="405"/>
      <c r="G8" s="405"/>
    </row>
    <row r="9" spans="2:7" ht="15.75">
      <c r="B9" s="109"/>
      <c r="C9" s="109"/>
      <c r="D9" s="109"/>
      <c r="E9" s="109"/>
      <c r="F9" s="109"/>
      <c r="G9" s="109"/>
    </row>
    <row r="10" spans="2:7" ht="15.75" customHeight="1">
      <c r="B10" s="450" t="s">
        <v>468</v>
      </c>
      <c r="C10" s="450"/>
      <c r="D10" s="450"/>
      <c r="E10" s="450"/>
      <c r="F10" s="450"/>
      <c r="G10" s="450"/>
    </row>
    <row r="11" spans="2:7" ht="15.75" customHeight="1">
      <c r="B11" s="450"/>
      <c r="C11" s="450"/>
      <c r="D11" s="450"/>
      <c r="E11" s="450"/>
      <c r="F11" s="450"/>
      <c r="G11" s="450"/>
    </row>
    <row r="12" spans="2:7" ht="15.75" customHeight="1">
      <c r="B12" s="450"/>
      <c r="C12" s="450"/>
      <c r="D12" s="450"/>
      <c r="E12" s="450"/>
      <c r="F12" s="450"/>
      <c r="G12" s="450"/>
    </row>
    <row r="13" spans="2:7" ht="15.75" customHeight="1">
      <c r="B13" s="450"/>
      <c r="C13" s="450"/>
      <c r="D13" s="450"/>
      <c r="E13" s="450"/>
      <c r="F13" s="450"/>
      <c r="G13" s="450"/>
    </row>
    <row r="14" spans="2:7" ht="15.75" customHeight="1">
      <c r="B14" s="450"/>
      <c r="C14" s="450"/>
      <c r="D14" s="450"/>
      <c r="E14" s="450"/>
      <c r="F14" s="450"/>
      <c r="G14" s="450"/>
    </row>
    <row r="15" spans="2:7" ht="16.5" thickBot="1">
      <c r="B15" s="109"/>
      <c r="C15" s="137"/>
      <c r="D15" s="137"/>
      <c r="E15" s="137"/>
      <c r="F15" s="109"/>
      <c r="G15" s="109"/>
    </row>
    <row r="16" spans="2:7" ht="15.75">
      <c r="B16" s="451" t="s">
        <v>469</v>
      </c>
      <c r="C16" s="452"/>
      <c r="D16" s="139" t="s">
        <v>470</v>
      </c>
      <c r="E16" s="139" t="s">
        <v>471</v>
      </c>
      <c r="F16" s="140" t="str">
        <f>Entrega!C14</f>
        <v>IN RED S.A.S</v>
      </c>
      <c r="G16" s="141" t="str">
        <f>Entrega!C15</f>
        <v>PROMONTAJES S.A.S</v>
      </c>
    </row>
    <row r="17" spans="2:7" ht="25.5">
      <c r="B17" s="453" t="s">
        <v>472</v>
      </c>
      <c r="C17" s="454"/>
      <c r="D17" s="138" t="s">
        <v>473</v>
      </c>
      <c r="E17" s="138" t="s">
        <v>474</v>
      </c>
      <c r="F17" s="153" t="s">
        <v>526</v>
      </c>
      <c r="G17" s="155" t="s">
        <v>528</v>
      </c>
    </row>
    <row r="18" spans="2:7" ht="26.25" thickBot="1">
      <c r="B18" s="455" t="s">
        <v>475</v>
      </c>
      <c r="C18" s="456"/>
      <c r="D18" s="142" t="s">
        <v>476</v>
      </c>
      <c r="E18" s="142" t="s">
        <v>477</v>
      </c>
      <c r="F18" s="154" t="s">
        <v>527</v>
      </c>
      <c r="G18" s="156" t="s">
        <v>529</v>
      </c>
    </row>
  </sheetData>
  <sheetProtection/>
  <mergeCells count="8">
    <mergeCell ref="B10:G14"/>
    <mergeCell ref="B16:C16"/>
    <mergeCell ref="B17:C17"/>
    <mergeCell ref="B18:C18"/>
    <mergeCell ref="B1:G1"/>
    <mergeCell ref="B2:G2"/>
    <mergeCell ref="B3:G6"/>
    <mergeCell ref="B8:G8"/>
  </mergeCells>
  <printOptions/>
  <pageMargins left="0.7" right="0.7" top="0.75" bottom="0.75" header="0.3" footer="0.3"/>
  <pageSetup fitToHeight="1" fitToWidth="1"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sheetPr>
    <pageSetUpPr fitToPage="1"/>
  </sheetPr>
  <dimension ref="B1:G27"/>
  <sheetViews>
    <sheetView zoomScalePageLayoutView="0" workbookViewId="0" topLeftCell="A7">
      <selection activeCell="G26" sqref="G26"/>
    </sheetView>
  </sheetViews>
  <sheetFormatPr defaultColWidth="11.421875" defaultRowHeight="12.75"/>
  <cols>
    <col min="1" max="1" width="3.7109375" style="0" customWidth="1"/>
    <col min="2" max="2" width="7.28125" style="0" bestFit="1" customWidth="1"/>
    <col min="3" max="3" width="34.421875" style="0" customWidth="1"/>
    <col min="4" max="4" width="32.28125" style="0" customWidth="1"/>
    <col min="5" max="5" width="28.140625" style="0" customWidth="1"/>
    <col min="6" max="7" width="25.7109375" style="0" customWidth="1"/>
  </cols>
  <sheetData>
    <row r="1" spans="2:7" ht="15.75">
      <c r="B1" s="402" t="str">
        <f>Entrega!B1</f>
        <v>UNIVERSIDAD DE ANTIOQUIA</v>
      </c>
      <c r="C1" s="402"/>
      <c r="D1" s="402"/>
      <c r="E1" s="402"/>
      <c r="F1" s="402"/>
      <c r="G1" s="402"/>
    </row>
    <row r="2" spans="2:7" ht="12.75">
      <c r="B2" s="403" t="str">
        <f>Entrega!B2</f>
        <v>INVITACIÓN A COTIZAR 11010003-025 de 2020</v>
      </c>
      <c r="C2" s="403"/>
      <c r="D2" s="403"/>
      <c r="E2" s="403"/>
      <c r="F2" s="403"/>
      <c r="G2" s="403"/>
    </row>
    <row r="3" spans="2:7" ht="12.75" customHeight="1">
      <c r="B3" s="404" t="str">
        <f>Entrega!B3</f>
        <v>OBJETO: Suministro e instalación de los elementos necesarios para las actualizaciones y modificaciones a la infraestructura de cableado estructurado que soporta la red de datos de La Universidad de Antioquia</v>
      </c>
      <c r="C3" s="404"/>
      <c r="D3" s="404"/>
      <c r="E3" s="404"/>
      <c r="F3" s="404"/>
      <c r="G3" s="404"/>
    </row>
    <row r="4" spans="2:7" ht="12.75">
      <c r="B4" s="404"/>
      <c r="C4" s="404"/>
      <c r="D4" s="404"/>
      <c r="E4" s="404"/>
      <c r="F4" s="404"/>
      <c r="G4" s="404"/>
    </row>
    <row r="5" spans="2:7" ht="12.75">
      <c r="B5" s="404"/>
      <c r="C5" s="404"/>
      <c r="D5" s="404"/>
      <c r="E5" s="404"/>
      <c r="F5" s="404"/>
      <c r="G5" s="404"/>
    </row>
    <row r="6" spans="2:7" ht="12.75">
      <c r="B6" s="404"/>
      <c r="C6" s="404"/>
      <c r="D6" s="404"/>
      <c r="E6" s="404"/>
      <c r="F6" s="404"/>
      <c r="G6" s="404"/>
    </row>
    <row r="8" spans="2:7" ht="15.75">
      <c r="B8" s="405" t="s">
        <v>488</v>
      </c>
      <c r="C8" s="405"/>
      <c r="D8" s="405"/>
      <c r="E8" s="405"/>
      <c r="F8" s="405"/>
      <c r="G8" s="405"/>
    </row>
    <row r="9" spans="2:7" ht="15.75" customHeight="1">
      <c r="B9" s="450" t="s">
        <v>516</v>
      </c>
      <c r="C9" s="450"/>
      <c r="D9" s="450"/>
      <c r="E9" s="450"/>
      <c r="F9" s="450"/>
      <c r="G9" s="450"/>
    </row>
    <row r="10" spans="2:7" ht="15.75" customHeight="1">
      <c r="B10" s="450"/>
      <c r="C10" s="450"/>
      <c r="D10" s="450"/>
      <c r="E10" s="450"/>
      <c r="F10" s="450"/>
      <c r="G10" s="450"/>
    </row>
    <row r="11" spans="2:7" ht="15.75" customHeight="1">
      <c r="B11" s="450"/>
      <c r="C11" s="450"/>
      <c r="D11" s="450"/>
      <c r="E11" s="450"/>
      <c r="F11" s="450"/>
      <c r="G11" s="450"/>
    </row>
    <row r="12" spans="2:7" ht="15.75" customHeight="1">
      <c r="B12" s="450"/>
      <c r="C12" s="450"/>
      <c r="D12" s="450"/>
      <c r="E12" s="450"/>
      <c r="F12" s="450"/>
      <c r="G12" s="450"/>
    </row>
    <row r="13" spans="2:7" ht="15.75" customHeight="1">
      <c r="B13" s="450"/>
      <c r="C13" s="450"/>
      <c r="D13" s="450"/>
      <c r="E13" s="450"/>
      <c r="F13" s="450"/>
      <c r="G13" s="450"/>
    </row>
    <row r="14" spans="2:7" ht="15.75" customHeight="1">
      <c r="B14" s="450"/>
      <c r="C14" s="450"/>
      <c r="D14" s="450"/>
      <c r="E14" s="450"/>
      <c r="F14" s="450"/>
      <c r="G14" s="450"/>
    </row>
    <row r="15" spans="2:7" ht="15.75" customHeight="1">
      <c r="B15" s="450"/>
      <c r="C15" s="450"/>
      <c r="D15" s="450"/>
      <c r="E15" s="450"/>
      <c r="F15" s="450"/>
      <c r="G15" s="450"/>
    </row>
    <row r="16" spans="2:7" ht="15.75" customHeight="1">
      <c r="B16" s="450"/>
      <c r="C16" s="450"/>
      <c r="D16" s="450"/>
      <c r="E16" s="450"/>
      <c r="F16" s="450"/>
      <c r="G16" s="450"/>
    </row>
    <row r="17" spans="2:7" ht="15.75" customHeight="1">
      <c r="B17" s="450"/>
      <c r="C17" s="450"/>
      <c r="D17" s="450"/>
      <c r="E17" s="450"/>
      <c r="F17" s="450"/>
      <c r="G17" s="450"/>
    </row>
    <row r="18" spans="2:7" ht="15.75" customHeight="1">
      <c r="B18" s="450"/>
      <c r="C18" s="450"/>
      <c r="D18" s="450"/>
      <c r="E18" s="450"/>
      <c r="F18" s="450"/>
      <c r="G18" s="450"/>
    </row>
    <row r="19" spans="2:7" ht="15.75" customHeight="1">
      <c r="B19" s="450"/>
      <c r="C19" s="450"/>
      <c r="D19" s="450"/>
      <c r="E19" s="450"/>
      <c r="F19" s="450"/>
      <c r="G19" s="450"/>
    </row>
    <row r="20" spans="2:7" ht="15.75" customHeight="1">
      <c r="B20" s="450"/>
      <c r="C20" s="450"/>
      <c r="D20" s="450"/>
      <c r="E20" s="450"/>
      <c r="F20" s="450"/>
      <c r="G20" s="450"/>
    </row>
    <row r="21" spans="2:7" ht="15.75" customHeight="1">
      <c r="B21" s="450"/>
      <c r="C21" s="450"/>
      <c r="D21" s="450"/>
      <c r="E21" s="450"/>
      <c r="F21" s="450"/>
      <c r="G21" s="450"/>
    </row>
    <row r="22" spans="2:7" ht="15.75" customHeight="1">
      <c r="B22" s="450"/>
      <c r="C22" s="450"/>
      <c r="D22" s="450"/>
      <c r="E22" s="450"/>
      <c r="F22" s="450"/>
      <c r="G22" s="450"/>
    </row>
    <row r="23" spans="2:7" ht="15.75" customHeight="1">
      <c r="B23" s="450"/>
      <c r="C23" s="450"/>
      <c r="D23" s="450"/>
      <c r="E23" s="450"/>
      <c r="F23" s="450"/>
      <c r="G23" s="450"/>
    </row>
    <row r="24" spans="2:7" ht="16.5" thickBot="1">
      <c r="B24" s="109"/>
      <c r="C24" s="137"/>
      <c r="D24" s="137"/>
      <c r="E24" s="137"/>
      <c r="F24" s="109"/>
      <c r="G24" s="109"/>
    </row>
    <row r="25" spans="3:7" ht="15.75">
      <c r="C25" s="451" t="s">
        <v>489</v>
      </c>
      <c r="D25" s="452"/>
      <c r="E25" s="452"/>
      <c r="F25" s="140" t="str">
        <f>Entrega!C14</f>
        <v>IN RED S.A.S</v>
      </c>
      <c r="G25" s="141" t="str">
        <f>Entrega!C15</f>
        <v>PROMONTAJES S.A.S</v>
      </c>
    </row>
    <row r="26" spans="3:7" ht="12.75">
      <c r="C26" s="459" t="s">
        <v>490</v>
      </c>
      <c r="D26" s="460"/>
      <c r="E26" s="460"/>
      <c r="F26" s="124">
        <v>2</v>
      </c>
      <c r="G26" s="565">
        <v>2</v>
      </c>
    </row>
    <row r="27" spans="3:7" ht="13.5" thickBot="1">
      <c r="C27" s="457" t="s">
        <v>491</v>
      </c>
      <c r="D27" s="458"/>
      <c r="E27" s="458"/>
      <c r="F27" s="152" t="s">
        <v>518</v>
      </c>
      <c r="G27" s="151" t="s">
        <v>517</v>
      </c>
    </row>
  </sheetData>
  <sheetProtection/>
  <mergeCells count="8">
    <mergeCell ref="C27:E27"/>
    <mergeCell ref="C26:E26"/>
    <mergeCell ref="B1:G1"/>
    <mergeCell ref="B2:G2"/>
    <mergeCell ref="B3:G6"/>
    <mergeCell ref="B8:G8"/>
    <mergeCell ref="B9:G23"/>
    <mergeCell ref="C25:E25"/>
  </mergeCells>
  <printOptions/>
  <pageMargins left="0.7" right="0.7" top="0.75" bottom="0.75" header="0.3" footer="0.3"/>
  <pageSetup fitToHeight="0" fitToWidth="1" horizontalDpi="600" verticalDpi="600" orientation="landscape" paperSize="9" scale="85" r:id="rId1"/>
</worksheet>
</file>

<file path=xl/worksheets/sheet6.xml><?xml version="1.0" encoding="utf-8"?>
<worksheet xmlns="http://schemas.openxmlformats.org/spreadsheetml/2006/main" xmlns:r="http://schemas.openxmlformats.org/officeDocument/2006/relationships">
  <sheetPr>
    <pageSetUpPr fitToPage="1"/>
  </sheetPr>
  <dimension ref="B1:F14"/>
  <sheetViews>
    <sheetView zoomScalePageLayoutView="0" workbookViewId="0" topLeftCell="C1">
      <selection activeCell="E14" sqref="E14"/>
    </sheetView>
  </sheetViews>
  <sheetFormatPr defaultColWidth="11.421875" defaultRowHeight="12.75"/>
  <cols>
    <col min="1" max="1" width="3.7109375" style="0" customWidth="1"/>
    <col min="2" max="2" width="7.28125" style="0" bestFit="1" customWidth="1"/>
    <col min="3" max="3" width="123.140625" style="0" customWidth="1"/>
    <col min="4" max="4" width="19.57421875" style="0" customWidth="1"/>
    <col min="5" max="5" width="24.57421875" style="0" customWidth="1"/>
    <col min="6" max="6" width="22.7109375" style="0" customWidth="1"/>
  </cols>
  <sheetData>
    <row r="1" spans="2:6" ht="15.75">
      <c r="B1" s="402" t="str">
        <f>Entrega!B1</f>
        <v>UNIVERSIDAD DE ANTIOQUIA</v>
      </c>
      <c r="C1" s="402"/>
      <c r="D1" s="402"/>
      <c r="E1" s="402"/>
      <c r="F1" s="402"/>
    </row>
    <row r="2" spans="2:6" ht="12.75">
      <c r="B2" s="403" t="str">
        <f>Entrega!B2</f>
        <v>INVITACIÓN A COTIZAR 11010003-025 de 2020</v>
      </c>
      <c r="C2" s="403"/>
      <c r="D2" s="403"/>
      <c r="E2" s="403"/>
      <c r="F2" s="403"/>
    </row>
    <row r="3" spans="2:6" ht="12.75" customHeight="1">
      <c r="B3" s="404" t="str">
        <f>Entrega!B3</f>
        <v>OBJETO: Suministro e instalación de los elementos necesarios para las actualizaciones y modificaciones a la infraestructura de cableado estructurado que soporta la red de datos de La Universidad de Antioquia</v>
      </c>
      <c r="C3" s="404"/>
      <c r="D3" s="404"/>
      <c r="E3" s="404"/>
      <c r="F3" s="404"/>
    </row>
    <row r="4" spans="2:6" ht="12.75">
      <c r="B4" s="404"/>
      <c r="C4" s="404"/>
      <c r="D4" s="404"/>
      <c r="E4" s="404"/>
      <c r="F4" s="404"/>
    </row>
    <row r="5" spans="2:6" ht="12.75">
      <c r="B5" s="404"/>
      <c r="C5" s="404"/>
      <c r="D5" s="404"/>
      <c r="E5" s="404"/>
      <c r="F5" s="404"/>
    </row>
    <row r="6" spans="2:6" ht="12.75">
      <c r="B6" s="404"/>
      <c r="C6" s="404"/>
      <c r="D6" s="404"/>
      <c r="E6" s="404"/>
      <c r="F6" s="404"/>
    </row>
    <row r="8" spans="2:6" ht="16.5" thickBot="1">
      <c r="B8" s="405" t="s">
        <v>492</v>
      </c>
      <c r="C8" s="405"/>
      <c r="D8" s="405"/>
      <c r="E8" s="405"/>
      <c r="F8" s="405"/>
    </row>
    <row r="9" spans="5:6" ht="13.5" thickBot="1">
      <c r="E9" s="128" t="str">
        <f>Entrega!C14</f>
        <v>IN RED S.A.S</v>
      </c>
      <c r="F9" s="135" t="str">
        <f>Entrega!C15</f>
        <v>PROMONTAJES S.A.S</v>
      </c>
    </row>
    <row r="10" spans="2:6" ht="12.75" customHeight="1">
      <c r="B10" s="149" t="s">
        <v>493</v>
      </c>
      <c r="C10" s="467" t="s">
        <v>496</v>
      </c>
      <c r="D10" s="467"/>
      <c r="E10" s="147" t="s">
        <v>520</v>
      </c>
      <c r="F10" s="147" t="s">
        <v>519</v>
      </c>
    </row>
    <row r="11" spans="2:6" ht="12.75">
      <c r="B11" s="461" t="s">
        <v>494</v>
      </c>
      <c r="C11" s="464" t="s">
        <v>497</v>
      </c>
      <c r="D11" s="222" t="s">
        <v>639</v>
      </c>
      <c r="E11" s="148">
        <v>31</v>
      </c>
      <c r="F11" s="148">
        <v>25</v>
      </c>
    </row>
    <row r="12" spans="2:6" ht="40.5" customHeight="1">
      <c r="B12" s="462"/>
      <c r="C12" s="465"/>
      <c r="D12" s="222" t="s">
        <v>638</v>
      </c>
      <c r="E12" s="148" t="s">
        <v>669</v>
      </c>
      <c r="F12" s="148" t="s">
        <v>674</v>
      </c>
    </row>
    <row r="13" spans="2:6" ht="12.75">
      <c r="B13" s="463" t="s">
        <v>495</v>
      </c>
      <c r="C13" s="466" t="s">
        <v>498</v>
      </c>
      <c r="D13" s="222" t="s">
        <v>639</v>
      </c>
      <c r="E13" s="148">
        <v>1</v>
      </c>
      <c r="F13" s="148">
        <v>2</v>
      </c>
    </row>
    <row r="14" spans="2:6" ht="39.75" customHeight="1">
      <c r="B14" s="463"/>
      <c r="C14" s="466"/>
      <c r="D14" s="221" t="s">
        <v>638</v>
      </c>
      <c r="E14" s="148" t="s">
        <v>676</v>
      </c>
      <c r="F14" s="148" t="s">
        <v>675</v>
      </c>
    </row>
  </sheetData>
  <sheetProtection/>
  <mergeCells count="9">
    <mergeCell ref="B1:F1"/>
    <mergeCell ref="B2:F2"/>
    <mergeCell ref="B3:F6"/>
    <mergeCell ref="B8:F8"/>
    <mergeCell ref="B11:B12"/>
    <mergeCell ref="B13:B14"/>
    <mergeCell ref="C11:C12"/>
    <mergeCell ref="C13:C14"/>
    <mergeCell ref="C10:D10"/>
  </mergeCells>
  <printOptions/>
  <pageMargins left="0.7" right="0.7" top="0.75" bottom="0.75" header="0.3" footer="0.3"/>
  <pageSetup fitToHeight="0" fitToWidth="1" horizontalDpi="600" verticalDpi="600" orientation="landscape" paperSize="9" scale="67" r:id="rId1"/>
</worksheet>
</file>

<file path=xl/worksheets/sheet7.xml><?xml version="1.0" encoding="utf-8"?>
<worksheet xmlns="http://schemas.openxmlformats.org/spreadsheetml/2006/main" xmlns:r="http://schemas.openxmlformats.org/officeDocument/2006/relationships">
  <sheetPr>
    <pageSetUpPr fitToPage="1"/>
  </sheetPr>
  <dimension ref="B1:E71"/>
  <sheetViews>
    <sheetView zoomScalePageLayoutView="0" workbookViewId="0" topLeftCell="A1">
      <selection activeCell="B1" sqref="B1:E70"/>
    </sheetView>
  </sheetViews>
  <sheetFormatPr defaultColWidth="11.421875" defaultRowHeight="12.75"/>
  <cols>
    <col min="1" max="1" width="3.7109375" style="0" customWidth="1"/>
    <col min="2" max="2" width="7.28125" style="0" bestFit="1" customWidth="1"/>
    <col min="3" max="3" width="107.140625" style="0" customWidth="1"/>
    <col min="4" max="5" width="22.7109375" style="0" customWidth="1"/>
  </cols>
  <sheetData>
    <row r="1" spans="2:5" ht="15.75">
      <c r="B1" s="402" t="str">
        <f>Entrega!B1</f>
        <v>UNIVERSIDAD DE ANTIOQUIA</v>
      </c>
      <c r="C1" s="402"/>
      <c r="D1" s="402"/>
      <c r="E1" s="402"/>
    </row>
    <row r="2" spans="2:5" ht="12.75">
      <c r="B2" s="403" t="str">
        <f>Entrega!B2</f>
        <v>INVITACIÓN A COTIZAR 11010003-025 de 2020</v>
      </c>
      <c r="C2" s="403"/>
      <c r="D2" s="403"/>
      <c r="E2" s="403"/>
    </row>
    <row r="3" spans="2:5" ht="12.75" customHeight="1">
      <c r="B3" s="404" t="str">
        <f>Entrega!B3</f>
        <v>OBJETO: Suministro e instalación de los elementos necesarios para las actualizaciones y modificaciones a la infraestructura de cableado estructurado que soporta la red de datos de La Universidad de Antioquia</v>
      </c>
      <c r="C3" s="404"/>
      <c r="D3" s="404"/>
      <c r="E3" s="404"/>
    </row>
    <row r="4" spans="2:5" ht="12.75">
      <c r="B4" s="404"/>
      <c r="C4" s="404"/>
      <c r="D4" s="404"/>
      <c r="E4" s="404"/>
    </row>
    <row r="5" spans="2:5" ht="12.75">
      <c r="B5" s="404"/>
      <c r="C5" s="404"/>
      <c r="D5" s="404"/>
      <c r="E5" s="404"/>
    </row>
    <row r="6" spans="2:5" ht="12.75">
      <c r="B6" s="404"/>
      <c r="C6" s="404"/>
      <c r="D6" s="404"/>
      <c r="E6" s="404"/>
    </row>
    <row r="8" spans="2:5" ht="16.5" thickBot="1">
      <c r="B8" s="426" t="s">
        <v>340</v>
      </c>
      <c r="C8" s="405"/>
      <c r="D8" s="405"/>
      <c r="E8" s="405"/>
    </row>
    <row r="9" spans="2:5" ht="13.5" thickBot="1">
      <c r="B9" s="127"/>
      <c r="C9" s="127"/>
      <c r="D9" s="128" t="str">
        <f>Entrega!C14</f>
        <v>IN RED S.A.S</v>
      </c>
      <c r="E9" s="135" t="str">
        <f>Entrega!C15</f>
        <v>PROMONTAJES S.A.S</v>
      </c>
    </row>
    <row r="10" spans="2:5" ht="45">
      <c r="B10" s="111" t="s">
        <v>356</v>
      </c>
      <c r="C10" s="131" t="s">
        <v>396</v>
      </c>
      <c r="D10" s="134" t="s">
        <v>346</v>
      </c>
      <c r="E10" s="134" t="s">
        <v>346</v>
      </c>
    </row>
    <row r="11" spans="2:5" ht="61.5">
      <c r="B11" s="111" t="s">
        <v>357</v>
      </c>
      <c r="C11" s="131" t="s">
        <v>397</v>
      </c>
      <c r="D11" s="124" t="s">
        <v>346</v>
      </c>
      <c r="E11" s="124" t="s">
        <v>346</v>
      </c>
    </row>
    <row r="12" spans="2:5" ht="45">
      <c r="B12" s="111" t="s">
        <v>358</v>
      </c>
      <c r="C12" s="131" t="s">
        <v>398</v>
      </c>
      <c r="D12" s="124" t="s">
        <v>346</v>
      </c>
      <c r="E12" s="124" t="s">
        <v>346</v>
      </c>
    </row>
    <row r="13" spans="2:5" ht="39.75" customHeight="1">
      <c r="B13" s="111" t="s">
        <v>359</v>
      </c>
      <c r="C13" s="131" t="s">
        <v>399</v>
      </c>
      <c r="D13" s="124" t="s">
        <v>346</v>
      </c>
      <c r="E13" s="124" t="s">
        <v>346</v>
      </c>
    </row>
    <row r="14" spans="2:5" ht="90">
      <c r="B14" s="111" t="s">
        <v>360</v>
      </c>
      <c r="C14" s="131" t="s">
        <v>400</v>
      </c>
      <c r="D14" s="124" t="s">
        <v>346</v>
      </c>
      <c r="E14" s="124" t="s">
        <v>346</v>
      </c>
    </row>
    <row r="15" spans="2:5" ht="60.75">
      <c r="B15" s="111" t="s">
        <v>361</v>
      </c>
      <c r="C15" s="131" t="s">
        <v>401</v>
      </c>
      <c r="D15" s="124" t="s">
        <v>346</v>
      </c>
      <c r="E15" s="124" t="s">
        <v>346</v>
      </c>
    </row>
    <row r="16" spans="2:5" ht="45">
      <c r="B16" s="111" t="s">
        <v>362</v>
      </c>
      <c r="C16" s="131" t="s">
        <v>402</v>
      </c>
      <c r="D16" s="124" t="s">
        <v>346</v>
      </c>
      <c r="E16" s="124" t="s">
        <v>346</v>
      </c>
    </row>
    <row r="17" spans="2:5" ht="75">
      <c r="B17" s="111" t="s">
        <v>363</v>
      </c>
      <c r="C17" s="131" t="s">
        <v>403</v>
      </c>
      <c r="D17" s="124" t="s">
        <v>346</v>
      </c>
      <c r="E17" s="124" t="s">
        <v>346</v>
      </c>
    </row>
    <row r="18" spans="2:5" ht="60">
      <c r="B18" s="111" t="s">
        <v>364</v>
      </c>
      <c r="C18" s="131" t="s">
        <v>404</v>
      </c>
      <c r="D18" s="124" t="s">
        <v>346</v>
      </c>
      <c r="E18" s="124" t="s">
        <v>346</v>
      </c>
    </row>
    <row r="19" spans="2:5" ht="60">
      <c r="B19" s="111" t="s">
        <v>365</v>
      </c>
      <c r="C19" s="131" t="s">
        <v>405</v>
      </c>
      <c r="D19" s="124" t="s">
        <v>346</v>
      </c>
      <c r="E19" s="124" t="s">
        <v>346</v>
      </c>
    </row>
    <row r="20" spans="2:5" ht="75">
      <c r="B20" s="111" t="s">
        <v>366</v>
      </c>
      <c r="C20" s="131" t="s">
        <v>406</v>
      </c>
      <c r="D20" s="124" t="s">
        <v>346</v>
      </c>
      <c r="E20" s="124" t="s">
        <v>346</v>
      </c>
    </row>
    <row r="21" spans="2:5" ht="60">
      <c r="B21" s="111" t="s">
        <v>367</v>
      </c>
      <c r="C21" s="131" t="s">
        <v>407</v>
      </c>
      <c r="D21" s="124" t="s">
        <v>346</v>
      </c>
      <c r="E21" s="124" t="s">
        <v>346</v>
      </c>
    </row>
    <row r="22" spans="2:5" ht="60">
      <c r="B22" s="111" t="s">
        <v>368</v>
      </c>
      <c r="C22" s="131" t="s">
        <v>408</v>
      </c>
      <c r="D22" s="124" t="s">
        <v>346</v>
      </c>
      <c r="E22" s="124" t="s">
        <v>346</v>
      </c>
    </row>
    <row r="23" spans="2:5" ht="75">
      <c r="B23" s="111" t="s">
        <v>369</v>
      </c>
      <c r="C23" s="131" t="s">
        <v>409</v>
      </c>
      <c r="D23" s="124" t="s">
        <v>346</v>
      </c>
      <c r="E23" s="124" t="s">
        <v>346</v>
      </c>
    </row>
    <row r="24" spans="2:5" ht="75">
      <c r="B24" s="111" t="s">
        <v>370</v>
      </c>
      <c r="C24" s="131" t="s">
        <v>410</v>
      </c>
      <c r="D24" s="124" t="s">
        <v>346</v>
      </c>
      <c r="E24" s="124" t="s">
        <v>346</v>
      </c>
    </row>
    <row r="25" spans="2:5" ht="60">
      <c r="B25" s="111" t="s">
        <v>371</v>
      </c>
      <c r="C25" s="131" t="s">
        <v>411</v>
      </c>
      <c r="D25" s="124" t="s">
        <v>346</v>
      </c>
      <c r="E25" s="124" t="s">
        <v>346</v>
      </c>
    </row>
    <row r="26" spans="2:5" ht="75">
      <c r="B26" s="111" t="s">
        <v>372</v>
      </c>
      <c r="C26" s="131" t="s">
        <v>412</v>
      </c>
      <c r="D26" s="124" t="s">
        <v>346</v>
      </c>
      <c r="E26" s="124" t="s">
        <v>346</v>
      </c>
    </row>
    <row r="27" spans="2:5" ht="15">
      <c r="B27" s="111" t="s">
        <v>373</v>
      </c>
      <c r="C27" s="131" t="s">
        <v>413</v>
      </c>
      <c r="D27" s="124" t="s">
        <v>346</v>
      </c>
      <c r="E27" s="124" t="s">
        <v>346</v>
      </c>
    </row>
    <row r="28" spans="2:5" ht="45">
      <c r="B28" s="111" t="s">
        <v>374</v>
      </c>
      <c r="C28" s="131" t="s">
        <v>414</v>
      </c>
      <c r="D28" s="124" t="s">
        <v>346</v>
      </c>
      <c r="E28" s="124" t="s">
        <v>346</v>
      </c>
    </row>
    <row r="29" spans="2:5" ht="90">
      <c r="B29" s="111" t="s">
        <v>375</v>
      </c>
      <c r="C29" s="131" t="s">
        <v>415</v>
      </c>
      <c r="D29" s="124" t="s">
        <v>346</v>
      </c>
      <c r="E29" s="124" t="s">
        <v>346</v>
      </c>
    </row>
    <row r="30" spans="2:5" ht="60">
      <c r="B30" s="111" t="s">
        <v>376</v>
      </c>
      <c r="C30" s="131" t="s">
        <v>416</v>
      </c>
      <c r="D30" s="124" t="s">
        <v>346</v>
      </c>
      <c r="E30" s="124" t="s">
        <v>346</v>
      </c>
    </row>
    <row r="31" spans="2:5" ht="60">
      <c r="B31" s="111" t="s">
        <v>377</v>
      </c>
      <c r="C31" s="131" t="s">
        <v>417</v>
      </c>
      <c r="D31" s="124" t="s">
        <v>346</v>
      </c>
      <c r="E31" s="124" t="s">
        <v>346</v>
      </c>
    </row>
    <row r="32" spans="2:5" ht="75">
      <c r="B32" s="111" t="s">
        <v>378</v>
      </c>
      <c r="C32" s="131" t="s">
        <v>418</v>
      </c>
      <c r="D32" s="124" t="s">
        <v>346</v>
      </c>
      <c r="E32" s="124" t="s">
        <v>346</v>
      </c>
    </row>
    <row r="33" spans="2:5" ht="30">
      <c r="B33" s="111" t="s">
        <v>379</v>
      </c>
      <c r="C33" s="131" t="s">
        <v>419</v>
      </c>
      <c r="D33" s="124" t="s">
        <v>346</v>
      </c>
      <c r="E33" s="124" t="s">
        <v>346</v>
      </c>
    </row>
    <row r="34" spans="2:5" ht="45">
      <c r="B34" s="111" t="s">
        <v>380</v>
      </c>
      <c r="C34" s="131" t="s">
        <v>420</v>
      </c>
      <c r="D34" s="124" t="s">
        <v>346</v>
      </c>
      <c r="E34" s="124" t="s">
        <v>346</v>
      </c>
    </row>
    <row r="35" spans="2:5" ht="45">
      <c r="B35" s="111" t="s">
        <v>381</v>
      </c>
      <c r="C35" s="131" t="s">
        <v>421</v>
      </c>
      <c r="D35" s="124" t="s">
        <v>346</v>
      </c>
      <c r="E35" s="124" t="s">
        <v>346</v>
      </c>
    </row>
    <row r="36" spans="2:5" ht="45">
      <c r="B36" s="111" t="s">
        <v>382</v>
      </c>
      <c r="C36" s="131" t="s">
        <v>422</v>
      </c>
      <c r="D36" s="124" t="s">
        <v>346</v>
      </c>
      <c r="E36" s="124" t="s">
        <v>346</v>
      </c>
    </row>
    <row r="37" spans="2:5" ht="90">
      <c r="B37" s="111" t="s">
        <v>383</v>
      </c>
      <c r="C37" s="131" t="s">
        <v>423</v>
      </c>
      <c r="D37" s="124" t="s">
        <v>346</v>
      </c>
      <c r="E37" s="124" t="s">
        <v>346</v>
      </c>
    </row>
    <row r="38" spans="2:5" ht="45">
      <c r="B38" s="111" t="s">
        <v>384</v>
      </c>
      <c r="C38" s="131" t="s">
        <v>424</v>
      </c>
      <c r="D38" s="124" t="s">
        <v>346</v>
      </c>
      <c r="E38" s="124" t="s">
        <v>346</v>
      </c>
    </row>
    <row r="39" spans="2:5" ht="60">
      <c r="B39" s="111" t="s">
        <v>385</v>
      </c>
      <c r="C39" s="131" t="s">
        <v>425</v>
      </c>
      <c r="D39" s="124" t="s">
        <v>346</v>
      </c>
      <c r="E39" s="124" t="s">
        <v>346</v>
      </c>
    </row>
    <row r="40" spans="2:5" ht="45">
      <c r="B40" s="111" t="s">
        <v>386</v>
      </c>
      <c r="C40" s="131" t="s">
        <v>426</v>
      </c>
      <c r="D40" s="124" t="s">
        <v>346</v>
      </c>
      <c r="E40" s="124" t="s">
        <v>346</v>
      </c>
    </row>
    <row r="41" spans="2:5" ht="45">
      <c r="B41" s="111" t="s">
        <v>387</v>
      </c>
      <c r="C41" s="131" t="s">
        <v>427</v>
      </c>
      <c r="D41" s="124" t="s">
        <v>346</v>
      </c>
      <c r="E41" s="124" t="s">
        <v>346</v>
      </c>
    </row>
    <row r="42" spans="2:5" ht="45">
      <c r="B42" s="111" t="s">
        <v>388</v>
      </c>
      <c r="C42" s="131" t="s">
        <v>428</v>
      </c>
      <c r="D42" s="124" t="s">
        <v>346</v>
      </c>
      <c r="E42" s="124" t="s">
        <v>346</v>
      </c>
    </row>
    <row r="43" spans="2:5" ht="30">
      <c r="B43" s="111" t="s">
        <v>389</v>
      </c>
      <c r="C43" s="131" t="s">
        <v>429</v>
      </c>
      <c r="D43" s="124" t="s">
        <v>346</v>
      </c>
      <c r="E43" s="124" t="s">
        <v>346</v>
      </c>
    </row>
    <row r="44" spans="2:5" ht="45">
      <c r="B44" s="111" t="s">
        <v>390</v>
      </c>
      <c r="C44" s="131" t="s">
        <v>430</v>
      </c>
      <c r="D44" s="124" t="s">
        <v>346</v>
      </c>
      <c r="E44" s="124" t="s">
        <v>346</v>
      </c>
    </row>
    <row r="45" spans="2:5" ht="90">
      <c r="B45" s="111" t="s">
        <v>391</v>
      </c>
      <c r="C45" s="131" t="s">
        <v>431</v>
      </c>
      <c r="D45" s="124" t="s">
        <v>346</v>
      </c>
      <c r="E45" s="124" t="s">
        <v>346</v>
      </c>
    </row>
    <row r="46" spans="2:5" ht="45">
      <c r="B46" s="111" t="s">
        <v>392</v>
      </c>
      <c r="C46" s="131" t="s">
        <v>432</v>
      </c>
      <c r="D46" s="124" t="s">
        <v>346</v>
      </c>
      <c r="E46" s="124" t="s">
        <v>346</v>
      </c>
    </row>
    <row r="47" spans="2:5" ht="45">
      <c r="B47" s="111" t="s">
        <v>393</v>
      </c>
      <c r="C47" s="131" t="s">
        <v>433</v>
      </c>
      <c r="D47" s="124" t="s">
        <v>346</v>
      </c>
      <c r="E47" s="124" t="s">
        <v>346</v>
      </c>
    </row>
    <row r="48" spans="2:5" ht="45">
      <c r="B48" s="111" t="s">
        <v>394</v>
      </c>
      <c r="C48" s="131" t="s">
        <v>434</v>
      </c>
      <c r="D48" s="124" t="s">
        <v>346</v>
      </c>
      <c r="E48" s="124" t="s">
        <v>346</v>
      </c>
    </row>
    <row r="49" spans="2:5" ht="45">
      <c r="B49" s="111" t="s">
        <v>395</v>
      </c>
      <c r="C49" s="131" t="s">
        <v>435</v>
      </c>
      <c r="D49" s="124" t="s">
        <v>346</v>
      </c>
      <c r="E49" s="124" t="s">
        <v>346</v>
      </c>
    </row>
    <row r="50" spans="2:5" ht="60">
      <c r="B50" s="112" t="s">
        <v>436</v>
      </c>
      <c r="C50" s="132" t="s">
        <v>437</v>
      </c>
      <c r="D50" s="125" t="s">
        <v>346</v>
      </c>
      <c r="E50" s="125" t="s">
        <v>346</v>
      </c>
    </row>
    <row r="51" spans="2:5" ht="15">
      <c r="B51" s="113" t="s">
        <v>320</v>
      </c>
      <c r="C51" s="131" t="s">
        <v>315</v>
      </c>
      <c r="D51" s="124" t="s">
        <v>346</v>
      </c>
      <c r="E51" s="124" t="s">
        <v>346</v>
      </c>
    </row>
    <row r="52" spans="2:5" ht="15">
      <c r="B52" s="113" t="s">
        <v>321</v>
      </c>
      <c r="C52" s="131" t="s">
        <v>316</v>
      </c>
      <c r="D52" s="124" t="s">
        <v>346</v>
      </c>
      <c r="E52" s="124" t="s">
        <v>346</v>
      </c>
    </row>
    <row r="53" spans="2:5" ht="30">
      <c r="B53" s="113" t="s">
        <v>329</v>
      </c>
      <c r="C53" s="131" t="s">
        <v>317</v>
      </c>
      <c r="D53" s="124" t="s">
        <v>346</v>
      </c>
      <c r="E53" s="124" t="s">
        <v>346</v>
      </c>
    </row>
    <row r="54" spans="2:5" ht="40.5" customHeight="1">
      <c r="B54" s="113" t="s">
        <v>331</v>
      </c>
      <c r="C54" s="131" t="s">
        <v>438</v>
      </c>
      <c r="D54" s="124" t="s">
        <v>346</v>
      </c>
      <c r="E54" s="124" t="s">
        <v>346</v>
      </c>
    </row>
    <row r="55" spans="2:5" ht="30">
      <c r="B55" s="113" t="s">
        <v>328</v>
      </c>
      <c r="C55" s="131" t="s">
        <v>439</v>
      </c>
      <c r="D55" s="124" t="s">
        <v>346</v>
      </c>
      <c r="E55" s="124" t="s">
        <v>346</v>
      </c>
    </row>
    <row r="56" spans="2:5" ht="45">
      <c r="B56" s="113" t="s">
        <v>334</v>
      </c>
      <c r="C56" s="131" t="s">
        <v>440</v>
      </c>
      <c r="D56" s="124" t="s">
        <v>346</v>
      </c>
      <c r="E56" s="124" t="s">
        <v>346</v>
      </c>
    </row>
    <row r="57" spans="2:5" ht="15">
      <c r="B57" s="113" t="s">
        <v>335</v>
      </c>
      <c r="C57" s="131" t="s">
        <v>441</v>
      </c>
      <c r="D57" s="124" t="s">
        <v>346</v>
      </c>
      <c r="E57" s="124" t="s">
        <v>346</v>
      </c>
    </row>
    <row r="58" spans="2:5" ht="30">
      <c r="B58" s="113" t="s">
        <v>336</v>
      </c>
      <c r="C58" s="131" t="s">
        <v>442</v>
      </c>
      <c r="D58" s="124" t="s">
        <v>346</v>
      </c>
      <c r="E58" s="124" t="s">
        <v>346</v>
      </c>
    </row>
    <row r="59" spans="2:5" ht="45">
      <c r="B59" s="113" t="s">
        <v>330</v>
      </c>
      <c r="C59" s="131" t="s">
        <v>443</v>
      </c>
      <c r="D59" s="124" t="s">
        <v>346</v>
      </c>
      <c r="E59" s="124" t="s">
        <v>346</v>
      </c>
    </row>
    <row r="60" spans="2:5" ht="30">
      <c r="B60" s="113" t="s">
        <v>337</v>
      </c>
      <c r="C60" s="131" t="s">
        <v>444</v>
      </c>
      <c r="D60" s="124" t="s">
        <v>346</v>
      </c>
      <c r="E60" s="124" t="s">
        <v>346</v>
      </c>
    </row>
    <row r="61" spans="2:5" ht="15">
      <c r="B61" s="113" t="s">
        <v>338</v>
      </c>
      <c r="C61" s="131" t="s">
        <v>318</v>
      </c>
      <c r="D61" s="124" t="s">
        <v>346</v>
      </c>
      <c r="E61" s="124" t="s">
        <v>346</v>
      </c>
    </row>
    <row r="62" spans="2:5" ht="45">
      <c r="B62" s="113" t="s">
        <v>332</v>
      </c>
      <c r="C62" s="131" t="s">
        <v>445</v>
      </c>
      <c r="D62" s="124" t="s">
        <v>346</v>
      </c>
      <c r="E62" s="124" t="s">
        <v>346</v>
      </c>
    </row>
    <row r="63" spans="2:5" ht="15">
      <c r="B63" s="113" t="s">
        <v>324</v>
      </c>
      <c r="C63" s="131" t="s">
        <v>446</v>
      </c>
      <c r="D63" s="124" t="s">
        <v>346</v>
      </c>
      <c r="E63" s="124" t="s">
        <v>346</v>
      </c>
    </row>
    <row r="64" spans="2:5" ht="30">
      <c r="B64" s="113" t="s">
        <v>325</v>
      </c>
      <c r="C64" s="131" t="s">
        <v>447</v>
      </c>
      <c r="D64" s="124" t="s">
        <v>346</v>
      </c>
      <c r="E64" s="124" t="s">
        <v>346</v>
      </c>
    </row>
    <row r="65" spans="2:5" ht="30">
      <c r="B65" s="113" t="s">
        <v>333</v>
      </c>
      <c r="C65" s="131" t="s">
        <v>448</v>
      </c>
      <c r="D65" s="124" t="s">
        <v>346</v>
      </c>
      <c r="E65" s="124" t="s">
        <v>346</v>
      </c>
    </row>
    <row r="66" spans="2:5" ht="45">
      <c r="B66" s="113" t="s">
        <v>339</v>
      </c>
      <c r="C66" s="131" t="s">
        <v>449</v>
      </c>
      <c r="D66" s="124" t="s">
        <v>346</v>
      </c>
      <c r="E66" s="124" t="s">
        <v>346</v>
      </c>
    </row>
    <row r="67" spans="2:5" ht="30">
      <c r="B67" s="113" t="s">
        <v>326</v>
      </c>
      <c r="C67" s="131" t="s">
        <v>450</v>
      </c>
      <c r="D67" s="124" t="s">
        <v>346</v>
      </c>
      <c r="E67" s="124" t="s">
        <v>346</v>
      </c>
    </row>
    <row r="68" spans="2:5" ht="45">
      <c r="B68" s="113" t="s">
        <v>327</v>
      </c>
      <c r="C68" s="131" t="s">
        <v>451</v>
      </c>
      <c r="D68" s="124" t="s">
        <v>346</v>
      </c>
      <c r="E68" s="124" t="s">
        <v>346</v>
      </c>
    </row>
    <row r="69" spans="2:5" ht="15">
      <c r="B69" s="113" t="s">
        <v>323</v>
      </c>
      <c r="C69" s="131" t="s">
        <v>319</v>
      </c>
      <c r="D69" s="124" t="s">
        <v>346</v>
      </c>
      <c r="E69" s="124" t="s">
        <v>346</v>
      </c>
    </row>
    <row r="70" spans="2:5" ht="45">
      <c r="B70" s="113" t="s">
        <v>322</v>
      </c>
      <c r="C70" s="133" t="s">
        <v>452</v>
      </c>
      <c r="D70" s="124" t="s">
        <v>346</v>
      </c>
      <c r="E70" s="124" t="s">
        <v>346</v>
      </c>
    </row>
    <row r="71" spans="2:5" ht="12.75">
      <c r="B71" s="127"/>
      <c r="C71" s="126"/>
      <c r="D71" s="127"/>
      <c r="E71" s="127"/>
    </row>
  </sheetData>
  <sheetProtection/>
  <mergeCells count="4">
    <mergeCell ref="B1:E1"/>
    <mergeCell ref="B2:E2"/>
    <mergeCell ref="B8:E8"/>
    <mergeCell ref="B3:E6"/>
  </mergeCells>
  <printOptions/>
  <pageMargins left="0.7" right="0.7" top="0.75" bottom="0.75" header="0.3" footer="0.3"/>
  <pageSetup fitToHeight="0" fitToWidth="1" horizontalDpi="600" verticalDpi="600" orientation="landscape" paperSize="9" scale="83" r:id="rId1"/>
</worksheet>
</file>

<file path=xl/worksheets/sheet8.xml><?xml version="1.0" encoding="utf-8"?>
<worksheet xmlns="http://schemas.openxmlformats.org/spreadsheetml/2006/main" xmlns:r="http://schemas.openxmlformats.org/officeDocument/2006/relationships">
  <sheetPr>
    <pageSetUpPr fitToPage="1"/>
  </sheetPr>
  <dimension ref="B1:E30"/>
  <sheetViews>
    <sheetView zoomScale="120" zoomScaleNormal="120" zoomScalePageLayoutView="0" workbookViewId="0" topLeftCell="A4">
      <selection activeCell="C14" sqref="C14"/>
    </sheetView>
  </sheetViews>
  <sheetFormatPr defaultColWidth="11.421875" defaultRowHeight="12.75"/>
  <cols>
    <col min="1" max="1" width="3.7109375" style="0" customWidth="1"/>
    <col min="2" max="2" width="7.28125" style="0" bestFit="1" customWidth="1"/>
    <col min="3" max="3" width="80.7109375" style="0" customWidth="1"/>
    <col min="4" max="4" width="29.28125" style="0" customWidth="1"/>
    <col min="5" max="5" width="28.8515625" style="0" customWidth="1"/>
  </cols>
  <sheetData>
    <row r="1" spans="2:5" ht="15.75">
      <c r="B1" s="402" t="str">
        <f>Entrega!B1</f>
        <v>UNIVERSIDAD DE ANTIOQUIA</v>
      </c>
      <c r="C1" s="402"/>
      <c r="D1" s="402"/>
      <c r="E1" s="402"/>
    </row>
    <row r="2" spans="2:5" ht="12.75">
      <c r="B2" s="403" t="str">
        <f>Entrega!B2</f>
        <v>INVITACIÓN A COTIZAR 11010003-025 de 2020</v>
      </c>
      <c r="C2" s="403"/>
      <c r="D2" s="403"/>
      <c r="E2" s="403"/>
    </row>
    <row r="3" spans="2:5" ht="12.75" customHeight="1">
      <c r="B3" s="404" t="str">
        <f>Entrega!B3</f>
        <v>OBJETO: Suministro e instalación de los elementos necesarios para las actualizaciones y modificaciones a la infraestructura de cableado estructurado que soporta la red de datos de La Universidad de Antioquia</v>
      </c>
      <c r="C3" s="404"/>
      <c r="D3" s="404"/>
      <c r="E3" s="404"/>
    </row>
    <row r="4" spans="2:5" ht="12.75">
      <c r="B4" s="404"/>
      <c r="C4" s="404"/>
      <c r="D4" s="404"/>
      <c r="E4" s="404"/>
    </row>
    <row r="5" spans="2:5" ht="12.75">
      <c r="B5" s="404"/>
      <c r="C5" s="404"/>
      <c r="D5" s="404"/>
      <c r="E5" s="404"/>
    </row>
    <row r="6" spans="2:5" ht="12.75">
      <c r="B6" s="404"/>
      <c r="C6" s="404"/>
      <c r="D6" s="404"/>
      <c r="E6" s="404"/>
    </row>
    <row r="8" spans="2:5" ht="15.75">
      <c r="B8" s="426" t="s">
        <v>342</v>
      </c>
      <c r="C8" s="405"/>
      <c r="D8" s="405"/>
      <c r="E8" s="405"/>
    </row>
    <row r="9" spans="2:5" ht="45" customHeight="1" thickBot="1">
      <c r="B9" s="109"/>
      <c r="C9" s="469" t="s">
        <v>499</v>
      </c>
      <c r="D9" s="469"/>
      <c r="E9" s="469"/>
    </row>
    <row r="10" spans="4:5" ht="12.75">
      <c r="D10" s="123" t="str">
        <f>Entrega!C14</f>
        <v>IN RED S.A.S</v>
      </c>
      <c r="E10" s="122" t="str">
        <f>Entrega!C15</f>
        <v>PROMONTAJES S.A.S</v>
      </c>
    </row>
    <row r="11" spans="2:5" ht="51">
      <c r="B11" s="115" t="s">
        <v>320</v>
      </c>
      <c r="C11" s="114" t="s">
        <v>500</v>
      </c>
      <c r="D11" s="390" t="s">
        <v>644</v>
      </c>
      <c r="E11" s="390" t="s">
        <v>643</v>
      </c>
    </row>
    <row r="12" spans="2:5" ht="51">
      <c r="B12" s="115" t="s">
        <v>321</v>
      </c>
      <c r="C12" s="114" t="s">
        <v>501</v>
      </c>
      <c r="D12" s="390" t="s">
        <v>646</v>
      </c>
      <c r="E12" s="390" t="s">
        <v>645</v>
      </c>
    </row>
    <row r="13" spans="2:5" ht="38.25">
      <c r="B13" s="115" t="s">
        <v>329</v>
      </c>
      <c r="C13" s="114" t="s">
        <v>502</v>
      </c>
      <c r="D13" s="390" t="s">
        <v>343</v>
      </c>
      <c r="E13" s="390" t="s">
        <v>343</v>
      </c>
    </row>
    <row r="14" spans="2:5" ht="25.5">
      <c r="B14" s="115" t="s">
        <v>331</v>
      </c>
      <c r="C14" s="114" t="s">
        <v>503</v>
      </c>
      <c r="D14" s="390" t="s">
        <v>344</v>
      </c>
      <c r="E14" s="390" t="s">
        <v>344</v>
      </c>
    </row>
    <row r="15" spans="2:5" ht="63.75">
      <c r="B15" s="115" t="s">
        <v>328</v>
      </c>
      <c r="C15" s="114" t="s">
        <v>504</v>
      </c>
      <c r="D15" s="390" t="s">
        <v>648</v>
      </c>
      <c r="E15" s="390" t="s">
        <v>647</v>
      </c>
    </row>
    <row r="16" spans="2:5" ht="38.25">
      <c r="B16" s="115" t="s">
        <v>334</v>
      </c>
      <c r="C16" s="391" t="s">
        <v>505</v>
      </c>
      <c r="D16" s="390" t="s">
        <v>650</v>
      </c>
      <c r="E16" s="390" t="s">
        <v>649</v>
      </c>
    </row>
    <row r="17" spans="2:5" ht="12.75">
      <c r="B17" s="115" t="s">
        <v>335</v>
      </c>
      <c r="C17" s="114" t="s">
        <v>506</v>
      </c>
      <c r="D17" s="390" t="s">
        <v>652</v>
      </c>
      <c r="E17" s="390" t="s">
        <v>651</v>
      </c>
    </row>
    <row r="18" spans="2:5" ht="12.75">
      <c r="B18" s="115" t="s">
        <v>336</v>
      </c>
      <c r="C18" s="114" t="s">
        <v>507</v>
      </c>
      <c r="D18" s="390" t="s">
        <v>654</v>
      </c>
      <c r="E18" s="390" t="s">
        <v>653</v>
      </c>
    </row>
    <row r="19" spans="2:5" ht="76.5">
      <c r="B19" s="115" t="s">
        <v>330</v>
      </c>
      <c r="C19" s="114" t="s">
        <v>508</v>
      </c>
      <c r="D19" s="390" t="s">
        <v>656</v>
      </c>
      <c r="E19" s="390" t="s">
        <v>655</v>
      </c>
    </row>
    <row r="20" spans="2:5" ht="114.75">
      <c r="B20" s="150" t="s">
        <v>337</v>
      </c>
      <c r="C20" s="114" t="s">
        <v>509</v>
      </c>
      <c r="D20" s="390" t="s">
        <v>658</v>
      </c>
      <c r="E20" s="390" t="s">
        <v>657</v>
      </c>
    </row>
    <row r="21" spans="2:5" ht="12.75" customHeight="1">
      <c r="B21" s="468" t="s">
        <v>338</v>
      </c>
      <c r="C21" s="470" t="s">
        <v>510</v>
      </c>
      <c r="D21" s="392" t="s">
        <v>665</v>
      </c>
      <c r="E21" s="392" t="s">
        <v>663</v>
      </c>
    </row>
    <row r="22" spans="2:5" ht="25.5">
      <c r="B22" s="468"/>
      <c r="C22" s="471"/>
      <c r="D22" s="392" t="s">
        <v>345</v>
      </c>
      <c r="E22" s="392" t="s">
        <v>659</v>
      </c>
    </row>
    <row r="23" spans="2:5" ht="12.75">
      <c r="B23" s="468"/>
      <c r="C23" s="471"/>
      <c r="D23" s="392" t="s">
        <v>664</v>
      </c>
      <c r="E23" s="392" t="s">
        <v>660</v>
      </c>
    </row>
    <row r="24" spans="2:5" ht="25.5">
      <c r="B24" s="468"/>
      <c r="C24" s="471"/>
      <c r="D24" s="392" t="s">
        <v>661</v>
      </c>
      <c r="E24" s="392" t="s">
        <v>661</v>
      </c>
    </row>
    <row r="25" spans="2:5" ht="12.75">
      <c r="B25" s="468"/>
      <c r="C25" s="472"/>
      <c r="D25" s="392" t="s">
        <v>662</v>
      </c>
      <c r="E25" s="392" t="s">
        <v>662</v>
      </c>
    </row>
    <row r="26" spans="2:5" ht="63.75">
      <c r="B26" s="150" t="s">
        <v>332</v>
      </c>
      <c r="C26" s="114" t="s">
        <v>511</v>
      </c>
      <c r="D26" s="390" t="s">
        <v>667</v>
      </c>
      <c r="E26" s="390" t="s">
        <v>666</v>
      </c>
    </row>
    <row r="27" spans="2:5" ht="25.5">
      <c r="B27" s="150" t="s">
        <v>324</v>
      </c>
      <c r="C27" s="114" t="s">
        <v>512</v>
      </c>
      <c r="D27" s="148" t="s">
        <v>669</v>
      </c>
      <c r="E27" s="148" t="s">
        <v>668</v>
      </c>
    </row>
    <row r="28" spans="2:5" ht="25.5">
      <c r="B28" s="150" t="s">
        <v>325</v>
      </c>
      <c r="C28" s="114" t="s">
        <v>513</v>
      </c>
      <c r="D28" s="148" t="s">
        <v>671</v>
      </c>
      <c r="E28" s="148" t="s">
        <v>670</v>
      </c>
    </row>
    <row r="29" spans="2:5" ht="39" thickBot="1">
      <c r="B29" s="150" t="s">
        <v>333</v>
      </c>
      <c r="C29" s="114" t="s">
        <v>514</v>
      </c>
      <c r="D29" s="566" t="s">
        <v>672</v>
      </c>
      <c r="E29" s="566" t="s">
        <v>673</v>
      </c>
    </row>
    <row r="30" spans="2:5" ht="12.75">
      <c r="B30" s="150" t="s">
        <v>339</v>
      </c>
      <c r="C30" s="114" t="s">
        <v>515</v>
      </c>
      <c r="D30" s="136" t="s">
        <v>678</v>
      </c>
      <c r="E30" s="136" t="s">
        <v>677</v>
      </c>
    </row>
  </sheetData>
  <sheetProtection/>
  <mergeCells count="7">
    <mergeCell ref="B21:B25"/>
    <mergeCell ref="B1:E1"/>
    <mergeCell ref="B2:E2"/>
    <mergeCell ref="B3:E6"/>
    <mergeCell ref="B8:E8"/>
    <mergeCell ref="C9:E9"/>
    <mergeCell ref="C21:C25"/>
  </mergeCells>
  <printOptions/>
  <pageMargins left="0.7" right="0.7" top="0.75" bottom="0.75" header="0.3" footer="0.3"/>
  <pageSetup fitToHeight="0" fitToWidth="1" horizontalDpi="600" verticalDpi="600" orientation="landscape" paperSize="9" scale="93" r:id="rId1"/>
</worksheet>
</file>

<file path=xl/worksheets/sheet9.xml><?xml version="1.0" encoding="utf-8"?>
<worksheet xmlns="http://schemas.openxmlformats.org/spreadsheetml/2006/main" xmlns:r="http://schemas.openxmlformats.org/officeDocument/2006/relationships">
  <sheetPr>
    <pageSetUpPr fitToPage="1"/>
  </sheetPr>
  <dimension ref="B1:BB139"/>
  <sheetViews>
    <sheetView zoomScalePageLayoutView="0" workbookViewId="0" topLeftCell="A97">
      <selection activeCell="D113" sqref="D113"/>
    </sheetView>
  </sheetViews>
  <sheetFormatPr defaultColWidth="11.421875" defaultRowHeight="12.75"/>
  <cols>
    <col min="1" max="1" width="3.7109375" style="1" customWidth="1"/>
    <col min="2" max="2" width="5.00390625" style="1" customWidth="1"/>
    <col min="3" max="3" width="96.00390625" style="2" customWidth="1"/>
    <col min="4" max="4" width="10.140625" style="3" customWidth="1"/>
    <col min="5" max="5" width="6.8515625" style="4" bestFit="1" customWidth="1"/>
    <col min="6" max="6" width="11.8515625" style="75" bestFit="1" customWidth="1"/>
    <col min="7" max="7" width="11.8515625" style="75" customWidth="1"/>
    <col min="8" max="8" width="14.7109375" style="6" customWidth="1"/>
    <col min="9" max="54" width="11.421875" style="6" customWidth="1"/>
    <col min="55" max="16384" width="11.421875" style="1" customWidth="1"/>
  </cols>
  <sheetData>
    <row r="1" spans="2:9" ht="15.75" customHeight="1">
      <c r="B1" s="402" t="str">
        <f>Entrega!B1</f>
        <v>UNIVERSIDAD DE ANTIOQUIA</v>
      </c>
      <c r="C1" s="402"/>
      <c r="D1" s="402"/>
      <c r="E1" s="402"/>
      <c r="F1" s="402"/>
      <c r="G1" s="402"/>
      <c r="H1" s="402"/>
      <c r="I1" s="402"/>
    </row>
    <row r="2" spans="2:9" ht="12.75" customHeight="1">
      <c r="B2" s="403" t="str">
        <f>Entrega!B2</f>
        <v>INVITACIÓN A COTIZAR 11010003-025 de 2020</v>
      </c>
      <c r="C2" s="403"/>
      <c r="D2" s="403"/>
      <c r="E2" s="403"/>
      <c r="F2" s="403"/>
      <c r="G2" s="403"/>
      <c r="H2" s="403"/>
      <c r="I2" s="403"/>
    </row>
    <row r="3" spans="2:54" s="8" customFormat="1" ht="12.75" customHeight="1">
      <c r="B3" s="404" t="str">
        <f>Entrega!B3</f>
        <v>OBJETO: Suministro e instalación de los elementos necesarios para las actualizaciones y modificaciones a la infraestructura de cableado estructurado que soporta la red de datos de La Universidad de Antioquia</v>
      </c>
      <c r="C3" s="404"/>
      <c r="D3" s="404"/>
      <c r="E3" s="404"/>
      <c r="F3" s="404"/>
      <c r="G3" s="404"/>
      <c r="H3" s="404"/>
      <c r="I3" s="404"/>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row>
    <row r="4" spans="2:54" s="8" customFormat="1" ht="12.75">
      <c r="B4" s="404"/>
      <c r="C4" s="404"/>
      <c r="D4" s="404"/>
      <c r="E4" s="404"/>
      <c r="F4" s="404"/>
      <c r="G4" s="404"/>
      <c r="H4" s="404"/>
      <c r="I4" s="404"/>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row>
    <row r="5" spans="2:9" ht="12.75">
      <c r="B5" s="488"/>
      <c r="C5" s="488"/>
      <c r="D5" s="488"/>
      <c r="E5" s="488"/>
      <c r="F5" s="488"/>
      <c r="G5" s="488"/>
      <c r="H5" s="488"/>
      <c r="I5" s="488"/>
    </row>
    <row r="6" spans="2:54" s="10" customFormat="1" ht="16.5" customHeight="1">
      <c r="B6" s="489" t="s">
        <v>230</v>
      </c>
      <c r="C6" s="489"/>
      <c r="D6" s="489"/>
      <c r="E6" s="489"/>
      <c r="F6" s="489"/>
      <c r="G6" s="489"/>
      <c r="H6" s="489"/>
      <c r="I6" s="489"/>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row>
    <row r="7" spans="2:54" s="10" customFormat="1" ht="16.5" customHeight="1" thickBot="1">
      <c r="B7" s="78"/>
      <c r="C7" s="78"/>
      <c r="D7" s="78"/>
      <c r="E7" s="78"/>
      <c r="F7" s="78"/>
      <c r="G7" s="78"/>
      <c r="H7" s="78"/>
      <c r="I7" s="78"/>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row>
    <row r="8" spans="2:9" s="11" customFormat="1" ht="27.75" customHeight="1" thickBot="1">
      <c r="B8" s="79"/>
      <c r="C8" s="80"/>
      <c r="D8" s="81"/>
      <c r="E8" s="78"/>
      <c r="F8" s="496" t="str">
        <f>Entrega!C14</f>
        <v>IN RED S.A.S</v>
      </c>
      <c r="G8" s="497"/>
      <c r="H8" s="490" t="str">
        <f>Entrega!C15</f>
        <v>PROMONTAJES S.A.S</v>
      </c>
      <c r="I8" s="491"/>
    </row>
    <row r="9" spans="2:54" s="12" customFormat="1" ht="12.75" customHeight="1">
      <c r="B9" s="480" t="s">
        <v>1</v>
      </c>
      <c r="C9" s="478" t="s">
        <v>2</v>
      </c>
      <c r="D9" s="474" t="s">
        <v>3</v>
      </c>
      <c r="E9" s="476" t="s">
        <v>189</v>
      </c>
      <c r="F9" s="484" t="s">
        <v>191</v>
      </c>
      <c r="G9" s="498" t="s">
        <v>199</v>
      </c>
      <c r="H9" s="492" t="s">
        <v>191</v>
      </c>
      <c r="I9" s="486" t="s">
        <v>199</v>
      </c>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row>
    <row r="10" spans="2:54" s="14" customFormat="1" ht="12.75" customHeight="1" thickBot="1">
      <c r="B10" s="481"/>
      <c r="C10" s="479"/>
      <c r="D10" s="475"/>
      <c r="E10" s="477"/>
      <c r="F10" s="485"/>
      <c r="G10" s="499"/>
      <c r="H10" s="493"/>
      <c r="I10" s="487"/>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row>
    <row r="11" spans="2:9" s="6" customFormat="1" ht="409.5" customHeight="1">
      <c r="B11" s="164">
        <v>1</v>
      </c>
      <c r="C11" s="157" t="s">
        <v>530</v>
      </c>
      <c r="D11" s="165">
        <v>1</v>
      </c>
      <c r="E11" s="172" t="s">
        <v>4</v>
      </c>
      <c r="F11" s="232">
        <v>3757652</v>
      </c>
      <c r="G11" s="230">
        <f>F11*$D11</f>
        <v>3757652</v>
      </c>
      <c r="H11" s="295">
        <v>3931286</v>
      </c>
      <c r="I11" s="296">
        <f>H11*$D11</f>
        <v>3931286</v>
      </c>
    </row>
    <row r="12" spans="2:9" s="6" customFormat="1" ht="409.5" customHeight="1">
      <c r="B12" s="82">
        <v>2</v>
      </c>
      <c r="C12" s="158" t="s">
        <v>261</v>
      </c>
      <c r="D12" s="166">
        <v>1</v>
      </c>
      <c r="E12" s="171" t="s">
        <v>4</v>
      </c>
      <c r="F12" s="233">
        <v>3485500</v>
      </c>
      <c r="G12" s="231">
        <f aca="true" t="shared" si="0" ref="G12:G75">F12*$D12</f>
        <v>3485500</v>
      </c>
      <c r="H12" s="295">
        <v>3662536</v>
      </c>
      <c r="I12" s="297">
        <f aca="true" t="shared" si="1" ref="I12:I75">H12*$D12</f>
        <v>3662536</v>
      </c>
    </row>
    <row r="13" spans="2:9" s="6" customFormat="1" ht="408.75" customHeight="1">
      <c r="B13" s="82">
        <v>3</v>
      </c>
      <c r="C13" s="158" t="s">
        <v>174</v>
      </c>
      <c r="D13" s="166">
        <v>1</v>
      </c>
      <c r="E13" s="171" t="s">
        <v>4</v>
      </c>
      <c r="F13" s="233">
        <v>2289297</v>
      </c>
      <c r="G13" s="231">
        <f t="shared" si="0"/>
        <v>2289297</v>
      </c>
      <c r="H13" s="295">
        <v>996223</v>
      </c>
      <c r="I13" s="297">
        <f t="shared" si="1"/>
        <v>996223</v>
      </c>
    </row>
    <row r="14" spans="2:9" s="6" customFormat="1" ht="409.5" customHeight="1">
      <c r="B14" s="82">
        <v>4</v>
      </c>
      <c r="C14" s="158" t="s">
        <v>262</v>
      </c>
      <c r="D14" s="166">
        <v>1</v>
      </c>
      <c r="E14" s="171" t="s">
        <v>4</v>
      </c>
      <c r="F14" s="233">
        <v>2744994</v>
      </c>
      <c r="G14" s="231">
        <f t="shared" si="0"/>
        <v>2744994</v>
      </c>
      <c r="H14" s="295">
        <v>2931286</v>
      </c>
      <c r="I14" s="297">
        <f t="shared" si="1"/>
        <v>2931286</v>
      </c>
    </row>
    <row r="15" spans="2:9" s="6" customFormat="1" ht="25.5">
      <c r="B15" s="82">
        <v>5</v>
      </c>
      <c r="C15" s="158" t="s">
        <v>161</v>
      </c>
      <c r="D15" s="166">
        <v>1</v>
      </c>
      <c r="E15" s="171" t="s">
        <v>4</v>
      </c>
      <c r="F15" s="233">
        <v>67089</v>
      </c>
      <c r="G15" s="231">
        <f t="shared" si="0"/>
        <v>67089</v>
      </c>
      <c r="H15" s="295">
        <v>66250</v>
      </c>
      <c r="I15" s="297">
        <f t="shared" si="1"/>
        <v>66250</v>
      </c>
    </row>
    <row r="16" spans="2:54" s="14" customFormat="1" ht="27" customHeight="1">
      <c r="B16" s="82">
        <v>6</v>
      </c>
      <c r="C16" s="158" t="s">
        <v>69</v>
      </c>
      <c r="D16" s="166">
        <v>1</v>
      </c>
      <c r="E16" s="173" t="s">
        <v>4</v>
      </c>
      <c r="F16" s="233">
        <v>54430</v>
      </c>
      <c r="G16" s="231">
        <f t="shared" si="0"/>
        <v>54430</v>
      </c>
      <c r="H16" s="295">
        <v>62500</v>
      </c>
      <c r="I16" s="297">
        <f t="shared" si="1"/>
        <v>62500</v>
      </c>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row>
    <row r="17" spans="2:54" s="14" customFormat="1" ht="28.5" customHeight="1">
      <c r="B17" s="82">
        <v>7</v>
      </c>
      <c r="C17" s="158" t="s">
        <v>263</v>
      </c>
      <c r="D17" s="166">
        <v>1</v>
      </c>
      <c r="E17" s="173" t="s">
        <v>4</v>
      </c>
      <c r="F17" s="233">
        <v>48101</v>
      </c>
      <c r="G17" s="231">
        <f t="shared" si="0"/>
        <v>48101</v>
      </c>
      <c r="H17" s="295">
        <v>56250</v>
      </c>
      <c r="I17" s="297">
        <f t="shared" si="1"/>
        <v>56250</v>
      </c>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row>
    <row r="18" spans="2:54" s="14" customFormat="1" ht="12.75">
      <c r="B18" s="82">
        <v>8</v>
      </c>
      <c r="C18" s="159" t="s">
        <v>70</v>
      </c>
      <c r="D18" s="166">
        <v>1</v>
      </c>
      <c r="E18" s="173" t="s">
        <v>4</v>
      </c>
      <c r="F18" s="233">
        <v>53797</v>
      </c>
      <c r="G18" s="231">
        <f t="shared" si="0"/>
        <v>53797</v>
      </c>
      <c r="H18" s="295">
        <v>57455</v>
      </c>
      <c r="I18" s="297">
        <f t="shared" si="1"/>
        <v>57455</v>
      </c>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row>
    <row r="19" spans="2:54" s="14" customFormat="1" ht="12.75">
      <c r="B19" s="82">
        <v>9</v>
      </c>
      <c r="C19" s="160" t="s">
        <v>173</v>
      </c>
      <c r="D19" s="166">
        <v>1</v>
      </c>
      <c r="E19" s="173" t="s">
        <v>4</v>
      </c>
      <c r="F19" s="233">
        <v>37975</v>
      </c>
      <c r="G19" s="231">
        <f t="shared" si="0"/>
        <v>37975</v>
      </c>
      <c r="H19" s="295">
        <v>37600</v>
      </c>
      <c r="I19" s="297">
        <f t="shared" si="1"/>
        <v>37600</v>
      </c>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row>
    <row r="20" spans="2:54" s="14" customFormat="1" ht="12.75">
      <c r="B20" s="82">
        <v>10</v>
      </c>
      <c r="C20" s="161" t="s">
        <v>71</v>
      </c>
      <c r="D20" s="168">
        <v>1</v>
      </c>
      <c r="E20" s="174" t="s">
        <v>4</v>
      </c>
      <c r="F20" s="234">
        <v>82278</v>
      </c>
      <c r="G20" s="231">
        <f t="shared" si="0"/>
        <v>82278</v>
      </c>
      <c r="H20" s="295">
        <v>81250</v>
      </c>
      <c r="I20" s="297">
        <f t="shared" si="1"/>
        <v>81250</v>
      </c>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row>
    <row r="21" spans="2:54" s="14" customFormat="1" ht="12.75">
      <c r="B21" s="82">
        <v>11</v>
      </c>
      <c r="C21" s="159" t="s">
        <v>267</v>
      </c>
      <c r="D21" s="166">
        <v>1</v>
      </c>
      <c r="E21" s="171" t="s">
        <v>6</v>
      </c>
      <c r="F21" s="233">
        <v>63291</v>
      </c>
      <c r="G21" s="231">
        <f t="shared" si="0"/>
        <v>63291</v>
      </c>
      <c r="H21" s="295">
        <v>75510</v>
      </c>
      <c r="I21" s="297">
        <f t="shared" si="1"/>
        <v>75510</v>
      </c>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row>
    <row r="22" spans="2:54" s="14" customFormat="1" ht="12.75">
      <c r="B22" s="82">
        <v>12</v>
      </c>
      <c r="C22" s="159" t="s">
        <v>266</v>
      </c>
      <c r="D22" s="166">
        <v>1</v>
      </c>
      <c r="E22" s="171" t="s">
        <v>6</v>
      </c>
      <c r="F22" s="233">
        <v>54472</v>
      </c>
      <c r="G22" s="231">
        <f t="shared" si="0"/>
        <v>54472</v>
      </c>
      <c r="H22" s="295">
        <v>65163</v>
      </c>
      <c r="I22" s="297">
        <f t="shared" si="1"/>
        <v>65163</v>
      </c>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row>
    <row r="23" spans="2:9" ht="12.75">
      <c r="B23" s="82">
        <v>13</v>
      </c>
      <c r="C23" s="162" t="s">
        <v>5</v>
      </c>
      <c r="D23" s="169">
        <v>1</v>
      </c>
      <c r="E23" s="175" t="s">
        <v>6</v>
      </c>
      <c r="F23" s="235">
        <v>42540</v>
      </c>
      <c r="G23" s="231">
        <f t="shared" si="0"/>
        <v>42540</v>
      </c>
      <c r="H23" s="295">
        <v>51163</v>
      </c>
      <c r="I23" s="297">
        <f t="shared" si="1"/>
        <v>51163</v>
      </c>
    </row>
    <row r="24" spans="2:9" ht="12.75">
      <c r="B24" s="82">
        <v>14</v>
      </c>
      <c r="C24" s="158" t="s">
        <v>7</v>
      </c>
      <c r="D24" s="166">
        <v>1</v>
      </c>
      <c r="E24" s="171" t="s">
        <v>6</v>
      </c>
      <c r="F24" s="233">
        <v>20751</v>
      </c>
      <c r="G24" s="231">
        <f t="shared" si="0"/>
        <v>20751</v>
      </c>
      <c r="H24" s="295">
        <v>25599</v>
      </c>
      <c r="I24" s="297">
        <f t="shared" si="1"/>
        <v>25599</v>
      </c>
    </row>
    <row r="25" spans="2:9" ht="12.75">
      <c r="B25" s="82">
        <v>15</v>
      </c>
      <c r="C25" s="158" t="s">
        <v>8</v>
      </c>
      <c r="D25" s="166">
        <v>1</v>
      </c>
      <c r="E25" s="171" t="s">
        <v>6</v>
      </c>
      <c r="F25" s="233">
        <v>17898</v>
      </c>
      <c r="G25" s="231">
        <f t="shared" si="0"/>
        <v>17898</v>
      </c>
      <c r="H25" s="295">
        <v>22251</v>
      </c>
      <c r="I25" s="297">
        <f t="shared" si="1"/>
        <v>22251</v>
      </c>
    </row>
    <row r="26" spans="2:9" ht="12.75">
      <c r="B26" s="82">
        <v>16</v>
      </c>
      <c r="C26" s="158" t="s">
        <v>9</v>
      </c>
      <c r="D26" s="166">
        <v>1</v>
      </c>
      <c r="E26" s="171" t="s">
        <v>6</v>
      </c>
      <c r="F26" s="233">
        <v>16601</v>
      </c>
      <c r="G26" s="231">
        <f t="shared" si="0"/>
        <v>16601</v>
      </c>
      <c r="H26" s="295">
        <v>20730</v>
      </c>
      <c r="I26" s="297">
        <f t="shared" si="1"/>
        <v>20730</v>
      </c>
    </row>
    <row r="27" spans="2:9" ht="12.75">
      <c r="B27" s="82">
        <v>17</v>
      </c>
      <c r="C27" s="158" t="s">
        <v>10</v>
      </c>
      <c r="D27" s="166">
        <v>1</v>
      </c>
      <c r="E27" s="171" t="s">
        <v>6</v>
      </c>
      <c r="F27" s="233">
        <v>16601</v>
      </c>
      <c r="G27" s="231">
        <f t="shared" si="0"/>
        <v>16601</v>
      </c>
      <c r="H27" s="295">
        <v>26503</v>
      </c>
      <c r="I27" s="297">
        <f t="shared" si="1"/>
        <v>26503</v>
      </c>
    </row>
    <row r="28" spans="2:9" ht="12.75">
      <c r="B28" s="82">
        <v>18</v>
      </c>
      <c r="C28" s="158" t="s">
        <v>11</v>
      </c>
      <c r="D28" s="166">
        <v>1</v>
      </c>
      <c r="E28" s="171" t="s">
        <v>6</v>
      </c>
      <c r="F28" s="233">
        <v>20492</v>
      </c>
      <c r="G28" s="231">
        <f t="shared" si="0"/>
        <v>20492</v>
      </c>
      <c r="H28" s="295">
        <v>19512</v>
      </c>
      <c r="I28" s="297">
        <f t="shared" si="1"/>
        <v>19512</v>
      </c>
    </row>
    <row r="29" spans="2:9" ht="12.75">
      <c r="B29" s="82">
        <v>19</v>
      </c>
      <c r="C29" s="158" t="s">
        <v>12</v>
      </c>
      <c r="D29" s="166">
        <v>1</v>
      </c>
      <c r="E29" s="171" t="s">
        <v>6</v>
      </c>
      <c r="F29" s="233">
        <v>20492</v>
      </c>
      <c r="G29" s="231">
        <f t="shared" si="0"/>
        <v>20492</v>
      </c>
      <c r="H29" s="295">
        <v>25043</v>
      </c>
      <c r="I29" s="297">
        <f t="shared" si="1"/>
        <v>25043</v>
      </c>
    </row>
    <row r="30" spans="2:9" ht="12.75">
      <c r="B30" s="82">
        <v>20</v>
      </c>
      <c r="C30" s="158" t="s">
        <v>13</v>
      </c>
      <c r="D30" s="166">
        <v>1</v>
      </c>
      <c r="E30" s="171" t="s">
        <v>6</v>
      </c>
      <c r="F30" s="233">
        <v>19195</v>
      </c>
      <c r="G30" s="231">
        <f t="shared" si="0"/>
        <v>19195</v>
      </c>
      <c r="H30" s="295">
        <v>23773</v>
      </c>
      <c r="I30" s="297">
        <f t="shared" si="1"/>
        <v>23773</v>
      </c>
    </row>
    <row r="31" spans="2:9" ht="12.75">
      <c r="B31" s="82">
        <v>21</v>
      </c>
      <c r="C31" s="158" t="s">
        <v>14</v>
      </c>
      <c r="D31" s="166">
        <v>1</v>
      </c>
      <c r="E31" s="171" t="s">
        <v>6</v>
      </c>
      <c r="F31" s="233">
        <v>20751</v>
      </c>
      <c r="G31" s="231">
        <f t="shared" si="0"/>
        <v>20751</v>
      </c>
      <c r="H31" s="295">
        <v>25599</v>
      </c>
      <c r="I31" s="297">
        <f t="shared" si="1"/>
        <v>25599</v>
      </c>
    </row>
    <row r="32" spans="2:9" ht="12.75">
      <c r="B32" s="82">
        <v>22</v>
      </c>
      <c r="C32" s="158" t="s">
        <v>15</v>
      </c>
      <c r="D32" s="166">
        <v>1</v>
      </c>
      <c r="E32" s="171" t="s">
        <v>6</v>
      </c>
      <c r="F32" s="233">
        <v>22048</v>
      </c>
      <c r="G32" s="231">
        <f t="shared" si="0"/>
        <v>22048</v>
      </c>
      <c r="H32" s="295">
        <v>27121</v>
      </c>
      <c r="I32" s="297">
        <f t="shared" si="1"/>
        <v>27121</v>
      </c>
    </row>
    <row r="33" spans="2:9" ht="12.75">
      <c r="B33" s="82">
        <v>23</v>
      </c>
      <c r="C33" s="158" t="s">
        <v>16</v>
      </c>
      <c r="D33" s="166">
        <v>1</v>
      </c>
      <c r="E33" s="171" t="s">
        <v>6</v>
      </c>
      <c r="F33" s="233">
        <v>23345</v>
      </c>
      <c r="G33" s="231">
        <f t="shared" si="0"/>
        <v>23345</v>
      </c>
      <c r="H33" s="295">
        <v>28642</v>
      </c>
      <c r="I33" s="297">
        <f t="shared" si="1"/>
        <v>28642</v>
      </c>
    </row>
    <row r="34" spans="2:54" ht="12.75">
      <c r="B34" s="82">
        <v>24</v>
      </c>
      <c r="C34" s="158" t="s">
        <v>17</v>
      </c>
      <c r="D34" s="166">
        <v>1</v>
      </c>
      <c r="E34" s="171" t="s">
        <v>6</v>
      </c>
      <c r="F34" s="233">
        <v>24123</v>
      </c>
      <c r="G34" s="231">
        <f t="shared" si="0"/>
        <v>24123</v>
      </c>
      <c r="H34" s="295">
        <v>29555</v>
      </c>
      <c r="I34" s="297">
        <f t="shared" si="1"/>
        <v>29555</v>
      </c>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row>
    <row r="35" spans="2:54" ht="12.75">
      <c r="B35" s="82">
        <v>25</v>
      </c>
      <c r="C35" s="158" t="s">
        <v>18</v>
      </c>
      <c r="D35" s="166">
        <v>1</v>
      </c>
      <c r="E35" s="171" t="s">
        <v>6</v>
      </c>
      <c r="F35" s="233">
        <v>31646</v>
      </c>
      <c r="G35" s="231">
        <f t="shared" si="0"/>
        <v>31646</v>
      </c>
      <c r="H35" s="295">
        <v>38381</v>
      </c>
      <c r="I35" s="297">
        <f t="shared" si="1"/>
        <v>38381</v>
      </c>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row>
    <row r="36" spans="2:54" ht="12.75">
      <c r="B36" s="82">
        <v>26</v>
      </c>
      <c r="C36" s="158" t="s">
        <v>19</v>
      </c>
      <c r="D36" s="166">
        <v>1</v>
      </c>
      <c r="E36" s="171" t="s">
        <v>6</v>
      </c>
      <c r="F36" s="233">
        <v>34239</v>
      </c>
      <c r="G36" s="231">
        <f t="shared" si="0"/>
        <v>34239</v>
      </c>
      <c r="H36" s="295">
        <v>41424</v>
      </c>
      <c r="I36" s="297">
        <f t="shared" si="1"/>
        <v>41424</v>
      </c>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row>
    <row r="37" spans="2:54" ht="12.75">
      <c r="B37" s="82">
        <v>27</v>
      </c>
      <c r="C37" s="158" t="s">
        <v>20</v>
      </c>
      <c r="D37" s="166">
        <v>1</v>
      </c>
      <c r="E37" s="171" t="s">
        <v>6</v>
      </c>
      <c r="F37" s="233">
        <v>27755</v>
      </c>
      <c r="G37" s="231">
        <f t="shared" si="0"/>
        <v>27755</v>
      </c>
      <c r="H37" s="295">
        <v>44163</v>
      </c>
      <c r="I37" s="297">
        <f t="shared" si="1"/>
        <v>44163</v>
      </c>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row>
    <row r="38" spans="2:54" ht="12.75">
      <c r="B38" s="82">
        <v>28</v>
      </c>
      <c r="C38" s="158" t="s">
        <v>21</v>
      </c>
      <c r="D38" s="166">
        <v>1</v>
      </c>
      <c r="E38" s="171" t="s">
        <v>6</v>
      </c>
      <c r="F38" s="233">
        <v>38649</v>
      </c>
      <c r="G38" s="231">
        <f t="shared" si="0"/>
        <v>38649</v>
      </c>
      <c r="H38" s="295">
        <v>46598</v>
      </c>
      <c r="I38" s="297">
        <f t="shared" si="1"/>
        <v>46598</v>
      </c>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row>
    <row r="39" spans="2:54" ht="12.75">
      <c r="B39" s="82">
        <v>29</v>
      </c>
      <c r="C39" s="158" t="s">
        <v>22</v>
      </c>
      <c r="D39" s="166">
        <v>1</v>
      </c>
      <c r="E39" s="171" t="s">
        <v>6</v>
      </c>
      <c r="F39" s="233">
        <v>28896</v>
      </c>
      <c r="G39" s="231">
        <f t="shared" si="0"/>
        <v>28896</v>
      </c>
      <c r="H39" s="295">
        <v>35946</v>
      </c>
      <c r="I39" s="297">
        <f t="shared" si="1"/>
        <v>35946</v>
      </c>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row>
    <row r="40" spans="2:54" ht="12.75">
      <c r="B40" s="82">
        <v>30</v>
      </c>
      <c r="C40" s="158" t="s">
        <v>23</v>
      </c>
      <c r="D40" s="166">
        <v>1</v>
      </c>
      <c r="E40" s="171" t="s">
        <v>6</v>
      </c>
      <c r="F40" s="233">
        <v>26977</v>
      </c>
      <c r="G40" s="231">
        <f t="shared" si="0"/>
        <v>26977</v>
      </c>
      <c r="H40" s="295">
        <v>32903</v>
      </c>
      <c r="I40" s="297">
        <f t="shared" si="1"/>
        <v>32903</v>
      </c>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row>
    <row r="41" spans="2:54" ht="12.75">
      <c r="B41" s="82">
        <v>31</v>
      </c>
      <c r="C41" s="158" t="s">
        <v>24</v>
      </c>
      <c r="D41" s="166">
        <v>1</v>
      </c>
      <c r="E41" s="171" t="s">
        <v>6</v>
      </c>
      <c r="F41" s="233">
        <v>23345</v>
      </c>
      <c r="G41" s="231">
        <f t="shared" si="0"/>
        <v>23345</v>
      </c>
      <c r="H41" s="295">
        <v>28642</v>
      </c>
      <c r="I41" s="297">
        <f t="shared" si="1"/>
        <v>28642</v>
      </c>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row>
    <row r="42" spans="2:54" ht="12.75">
      <c r="B42" s="82">
        <v>32</v>
      </c>
      <c r="C42" s="158" t="s">
        <v>25</v>
      </c>
      <c r="D42" s="166">
        <v>1</v>
      </c>
      <c r="E42" s="171" t="s">
        <v>6</v>
      </c>
      <c r="F42" s="233">
        <v>18676</v>
      </c>
      <c r="G42" s="231">
        <f t="shared" si="0"/>
        <v>18676</v>
      </c>
      <c r="H42" s="295">
        <v>23164</v>
      </c>
      <c r="I42" s="297">
        <f t="shared" si="1"/>
        <v>23164</v>
      </c>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row>
    <row r="43" spans="2:54" ht="12.75">
      <c r="B43" s="82">
        <v>33</v>
      </c>
      <c r="C43" s="158" t="s">
        <v>26</v>
      </c>
      <c r="D43" s="166">
        <v>1</v>
      </c>
      <c r="E43" s="171" t="s">
        <v>6</v>
      </c>
      <c r="F43" s="233">
        <v>38046</v>
      </c>
      <c r="G43" s="231">
        <f t="shared" si="0"/>
        <v>38046</v>
      </c>
      <c r="H43" s="295">
        <v>35155</v>
      </c>
      <c r="I43" s="297">
        <f t="shared" si="1"/>
        <v>35155</v>
      </c>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row>
    <row r="44" spans="2:54" ht="12.75">
      <c r="B44" s="82">
        <v>34</v>
      </c>
      <c r="C44" s="158" t="s">
        <v>27</v>
      </c>
      <c r="D44" s="166">
        <v>1</v>
      </c>
      <c r="E44" s="171" t="s">
        <v>6</v>
      </c>
      <c r="F44" s="233">
        <v>38306</v>
      </c>
      <c r="G44" s="231">
        <f t="shared" si="0"/>
        <v>38306</v>
      </c>
      <c r="H44" s="295">
        <v>46179</v>
      </c>
      <c r="I44" s="297">
        <f t="shared" si="1"/>
        <v>46179</v>
      </c>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row>
    <row r="45" spans="2:54" ht="25.5">
      <c r="B45" s="82">
        <v>35</v>
      </c>
      <c r="C45" s="158" t="s">
        <v>28</v>
      </c>
      <c r="D45" s="166">
        <v>1</v>
      </c>
      <c r="E45" s="171" t="s">
        <v>4</v>
      </c>
      <c r="F45" s="233">
        <v>7500</v>
      </c>
      <c r="G45" s="231">
        <f t="shared" si="0"/>
        <v>7500</v>
      </c>
      <c r="H45" s="295">
        <v>6261</v>
      </c>
      <c r="I45" s="297">
        <f t="shared" si="1"/>
        <v>6261</v>
      </c>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row>
    <row r="46" spans="2:54" ht="12.75">
      <c r="B46" s="82">
        <v>36</v>
      </c>
      <c r="C46" s="159" t="s">
        <v>268</v>
      </c>
      <c r="D46" s="166">
        <v>1</v>
      </c>
      <c r="E46" s="173" t="s">
        <v>4</v>
      </c>
      <c r="F46" s="233">
        <v>50098</v>
      </c>
      <c r="G46" s="231">
        <f t="shared" si="0"/>
        <v>50098</v>
      </c>
      <c r="H46" s="295">
        <v>42283</v>
      </c>
      <c r="I46" s="297">
        <f t="shared" si="1"/>
        <v>42283</v>
      </c>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row>
    <row r="47" spans="2:9" s="18" customFormat="1" ht="38.25">
      <c r="B47" s="82">
        <v>37</v>
      </c>
      <c r="C47" s="159" t="s">
        <v>531</v>
      </c>
      <c r="D47" s="166">
        <v>1</v>
      </c>
      <c r="E47" s="176" t="s">
        <v>6</v>
      </c>
      <c r="F47" s="233">
        <v>24785</v>
      </c>
      <c r="G47" s="231">
        <f t="shared" si="0"/>
        <v>24785</v>
      </c>
      <c r="H47" s="295">
        <v>38835</v>
      </c>
      <c r="I47" s="297">
        <f t="shared" si="1"/>
        <v>38835</v>
      </c>
    </row>
    <row r="48" spans="2:9" s="18" customFormat="1" ht="38.25">
      <c r="B48" s="82">
        <v>38</v>
      </c>
      <c r="C48" s="159" t="s">
        <v>532</v>
      </c>
      <c r="D48" s="166">
        <v>1</v>
      </c>
      <c r="E48" s="176" t="s">
        <v>6</v>
      </c>
      <c r="F48" s="233">
        <v>29272</v>
      </c>
      <c r="G48" s="231">
        <f t="shared" si="0"/>
        <v>29272</v>
      </c>
      <c r="H48" s="295">
        <v>45792</v>
      </c>
      <c r="I48" s="297">
        <f t="shared" si="1"/>
        <v>45792</v>
      </c>
    </row>
    <row r="49" spans="2:9" s="18" customFormat="1" ht="38.25">
      <c r="B49" s="82">
        <v>39</v>
      </c>
      <c r="C49" s="159" t="s">
        <v>533</v>
      </c>
      <c r="D49" s="166">
        <v>1</v>
      </c>
      <c r="E49" s="176" t="s">
        <v>6</v>
      </c>
      <c r="F49" s="233">
        <v>40859</v>
      </c>
      <c r="G49" s="231">
        <f t="shared" si="0"/>
        <v>40859</v>
      </c>
      <c r="H49" s="295">
        <v>54938</v>
      </c>
      <c r="I49" s="297">
        <f t="shared" si="1"/>
        <v>54938</v>
      </c>
    </row>
    <row r="50" spans="2:9" s="18" customFormat="1" ht="38.25">
      <c r="B50" s="82">
        <v>40</v>
      </c>
      <c r="C50" s="159" t="s">
        <v>534</v>
      </c>
      <c r="D50" s="166">
        <v>1</v>
      </c>
      <c r="E50" s="176" t="s">
        <v>6</v>
      </c>
      <c r="F50" s="233">
        <v>93327</v>
      </c>
      <c r="G50" s="231">
        <f t="shared" si="0"/>
        <v>93327</v>
      </c>
      <c r="H50" s="295">
        <v>230344</v>
      </c>
      <c r="I50" s="297">
        <f t="shared" si="1"/>
        <v>230344</v>
      </c>
    </row>
    <row r="51" spans="2:54" ht="38.25">
      <c r="B51" s="82">
        <v>41</v>
      </c>
      <c r="C51" s="159" t="s">
        <v>535</v>
      </c>
      <c r="D51" s="166">
        <v>1</v>
      </c>
      <c r="E51" s="176" t="s">
        <v>6</v>
      </c>
      <c r="F51" s="233">
        <v>137393</v>
      </c>
      <c r="G51" s="231">
        <f t="shared" si="0"/>
        <v>137393</v>
      </c>
      <c r="H51" s="295">
        <v>286735</v>
      </c>
      <c r="I51" s="297">
        <f t="shared" si="1"/>
        <v>286735</v>
      </c>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row>
    <row r="52" spans="2:54" ht="38.25">
      <c r="B52" s="82">
        <v>42</v>
      </c>
      <c r="C52" s="159" t="s">
        <v>536</v>
      </c>
      <c r="D52" s="166">
        <v>1</v>
      </c>
      <c r="E52" s="176" t="s">
        <v>6</v>
      </c>
      <c r="F52" s="233">
        <v>167866</v>
      </c>
      <c r="G52" s="231">
        <f t="shared" si="0"/>
        <v>167866</v>
      </c>
      <c r="H52" s="295">
        <v>357194</v>
      </c>
      <c r="I52" s="297">
        <f t="shared" si="1"/>
        <v>357194</v>
      </c>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row>
    <row r="53" spans="2:54" ht="25.5">
      <c r="B53" s="82">
        <v>43</v>
      </c>
      <c r="C53" s="159" t="s">
        <v>537</v>
      </c>
      <c r="D53" s="166">
        <v>1</v>
      </c>
      <c r="E53" s="173" t="s">
        <v>4</v>
      </c>
      <c r="F53" s="233">
        <v>1559920</v>
      </c>
      <c r="G53" s="231">
        <f t="shared" si="0"/>
        <v>1559920</v>
      </c>
      <c r="H53" s="295">
        <v>237891</v>
      </c>
      <c r="I53" s="297">
        <f t="shared" si="1"/>
        <v>237891</v>
      </c>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row>
    <row r="54" spans="2:54" ht="25.5">
      <c r="B54" s="82">
        <v>44</v>
      </c>
      <c r="C54" s="159" t="s">
        <v>538</v>
      </c>
      <c r="D54" s="166">
        <v>1</v>
      </c>
      <c r="E54" s="173" t="s">
        <v>4</v>
      </c>
      <c r="F54" s="233">
        <v>1559920</v>
      </c>
      <c r="G54" s="231">
        <f t="shared" si="0"/>
        <v>1559920</v>
      </c>
      <c r="H54" s="295">
        <v>287109</v>
      </c>
      <c r="I54" s="297">
        <f t="shared" si="1"/>
        <v>287109</v>
      </c>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row>
    <row r="55" spans="2:54" ht="25.5">
      <c r="B55" s="82">
        <v>45</v>
      </c>
      <c r="C55" s="160" t="s">
        <v>539</v>
      </c>
      <c r="D55" s="166">
        <v>1</v>
      </c>
      <c r="E55" s="171" t="s">
        <v>6</v>
      </c>
      <c r="F55" s="233">
        <v>4068</v>
      </c>
      <c r="G55" s="231">
        <f t="shared" si="0"/>
        <v>4068</v>
      </c>
      <c r="H55" s="295">
        <v>5282</v>
      </c>
      <c r="I55" s="297">
        <f t="shared" si="1"/>
        <v>5282</v>
      </c>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row>
    <row r="56" spans="2:54" ht="12.75">
      <c r="B56" s="82">
        <v>46</v>
      </c>
      <c r="C56" s="158" t="s">
        <v>31</v>
      </c>
      <c r="D56" s="166">
        <v>1</v>
      </c>
      <c r="E56" s="171" t="s">
        <v>6</v>
      </c>
      <c r="F56" s="233">
        <v>18403</v>
      </c>
      <c r="G56" s="231">
        <f t="shared" si="0"/>
        <v>18403</v>
      </c>
      <c r="H56" s="295">
        <v>17530</v>
      </c>
      <c r="I56" s="297">
        <f t="shared" si="1"/>
        <v>17530</v>
      </c>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row>
    <row r="57" spans="2:54" ht="12.75">
      <c r="B57" s="82">
        <v>47</v>
      </c>
      <c r="C57" s="158" t="s">
        <v>540</v>
      </c>
      <c r="D57" s="166">
        <v>1</v>
      </c>
      <c r="E57" s="171" t="s">
        <v>6</v>
      </c>
      <c r="F57" s="233">
        <v>13787</v>
      </c>
      <c r="G57" s="231">
        <f t="shared" si="0"/>
        <v>13787</v>
      </c>
      <c r="H57" s="295">
        <v>15153</v>
      </c>
      <c r="I57" s="297">
        <f t="shared" si="1"/>
        <v>15153</v>
      </c>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row>
    <row r="58" spans="2:54" ht="12.75">
      <c r="B58" s="82">
        <v>48</v>
      </c>
      <c r="C58" s="158" t="s">
        <v>32</v>
      </c>
      <c r="D58" s="166">
        <v>1</v>
      </c>
      <c r="E58" s="171" t="s">
        <v>6</v>
      </c>
      <c r="F58" s="233">
        <v>8637</v>
      </c>
      <c r="G58" s="231">
        <f t="shared" si="0"/>
        <v>8637</v>
      </c>
      <c r="H58" s="295">
        <v>6357</v>
      </c>
      <c r="I58" s="297">
        <f t="shared" si="1"/>
        <v>6357</v>
      </c>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row>
    <row r="59" spans="2:54" ht="12.75">
      <c r="B59" s="82">
        <v>49</v>
      </c>
      <c r="C59" s="158" t="s">
        <v>33</v>
      </c>
      <c r="D59" s="166">
        <v>1</v>
      </c>
      <c r="E59" s="171" t="s">
        <v>6</v>
      </c>
      <c r="F59" s="233">
        <v>6080</v>
      </c>
      <c r="G59" s="231">
        <f t="shared" si="0"/>
        <v>6080</v>
      </c>
      <c r="H59" s="295">
        <v>4510</v>
      </c>
      <c r="I59" s="297">
        <f t="shared" si="1"/>
        <v>4510</v>
      </c>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row>
    <row r="60" spans="2:54" ht="12.75">
      <c r="B60" s="82">
        <v>50</v>
      </c>
      <c r="C60" s="158" t="s">
        <v>34</v>
      </c>
      <c r="D60" s="166">
        <v>1</v>
      </c>
      <c r="E60" s="171" t="s">
        <v>6</v>
      </c>
      <c r="F60" s="233">
        <v>3519</v>
      </c>
      <c r="G60" s="231">
        <f t="shared" si="0"/>
        <v>3519</v>
      </c>
      <c r="H60" s="295">
        <v>3422</v>
      </c>
      <c r="I60" s="297">
        <f t="shared" si="1"/>
        <v>3422</v>
      </c>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row>
    <row r="61" spans="2:54" ht="12.75">
      <c r="B61" s="82">
        <v>51</v>
      </c>
      <c r="C61" s="160" t="s">
        <v>35</v>
      </c>
      <c r="D61" s="166">
        <v>1</v>
      </c>
      <c r="E61" s="171" t="s">
        <v>4</v>
      </c>
      <c r="F61" s="233">
        <v>15030</v>
      </c>
      <c r="G61" s="231">
        <f t="shared" si="0"/>
        <v>15030</v>
      </c>
      <c r="H61" s="295">
        <v>16026</v>
      </c>
      <c r="I61" s="297">
        <f t="shared" si="1"/>
        <v>16026</v>
      </c>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row>
    <row r="62" spans="2:54" ht="12.75">
      <c r="B62" s="82">
        <v>52</v>
      </c>
      <c r="C62" s="160" t="s">
        <v>541</v>
      </c>
      <c r="D62" s="166">
        <v>1</v>
      </c>
      <c r="E62" s="171" t="s">
        <v>4</v>
      </c>
      <c r="F62" s="233">
        <v>9635</v>
      </c>
      <c r="G62" s="231">
        <f t="shared" si="0"/>
        <v>9635</v>
      </c>
      <c r="H62" s="295">
        <v>10275</v>
      </c>
      <c r="I62" s="297">
        <f t="shared" si="1"/>
        <v>10275</v>
      </c>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row>
    <row r="63" spans="2:54" ht="12.75">
      <c r="B63" s="82">
        <v>53</v>
      </c>
      <c r="C63" s="160" t="s">
        <v>36</v>
      </c>
      <c r="D63" s="166">
        <v>1</v>
      </c>
      <c r="E63" s="171" t="s">
        <v>4</v>
      </c>
      <c r="F63" s="233">
        <v>6712</v>
      </c>
      <c r="G63" s="231">
        <f t="shared" si="0"/>
        <v>6712</v>
      </c>
      <c r="H63" s="295">
        <v>5433</v>
      </c>
      <c r="I63" s="297">
        <f t="shared" si="1"/>
        <v>5433</v>
      </c>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row>
    <row r="64" spans="2:54" ht="12.75">
      <c r="B64" s="82">
        <v>54</v>
      </c>
      <c r="C64" s="160" t="s">
        <v>37</v>
      </c>
      <c r="D64" s="166">
        <v>1</v>
      </c>
      <c r="E64" s="171" t="s">
        <v>4</v>
      </c>
      <c r="F64" s="233">
        <v>4210</v>
      </c>
      <c r="G64" s="231">
        <f t="shared" si="0"/>
        <v>4210</v>
      </c>
      <c r="H64" s="295">
        <v>3412</v>
      </c>
      <c r="I64" s="297">
        <f t="shared" si="1"/>
        <v>3412</v>
      </c>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row>
    <row r="65" spans="2:54" ht="12.75">
      <c r="B65" s="82">
        <v>55</v>
      </c>
      <c r="C65" s="160" t="s">
        <v>38</v>
      </c>
      <c r="D65" s="166">
        <v>1</v>
      </c>
      <c r="E65" s="171" t="s">
        <v>4</v>
      </c>
      <c r="F65" s="233">
        <v>2303</v>
      </c>
      <c r="G65" s="231">
        <f t="shared" si="0"/>
        <v>2303</v>
      </c>
      <c r="H65" s="295">
        <v>2458</v>
      </c>
      <c r="I65" s="297">
        <f t="shared" si="1"/>
        <v>2458</v>
      </c>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row>
    <row r="66" spans="2:54" ht="12.75">
      <c r="B66" s="82">
        <v>56</v>
      </c>
      <c r="C66" s="160" t="s">
        <v>39</v>
      </c>
      <c r="D66" s="166">
        <v>1</v>
      </c>
      <c r="E66" s="171" t="s">
        <v>4</v>
      </c>
      <c r="F66" s="233">
        <v>27139</v>
      </c>
      <c r="G66" s="231">
        <f t="shared" si="0"/>
        <v>27139</v>
      </c>
      <c r="H66" s="295">
        <v>28931</v>
      </c>
      <c r="I66" s="297">
        <f t="shared" si="1"/>
        <v>28931</v>
      </c>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row>
    <row r="67" spans="2:54" ht="12.75">
      <c r="B67" s="82">
        <v>57</v>
      </c>
      <c r="C67" s="160" t="s">
        <v>542</v>
      </c>
      <c r="D67" s="166">
        <v>1</v>
      </c>
      <c r="E67" s="171" t="s">
        <v>4</v>
      </c>
      <c r="F67" s="233">
        <v>16606</v>
      </c>
      <c r="G67" s="231">
        <f t="shared" si="0"/>
        <v>16606</v>
      </c>
      <c r="H67" s="295">
        <v>17709</v>
      </c>
      <c r="I67" s="297">
        <f t="shared" si="1"/>
        <v>17709</v>
      </c>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row>
    <row r="68" spans="2:54" ht="12.75">
      <c r="B68" s="82">
        <v>58</v>
      </c>
      <c r="C68" s="160" t="s">
        <v>40</v>
      </c>
      <c r="D68" s="166">
        <v>1</v>
      </c>
      <c r="E68" s="171" t="s">
        <v>4</v>
      </c>
      <c r="F68" s="233">
        <v>10178</v>
      </c>
      <c r="G68" s="231">
        <f t="shared" si="0"/>
        <v>10178</v>
      </c>
      <c r="H68" s="295">
        <v>8242</v>
      </c>
      <c r="I68" s="297">
        <f t="shared" si="1"/>
        <v>8242</v>
      </c>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row>
    <row r="69" spans="2:54" ht="12.75">
      <c r="B69" s="82">
        <v>59</v>
      </c>
      <c r="C69" s="160" t="s">
        <v>41</v>
      </c>
      <c r="D69" s="166">
        <v>1</v>
      </c>
      <c r="E69" s="171" t="s">
        <v>4</v>
      </c>
      <c r="F69" s="233">
        <v>6833</v>
      </c>
      <c r="G69" s="231">
        <f t="shared" si="0"/>
        <v>6833</v>
      </c>
      <c r="H69" s="295">
        <v>5545</v>
      </c>
      <c r="I69" s="297">
        <f t="shared" si="1"/>
        <v>5545</v>
      </c>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row>
    <row r="70" spans="2:54" ht="12.75">
      <c r="B70" s="82">
        <v>60</v>
      </c>
      <c r="C70" s="160" t="s">
        <v>42</v>
      </c>
      <c r="D70" s="166">
        <v>1</v>
      </c>
      <c r="E70" s="171" t="s">
        <v>4</v>
      </c>
      <c r="F70" s="233">
        <v>3548</v>
      </c>
      <c r="G70" s="231">
        <f t="shared" si="0"/>
        <v>3548</v>
      </c>
      <c r="H70" s="295">
        <v>3783</v>
      </c>
      <c r="I70" s="297">
        <f t="shared" si="1"/>
        <v>3783</v>
      </c>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row>
    <row r="71" spans="2:54" ht="12.75">
      <c r="B71" s="82">
        <v>61</v>
      </c>
      <c r="C71" s="158" t="s">
        <v>43</v>
      </c>
      <c r="D71" s="166">
        <v>1</v>
      </c>
      <c r="E71" s="171" t="s">
        <v>6</v>
      </c>
      <c r="F71" s="233">
        <v>6673</v>
      </c>
      <c r="G71" s="231">
        <f t="shared" si="0"/>
        <v>6673</v>
      </c>
      <c r="H71" s="295">
        <v>11536</v>
      </c>
      <c r="I71" s="297">
        <f t="shared" si="1"/>
        <v>11536</v>
      </c>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row>
    <row r="72" spans="2:54" ht="25.5">
      <c r="B72" s="82">
        <v>62</v>
      </c>
      <c r="C72" s="158" t="s">
        <v>44</v>
      </c>
      <c r="D72" s="166">
        <v>1</v>
      </c>
      <c r="E72" s="171" t="s">
        <v>6</v>
      </c>
      <c r="F72" s="233">
        <v>7886</v>
      </c>
      <c r="G72" s="231">
        <f t="shared" si="0"/>
        <v>7886</v>
      </c>
      <c r="H72" s="295">
        <v>10712</v>
      </c>
      <c r="I72" s="297">
        <f t="shared" si="1"/>
        <v>10712</v>
      </c>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row>
    <row r="73" spans="2:54" ht="12.75">
      <c r="B73" s="82">
        <v>63</v>
      </c>
      <c r="C73" s="158" t="s">
        <v>543</v>
      </c>
      <c r="D73" s="166">
        <v>1</v>
      </c>
      <c r="E73" s="171" t="s">
        <v>6</v>
      </c>
      <c r="F73" s="233">
        <v>5524</v>
      </c>
      <c r="G73" s="231">
        <f t="shared" si="0"/>
        <v>5524</v>
      </c>
      <c r="H73" s="295">
        <v>7950</v>
      </c>
      <c r="I73" s="297">
        <f t="shared" si="1"/>
        <v>7950</v>
      </c>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row>
    <row r="74" spans="2:54" ht="25.5">
      <c r="B74" s="82">
        <v>64</v>
      </c>
      <c r="C74" s="158" t="s">
        <v>544</v>
      </c>
      <c r="D74" s="166">
        <v>1</v>
      </c>
      <c r="E74" s="171" t="s">
        <v>6</v>
      </c>
      <c r="F74" s="233">
        <v>5524</v>
      </c>
      <c r="G74" s="231">
        <f t="shared" si="0"/>
        <v>5524</v>
      </c>
      <c r="H74" s="295">
        <v>7382</v>
      </c>
      <c r="I74" s="297">
        <f t="shared" si="1"/>
        <v>7382</v>
      </c>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row>
    <row r="75" spans="2:54" ht="12.75">
      <c r="B75" s="82">
        <v>65</v>
      </c>
      <c r="C75" s="158" t="s">
        <v>45</v>
      </c>
      <c r="D75" s="166">
        <v>1</v>
      </c>
      <c r="E75" s="171" t="s">
        <v>6</v>
      </c>
      <c r="F75" s="233">
        <v>3537</v>
      </c>
      <c r="G75" s="231">
        <f t="shared" si="0"/>
        <v>3537</v>
      </c>
      <c r="H75" s="295">
        <v>4280</v>
      </c>
      <c r="I75" s="297">
        <f t="shared" si="1"/>
        <v>4280</v>
      </c>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row>
    <row r="76" spans="2:54" ht="25.5">
      <c r="B76" s="82">
        <v>66</v>
      </c>
      <c r="C76" s="158" t="s">
        <v>46</v>
      </c>
      <c r="D76" s="166">
        <v>1</v>
      </c>
      <c r="E76" s="171" t="s">
        <v>6</v>
      </c>
      <c r="F76" s="233">
        <v>3537</v>
      </c>
      <c r="G76" s="231">
        <f aca="true" t="shared" si="2" ref="G76:G117">F76*$D76</f>
        <v>3537</v>
      </c>
      <c r="H76" s="295">
        <v>3975</v>
      </c>
      <c r="I76" s="297">
        <f aca="true" t="shared" si="3" ref="I76:I117">H76*$D76</f>
        <v>3975</v>
      </c>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row>
    <row r="77" spans="2:54" ht="12.75">
      <c r="B77" s="82">
        <v>67</v>
      </c>
      <c r="C77" s="158" t="s">
        <v>47</v>
      </c>
      <c r="D77" s="166">
        <v>1</v>
      </c>
      <c r="E77" s="171" t="s">
        <v>6</v>
      </c>
      <c r="F77" s="233">
        <v>2597</v>
      </c>
      <c r="G77" s="231">
        <f t="shared" si="2"/>
        <v>2597</v>
      </c>
      <c r="H77" s="295">
        <v>3233</v>
      </c>
      <c r="I77" s="297">
        <f t="shared" si="3"/>
        <v>3233</v>
      </c>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row>
    <row r="78" spans="2:54" ht="25.5">
      <c r="B78" s="82">
        <v>68</v>
      </c>
      <c r="C78" s="158" t="s">
        <v>48</v>
      </c>
      <c r="D78" s="166">
        <v>1</v>
      </c>
      <c r="E78" s="171" t="s">
        <v>6</v>
      </c>
      <c r="F78" s="233">
        <v>2797</v>
      </c>
      <c r="G78" s="231">
        <f t="shared" si="2"/>
        <v>2797</v>
      </c>
      <c r="H78" s="295">
        <v>3002</v>
      </c>
      <c r="I78" s="297">
        <f t="shared" si="3"/>
        <v>3002</v>
      </c>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row>
    <row r="79" spans="2:54" ht="25.5">
      <c r="B79" s="82">
        <v>69</v>
      </c>
      <c r="C79" s="158" t="s">
        <v>49</v>
      </c>
      <c r="D79" s="166">
        <v>1</v>
      </c>
      <c r="E79" s="171" t="s">
        <v>6</v>
      </c>
      <c r="F79" s="233">
        <v>31143</v>
      </c>
      <c r="G79" s="231">
        <f t="shared" si="2"/>
        <v>31143</v>
      </c>
      <c r="H79" s="295">
        <v>28223</v>
      </c>
      <c r="I79" s="297">
        <f t="shared" si="3"/>
        <v>28223</v>
      </c>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row>
    <row r="80" spans="2:54" ht="25.5">
      <c r="B80" s="82">
        <v>70</v>
      </c>
      <c r="C80" s="158" t="s">
        <v>50</v>
      </c>
      <c r="D80" s="166">
        <v>1</v>
      </c>
      <c r="E80" s="171" t="s">
        <v>6</v>
      </c>
      <c r="F80" s="233">
        <v>22683</v>
      </c>
      <c r="G80" s="231">
        <f t="shared" si="2"/>
        <v>22683</v>
      </c>
      <c r="H80" s="295">
        <v>20618</v>
      </c>
      <c r="I80" s="297">
        <f t="shared" si="3"/>
        <v>20618</v>
      </c>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row>
    <row r="81" spans="2:9" ht="25.5">
      <c r="B81" s="82">
        <v>71</v>
      </c>
      <c r="C81" s="158" t="s">
        <v>51</v>
      </c>
      <c r="D81" s="166">
        <v>1</v>
      </c>
      <c r="E81" s="171" t="s">
        <v>6</v>
      </c>
      <c r="F81" s="233">
        <v>16993</v>
      </c>
      <c r="G81" s="231">
        <f t="shared" si="2"/>
        <v>16993</v>
      </c>
      <c r="H81" s="295">
        <v>12387</v>
      </c>
      <c r="I81" s="297">
        <f t="shared" si="3"/>
        <v>12387</v>
      </c>
    </row>
    <row r="82" spans="2:9" s="6" customFormat="1" ht="25.5">
      <c r="B82" s="82">
        <v>72</v>
      </c>
      <c r="C82" s="158" t="s">
        <v>52</v>
      </c>
      <c r="D82" s="166">
        <v>1</v>
      </c>
      <c r="E82" s="171" t="s">
        <v>6</v>
      </c>
      <c r="F82" s="233">
        <v>12209</v>
      </c>
      <c r="G82" s="231">
        <f t="shared" si="2"/>
        <v>12209</v>
      </c>
      <c r="H82" s="295">
        <v>9022</v>
      </c>
      <c r="I82" s="297">
        <f t="shared" si="3"/>
        <v>9022</v>
      </c>
    </row>
    <row r="83" spans="2:54" s="16" customFormat="1" ht="25.5">
      <c r="B83" s="82">
        <v>73</v>
      </c>
      <c r="C83" s="158" t="s">
        <v>192</v>
      </c>
      <c r="D83" s="166">
        <v>1</v>
      </c>
      <c r="E83" s="173" t="s">
        <v>6</v>
      </c>
      <c r="F83" s="233">
        <v>7043</v>
      </c>
      <c r="G83" s="231">
        <f t="shared" si="2"/>
        <v>7043</v>
      </c>
      <c r="H83" s="295">
        <v>6815</v>
      </c>
      <c r="I83" s="297">
        <f t="shared" si="3"/>
        <v>6815</v>
      </c>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row>
    <row r="84" spans="2:54" s="16" customFormat="1" ht="25.5">
      <c r="B84" s="82">
        <v>74</v>
      </c>
      <c r="C84" s="158" t="s">
        <v>201</v>
      </c>
      <c r="D84" s="166">
        <v>1</v>
      </c>
      <c r="E84" s="173" t="s">
        <v>4</v>
      </c>
      <c r="F84" s="233">
        <v>30506</v>
      </c>
      <c r="G84" s="231">
        <f t="shared" si="2"/>
        <v>30506</v>
      </c>
      <c r="H84" s="295">
        <v>18310</v>
      </c>
      <c r="I84" s="297">
        <f t="shared" si="3"/>
        <v>18310</v>
      </c>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row>
    <row r="85" spans="2:54" s="16" customFormat="1" ht="25.5">
      <c r="B85" s="82">
        <v>75</v>
      </c>
      <c r="C85" s="158" t="s">
        <v>200</v>
      </c>
      <c r="D85" s="166">
        <v>1</v>
      </c>
      <c r="E85" s="173" t="s">
        <v>4</v>
      </c>
      <c r="F85" s="233">
        <v>56470</v>
      </c>
      <c r="G85" s="231">
        <f t="shared" si="2"/>
        <v>56470</v>
      </c>
      <c r="H85" s="295">
        <v>25637</v>
      </c>
      <c r="I85" s="297">
        <f t="shared" si="3"/>
        <v>25637</v>
      </c>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row>
    <row r="86" spans="2:54" s="16" customFormat="1" ht="12.75">
      <c r="B86" s="82">
        <v>76</v>
      </c>
      <c r="C86" s="158" t="s">
        <v>53</v>
      </c>
      <c r="D86" s="166">
        <v>1</v>
      </c>
      <c r="E86" s="173" t="s">
        <v>4</v>
      </c>
      <c r="F86" s="233">
        <v>8333</v>
      </c>
      <c r="G86" s="231">
        <f t="shared" si="2"/>
        <v>8333</v>
      </c>
      <c r="H86" s="295">
        <v>6779</v>
      </c>
      <c r="I86" s="297">
        <f t="shared" si="3"/>
        <v>6779</v>
      </c>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row>
    <row r="87" spans="2:9" ht="12.75">
      <c r="B87" s="82">
        <v>77</v>
      </c>
      <c r="C87" s="158" t="s">
        <v>264</v>
      </c>
      <c r="D87" s="166">
        <v>1</v>
      </c>
      <c r="E87" s="171" t="s">
        <v>4</v>
      </c>
      <c r="F87" s="233">
        <v>14924</v>
      </c>
      <c r="G87" s="231">
        <f t="shared" si="2"/>
        <v>14924</v>
      </c>
      <c r="H87" s="295">
        <v>17889</v>
      </c>
      <c r="I87" s="297">
        <f t="shared" si="3"/>
        <v>17889</v>
      </c>
    </row>
    <row r="88" spans="2:9" ht="12.75">
      <c r="B88" s="82">
        <v>78</v>
      </c>
      <c r="C88" s="158" t="s">
        <v>265</v>
      </c>
      <c r="D88" s="166">
        <v>1</v>
      </c>
      <c r="E88" s="171" t="s">
        <v>4</v>
      </c>
      <c r="F88" s="233">
        <v>10720</v>
      </c>
      <c r="G88" s="231">
        <f t="shared" si="2"/>
        <v>10720</v>
      </c>
      <c r="H88" s="295">
        <v>13243</v>
      </c>
      <c r="I88" s="297">
        <f t="shared" si="3"/>
        <v>13243</v>
      </c>
    </row>
    <row r="89" spans="2:9" ht="12.75">
      <c r="B89" s="82">
        <v>79</v>
      </c>
      <c r="C89" s="158" t="s">
        <v>277</v>
      </c>
      <c r="D89" s="166">
        <v>1</v>
      </c>
      <c r="E89" s="171" t="s">
        <v>4</v>
      </c>
      <c r="F89" s="233">
        <v>176709</v>
      </c>
      <c r="G89" s="231">
        <f t="shared" si="2"/>
        <v>176709</v>
      </c>
      <c r="H89" s="295">
        <v>165000</v>
      </c>
      <c r="I89" s="297">
        <f t="shared" si="3"/>
        <v>165000</v>
      </c>
    </row>
    <row r="90" spans="2:9" ht="12.75">
      <c r="B90" s="82">
        <v>80</v>
      </c>
      <c r="C90" s="158" t="s">
        <v>278</v>
      </c>
      <c r="D90" s="166">
        <v>1</v>
      </c>
      <c r="E90" s="171" t="s">
        <v>4</v>
      </c>
      <c r="F90" s="233">
        <v>118833</v>
      </c>
      <c r="G90" s="231">
        <f t="shared" si="2"/>
        <v>118833</v>
      </c>
      <c r="H90" s="295">
        <v>95120</v>
      </c>
      <c r="I90" s="297">
        <f t="shared" si="3"/>
        <v>95120</v>
      </c>
    </row>
    <row r="91" spans="2:9" ht="12.75">
      <c r="B91" s="82">
        <v>81</v>
      </c>
      <c r="C91" s="158" t="s">
        <v>54</v>
      </c>
      <c r="D91" s="166">
        <v>1</v>
      </c>
      <c r="E91" s="171" t="s">
        <v>4</v>
      </c>
      <c r="F91" s="233">
        <v>35127</v>
      </c>
      <c r="G91" s="231">
        <f t="shared" si="2"/>
        <v>35127</v>
      </c>
      <c r="H91" s="295">
        <v>38468</v>
      </c>
      <c r="I91" s="297">
        <f t="shared" si="3"/>
        <v>38468</v>
      </c>
    </row>
    <row r="92" spans="2:9" ht="12.75">
      <c r="B92" s="82">
        <v>82</v>
      </c>
      <c r="C92" s="158" t="s">
        <v>55</v>
      </c>
      <c r="D92" s="166">
        <v>1</v>
      </c>
      <c r="E92" s="171" t="s">
        <v>4</v>
      </c>
      <c r="F92" s="233">
        <v>20823</v>
      </c>
      <c r="G92" s="231">
        <f t="shared" si="2"/>
        <v>20823</v>
      </c>
      <c r="H92" s="295">
        <v>21945</v>
      </c>
      <c r="I92" s="297">
        <f t="shared" si="3"/>
        <v>21945</v>
      </c>
    </row>
    <row r="93" spans="2:9" ht="12.75">
      <c r="B93" s="82">
        <v>83</v>
      </c>
      <c r="C93" s="158" t="s">
        <v>56</v>
      </c>
      <c r="D93" s="166">
        <v>1</v>
      </c>
      <c r="E93" s="171" t="s">
        <v>4</v>
      </c>
      <c r="F93" s="233">
        <v>10266</v>
      </c>
      <c r="G93" s="231">
        <f t="shared" si="2"/>
        <v>10266</v>
      </c>
      <c r="H93" s="295">
        <v>10827</v>
      </c>
      <c r="I93" s="297">
        <f t="shared" si="3"/>
        <v>10827</v>
      </c>
    </row>
    <row r="94" spans="2:9" ht="12.75">
      <c r="B94" s="82">
        <v>84</v>
      </c>
      <c r="C94" s="158" t="s">
        <v>57</v>
      </c>
      <c r="D94" s="166">
        <v>1</v>
      </c>
      <c r="E94" s="171" t="s">
        <v>4</v>
      </c>
      <c r="F94" s="233">
        <v>7011</v>
      </c>
      <c r="G94" s="231">
        <f t="shared" si="2"/>
        <v>7011</v>
      </c>
      <c r="H94" s="295">
        <v>7388</v>
      </c>
      <c r="I94" s="297">
        <f t="shared" si="3"/>
        <v>7388</v>
      </c>
    </row>
    <row r="95" spans="2:9" ht="12.75">
      <c r="B95" s="82">
        <v>85</v>
      </c>
      <c r="C95" s="158" t="s">
        <v>58</v>
      </c>
      <c r="D95" s="166">
        <v>1</v>
      </c>
      <c r="E95" s="171" t="s">
        <v>4</v>
      </c>
      <c r="F95" s="233">
        <v>39734</v>
      </c>
      <c r="G95" s="231">
        <f t="shared" si="2"/>
        <v>39734</v>
      </c>
      <c r="H95" s="295">
        <v>41874</v>
      </c>
      <c r="I95" s="297">
        <f t="shared" si="3"/>
        <v>41874</v>
      </c>
    </row>
    <row r="96" spans="2:9" ht="12.75">
      <c r="B96" s="82">
        <v>86</v>
      </c>
      <c r="C96" s="158" t="s">
        <v>59</v>
      </c>
      <c r="D96" s="166">
        <v>1</v>
      </c>
      <c r="E96" s="171" t="s">
        <v>4</v>
      </c>
      <c r="F96" s="233">
        <v>22215</v>
      </c>
      <c r="G96" s="231">
        <f t="shared" si="2"/>
        <v>22215</v>
      </c>
      <c r="H96" s="295">
        <v>24133</v>
      </c>
      <c r="I96" s="297">
        <f t="shared" si="3"/>
        <v>24133</v>
      </c>
    </row>
    <row r="97" spans="2:54" ht="12.75">
      <c r="B97" s="82">
        <v>87</v>
      </c>
      <c r="C97" s="158" t="s">
        <v>60</v>
      </c>
      <c r="D97" s="166">
        <v>1</v>
      </c>
      <c r="E97" s="171" t="s">
        <v>4</v>
      </c>
      <c r="F97" s="233">
        <v>10962</v>
      </c>
      <c r="G97" s="231">
        <f t="shared" si="2"/>
        <v>10962</v>
      </c>
      <c r="H97" s="295">
        <v>11558</v>
      </c>
      <c r="I97" s="297">
        <f t="shared" si="3"/>
        <v>11558</v>
      </c>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row>
    <row r="98" spans="2:54" ht="12.75">
      <c r="B98" s="82">
        <v>88</v>
      </c>
      <c r="C98" s="158" t="s">
        <v>61</v>
      </c>
      <c r="D98" s="166">
        <v>1</v>
      </c>
      <c r="E98" s="171" t="s">
        <v>4</v>
      </c>
      <c r="F98" s="233">
        <v>7846</v>
      </c>
      <c r="G98" s="231">
        <f t="shared" si="2"/>
        <v>7846</v>
      </c>
      <c r="H98" s="295">
        <v>8267</v>
      </c>
      <c r="I98" s="297">
        <f t="shared" si="3"/>
        <v>8267</v>
      </c>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row>
    <row r="99" spans="2:54" ht="12.75">
      <c r="B99" s="82">
        <v>89</v>
      </c>
      <c r="C99" s="158" t="s">
        <v>62</v>
      </c>
      <c r="D99" s="166">
        <v>1</v>
      </c>
      <c r="E99" s="171" t="s">
        <v>4</v>
      </c>
      <c r="F99" s="233">
        <v>1962</v>
      </c>
      <c r="G99" s="231">
        <f t="shared" si="2"/>
        <v>1962</v>
      </c>
      <c r="H99" s="295">
        <v>1845</v>
      </c>
      <c r="I99" s="297">
        <f t="shared" si="3"/>
        <v>1845</v>
      </c>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row>
    <row r="100" spans="2:54" ht="12.75">
      <c r="B100" s="82">
        <v>90</v>
      </c>
      <c r="C100" s="158" t="s">
        <v>63</v>
      </c>
      <c r="D100" s="166">
        <v>1</v>
      </c>
      <c r="E100" s="171" t="s">
        <v>4</v>
      </c>
      <c r="F100" s="233">
        <v>1027</v>
      </c>
      <c r="G100" s="231">
        <f t="shared" si="2"/>
        <v>1027</v>
      </c>
      <c r="H100" s="295">
        <v>821</v>
      </c>
      <c r="I100" s="297">
        <f t="shared" si="3"/>
        <v>821</v>
      </c>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row>
    <row r="101" spans="2:54" ht="12.75">
      <c r="B101" s="82">
        <v>91</v>
      </c>
      <c r="C101" s="158" t="s">
        <v>64</v>
      </c>
      <c r="D101" s="166">
        <v>1</v>
      </c>
      <c r="E101" s="171" t="s">
        <v>4</v>
      </c>
      <c r="F101" s="233">
        <v>402</v>
      </c>
      <c r="G101" s="231">
        <f t="shared" si="2"/>
        <v>402</v>
      </c>
      <c r="H101" s="295">
        <v>336</v>
      </c>
      <c r="I101" s="297">
        <f t="shared" si="3"/>
        <v>336</v>
      </c>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row>
    <row r="102" spans="2:9" s="15" customFormat="1" ht="12.75">
      <c r="B102" s="82">
        <v>92</v>
      </c>
      <c r="C102" s="160" t="s">
        <v>252</v>
      </c>
      <c r="D102" s="166">
        <v>1</v>
      </c>
      <c r="E102" s="173" t="s">
        <v>4</v>
      </c>
      <c r="F102" s="233">
        <v>6250</v>
      </c>
      <c r="G102" s="231">
        <f t="shared" si="2"/>
        <v>6250</v>
      </c>
      <c r="H102" s="295">
        <v>44014</v>
      </c>
      <c r="I102" s="297">
        <f t="shared" si="3"/>
        <v>44014</v>
      </c>
    </row>
    <row r="103" spans="2:9" s="15" customFormat="1" ht="12.75">
      <c r="B103" s="82">
        <v>93</v>
      </c>
      <c r="C103" s="158" t="s">
        <v>73</v>
      </c>
      <c r="D103" s="166">
        <v>1</v>
      </c>
      <c r="E103" s="173" t="s">
        <v>6</v>
      </c>
      <c r="F103" s="233">
        <v>2364</v>
      </c>
      <c r="G103" s="231">
        <f t="shared" si="2"/>
        <v>2364</v>
      </c>
      <c r="H103" s="295">
        <v>3299</v>
      </c>
      <c r="I103" s="297">
        <f t="shared" si="3"/>
        <v>3299</v>
      </c>
    </row>
    <row r="104" spans="2:9" s="6" customFormat="1" ht="12.75">
      <c r="B104" s="82">
        <v>94</v>
      </c>
      <c r="C104" s="163" t="s">
        <v>68</v>
      </c>
      <c r="D104" s="168">
        <v>1</v>
      </c>
      <c r="E104" s="177" t="s">
        <v>4</v>
      </c>
      <c r="F104" s="234">
        <v>1042</v>
      </c>
      <c r="G104" s="231">
        <f t="shared" si="2"/>
        <v>1042</v>
      </c>
      <c r="H104" s="295">
        <v>13500</v>
      </c>
      <c r="I104" s="297">
        <f t="shared" si="3"/>
        <v>13500</v>
      </c>
    </row>
    <row r="105" spans="2:9" s="15" customFormat="1" ht="12.75">
      <c r="B105" s="82">
        <v>95</v>
      </c>
      <c r="C105" s="158" t="s">
        <v>72</v>
      </c>
      <c r="D105" s="166">
        <v>1</v>
      </c>
      <c r="E105" s="173" t="s">
        <v>4</v>
      </c>
      <c r="F105" s="233">
        <v>442</v>
      </c>
      <c r="G105" s="231">
        <f t="shared" si="2"/>
        <v>442</v>
      </c>
      <c r="H105" s="295">
        <v>14244</v>
      </c>
      <c r="I105" s="297">
        <f t="shared" si="3"/>
        <v>14244</v>
      </c>
    </row>
    <row r="106" spans="2:9" s="6" customFormat="1" ht="12.75">
      <c r="B106" s="82">
        <v>96</v>
      </c>
      <c r="C106" s="158" t="s">
        <v>65</v>
      </c>
      <c r="D106" s="166">
        <v>1</v>
      </c>
      <c r="E106" s="171" t="s">
        <v>4</v>
      </c>
      <c r="F106" s="233">
        <v>21517</v>
      </c>
      <c r="G106" s="231">
        <f t="shared" si="2"/>
        <v>21517</v>
      </c>
      <c r="H106" s="295">
        <v>16945</v>
      </c>
      <c r="I106" s="297">
        <f t="shared" si="3"/>
        <v>16945</v>
      </c>
    </row>
    <row r="107" spans="2:9" s="6" customFormat="1" ht="12.75">
      <c r="B107" s="82">
        <v>97</v>
      </c>
      <c r="C107" s="162" t="s">
        <v>66</v>
      </c>
      <c r="D107" s="169">
        <v>1</v>
      </c>
      <c r="E107" s="175" t="s">
        <v>4</v>
      </c>
      <c r="F107" s="235">
        <v>4898</v>
      </c>
      <c r="G107" s="231">
        <f t="shared" si="2"/>
        <v>4898</v>
      </c>
      <c r="H107" s="295">
        <v>4118</v>
      </c>
      <c r="I107" s="297">
        <f t="shared" si="3"/>
        <v>4118</v>
      </c>
    </row>
    <row r="108" spans="2:9" s="6" customFormat="1" ht="12.75">
      <c r="B108" s="82">
        <v>98</v>
      </c>
      <c r="C108" s="158" t="s">
        <v>235</v>
      </c>
      <c r="D108" s="166">
        <v>1</v>
      </c>
      <c r="E108" s="171" t="s">
        <v>4</v>
      </c>
      <c r="F108" s="233">
        <v>50403</v>
      </c>
      <c r="G108" s="231">
        <f t="shared" si="2"/>
        <v>50403</v>
      </c>
      <c r="H108" s="295">
        <v>39825</v>
      </c>
      <c r="I108" s="297">
        <f t="shared" si="3"/>
        <v>39825</v>
      </c>
    </row>
    <row r="109" spans="2:9" s="6" customFormat="1" ht="12.75">
      <c r="B109" s="82">
        <v>99</v>
      </c>
      <c r="C109" s="158" t="s">
        <v>545</v>
      </c>
      <c r="D109" s="166">
        <v>1</v>
      </c>
      <c r="E109" s="171" t="s">
        <v>6</v>
      </c>
      <c r="F109" s="233">
        <v>2142</v>
      </c>
      <c r="G109" s="231">
        <f t="shared" si="2"/>
        <v>2142</v>
      </c>
      <c r="H109" s="295">
        <v>2015</v>
      </c>
      <c r="I109" s="297">
        <f t="shared" si="3"/>
        <v>2015</v>
      </c>
    </row>
    <row r="110" spans="2:9" s="6" customFormat="1" ht="12.75">
      <c r="B110" s="82">
        <v>100</v>
      </c>
      <c r="C110" s="158" t="s">
        <v>67</v>
      </c>
      <c r="D110" s="166">
        <v>1</v>
      </c>
      <c r="E110" s="171" t="s">
        <v>4</v>
      </c>
      <c r="F110" s="233">
        <v>278</v>
      </c>
      <c r="G110" s="231">
        <f t="shared" si="2"/>
        <v>278</v>
      </c>
      <c r="H110" s="295">
        <v>1581</v>
      </c>
      <c r="I110" s="297">
        <f t="shared" si="3"/>
        <v>1581</v>
      </c>
    </row>
    <row r="111" spans="2:9" s="6" customFormat="1" ht="12.75">
      <c r="B111" s="82">
        <v>101</v>
      </c>
      <c r="C111" s="158" t="s">
        <v>546</v>
      </c>
      <c r="D111" s="166">
        <v>1</v>
      </c>
      <c r="E111" s="171" t="s">
        <v>6</v>
      </c>
      <c r="F111" s="233">
        <v>8645</v>
      </c>
      <c r="G111" s="231">
        <f t="shared" si="2"/>
        <v>8645</v>
      </c>
      <c r="H111" s="295">
        <v>10313</v>
      </c>
      <c r="I111" s="297">
        <f t="shared" si="3"/>
        <v>10313</v>
      </c>
    </row>
    <row r="112" spans="2:9" s="15" customFormat="1" ht="12.75">
      <c r="B112" s="82">
        <v>102</v>
      </c>
      <c r="C112" s="158" t="s">
        <v>547</v>
      </c>
      <c r="D112" s="166">
        <v>1</v>
      </c>
      <c r="E112" s="171" t="s">
        <v>6</v>
      </c>
      <c r="F112" s="233">
        <v>5607</v>
      </c>
      <c r="G112" s="231">
        <f t="shared" si="2"/>
        <v>5607</v>
      </c>
      <c r="H112" s="295">
        <v>6683</v>
      </c>
      <c r="I112" s="297">
        <f t="shared" si="3"/>
        <v>6683</v>
      </c>
    </row>
    <row r="113" spans="2:9" s="15" customFormat="1" ht="25.5">
      <c r="B113" s="82">
        <v>103</v>
      </c>
      <c r="C113" s="158" t="s">
        <v>548</v>
      </c>
      <c r="D113" s="166">
        <v>1</v>
      </c>
      <c r="E113" s="171" t="s">
        <v>4</v>
      </c>
      <c r="F113" s="233">
        <v>244060</v>
      </c>
      <c r="G113" s="231">
        <f t="shared" si="2"/>
        <v>244060</v>
      </c>
      <c r="H113" s="295">
        <v>312500</v>
      </c>
      <c r="I113" s="297">
        <f t="shared" si="3"/>
        <v>312500</v>
      </c>
    </row>
    <row r="114" spans="2:9" s="15" customFormat="1" ht="12.75">
      <c r="B114" s="82">
        <v>104</v>
      </c>
      <c r="C114" s="158" t="s">
        <v>29</v>
      </c>
      <c r="D114" s="166">
        <v>1</v>
      </c>
      <c r="E114" s="171" t="s">
        <v>4</v>
      </c>
      <c r="F114" s="233">
        <v>831250</v>
      </c>
      <c r="G114" s="231">
        <f t="shared" si="2"/>
        <v>831250</v>
      </c>
      <c r="H114" s="295">
        <v>600000</v>
      </c>
      <c r="I114" s="297">
        <f t="shared" si="3"/>
        <v>600000</v>
      </c>
    </row>
    <row r="115" spans="2:9" s="15" customFormat="1" ht="12.75">
      <c r="B115" s="82">
        <v>105</v>
      </c>
      <c r="C115" s="158" t="s">
        <v>30</v>
      </c>
      <c r="D115" s="166">
        <v>1</v>
      </c>
      <c r="E115" s="171" t="s">
        <v>4</v>
      </c>
      <c r="F115" s="233">
        <v>514583</v>
      </c>
      <c r="G115" s="231">
        <f t="shared" si="2"/>
        <v>514583</v>
      </c>
      <c r="H115" s="295">
        <v>375000</v>
      </c>
      <c r="I115" s="297">
        <f t="shared" si="3"/>
        <v>375000</v>
      </c>
    </row>
    <row r="116" spans="2:54" s="14" customFormat="1" ht="25.5">
      <c r="B116" s="82">
        <v>106</v>
      </c>
      <c r="C116" s="158" t="s">
        <v>169</v>
      </c>
      <c r="D116" s="166">
        <v>1</v>
      </c>
      <c r="E116" s="171" t="s">
        <v>4</v>
      </c>
      <c r="F116" s="233">
        <v>250000</v>
      </c>
      <c r="G116" s="231">
        <f t="shared" si="2"/>
        <v>250000</v>
      </c>
      <c r="H116" s="295">
        <v>357188</v>
      </c>
      <c r="I116" s="297">
        <f t="shared" si="3"/>
        <v>357188</v>
      </c>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row>
    <row r="117" spans="2:54" s="14" customFormat="1" ht="51.75" thickBot="1">
      <c r="B117" s="82">
        <v>107</v>
      </c>
      <c r="C117" s="158" t="s">
        <v>549</v>
      </c>
      <c r="D117" s="166">
        <v>1</v>
      </c>
      <c r="E117" s="171" t="s">
        <v>6</v>
      </c>
      <c r="F117" s="236">
        <v>12500</v>
      </c>
      <c r="G117" s="237">
        <f t="shared" si="2"/>
        <v>12500</v>
      </c>
      <c r="H117" s="298">
        <v>22865</v>
      </c>
      <c r="I117" s="299">
        <f t="shared" si="3"/>
        <v>22865</v>
      </c>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row>
    <row r="118" spans="2:54" s="8" customFormat="1" ht="12" customHeight="1">
      <c r="B118" s="494" t="s">
        <v>75</v>
      </c>
      <c r="C118" s="495"/>
      <c r="D118" s="495"/>
      <c r="E118" s="495"/>
      <c r="F118" s="495"/>
      <c r="G118" s="238">
        <f>SUM(G11:G117)</f>
        <v>19795873</v>
      </c>
      <c r="H118" s="9"/>
      <c r="I118" s="300">
        <f>SUM(I11:I117)</f>
        <v>16925470</v>
      </c>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row>
    <row r="119" spans="2:54" s="8" customFormat="1" ht="12" customHeight="1">
      <c r="B119" s="482" t="s">
        <v>76</v>
      </c>
      <c r="C119" s="483"/>
      <c r="D119" s="483"/>
      <c r="E119" s="483"/>
      <c r="F119" s="483"/>
      <c r="G119" s="239">
        <f>ROUND(G118*0.19,0)</f>
        <v>3761216</v>
      </c>
      <c r="H119" s="9"/>
      <c r="I119" s="301">
        <f>ROUND(I118*0.19,0)</f>
        <v>3215839</v>
      </c>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row>
    <row r="120" spans="2:54" s="8" customFormat="1" ht="12" customHeight="1" thickBot="1">
      <c r="B120" s="482" t="s">
        <v>77</v>
      </c>
      <c r="C120" s="483"/>
      <c r="D120" s="483"/>
      <c r="E120" s="483"/>
      <c r="F120" s="483"/>
      <c r="G120" s="240">
        <f>G118+G119</f>
        <v>23557089</v>
      </c>
      <c r="H120" s="9"/>
      <c r="I120" s="302">
        <f>I118+I119</f>
        <v>20141309</v>
      </c>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row>
    <row r="121" spans="2:54" s="14" customFormat="1" ht="12.75">
      <c r="B121" s="7"/>
      <c r="C121" s="19"/>
      <c r="D121" s="20"/>
      <c r="E121" s="7"/>
      <c r="F121" s="70"/>
      <c r="G121" s="70"/>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row>
    <row r="122" spans="2:54" s="14" customFormat="1" ht="12.75">
      <c r="B122" s="7"/>
      <c r="C122" s="19"/>
      <c r="D122" s="20"/>
      <c r="E122" s="7"/>
      <c r="F122" s="70"/>
      <c r="G122" s="70"/>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row>
    <row r="123" spans="2:54" s="14" customFormat="1" ht="12.75">
      <c r="B123" s="21"/>
      <c r="C123" s="35"/>
      <c r="D123" s="23"/>
      <c r="E123" s="21"/>
      <c r="F123" s="70"/>
      <c r="G123" s="70"/>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row>
    <row r="124" spans="2:54" s="14" customFormat="1" ht="12.75">
      <c r="B124" s="473"/>
      <c r="C124" s="473"/>
      <c r="D124" s="21"/>
      <c r="E124" s="21"/>
      <c r="F124" s="70"/>
      <c r="G124" s="70"/>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15"/>
      <c r="BB124" s="15"/>
    </row>
    <row r="125" spans="3:54" s="14" customFormat="1" ht="12.75">
      <c r="C125" s="19"/>
      <c r="D125" s="20"/>
      <c r="E125" s="7"/>
      <c r="F125" s="70"/>
      <c r="G125" s="70"/>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row>
    <row r="126" spans="3:54" s="14" customFormat="1" ht="15.75">
      <c r="C126" s="45"/>
      <c r="D126" s="20"/>
      <c r="E126" s="7"/>
      <c r="F126" s="61"/>
      <c r="G126" s="61"/>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row>
    <row r="127" ht="15.75">
      <c r="C127" s="46"/>
    </row>
    <row r="128" spans="6:7" ht="12.75">
      <c r="F128" s="73"/>
      <c r="G128" s="73"/>
    </row>
    <row r="133" spans="3:54" ht="12.75">
      <c r="C133" s="40"/>
      <c r="D133" s="4"/>
      <c r="F133" s="73"/>
      <c r="G133" s="73"/>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row>
    <row r="134" spans="3:54" ht="12.75">
      <c r="C134" s="40"/>
      <c r="D134" s="4"/>
      <c r="F134" s="74"/>
      <c r="G134" s="74"/>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row>
    <row r="135" spans="3:54" ht="12.75">
      <c r="C135" s="40"/>
      <c r="D135" s="4"/>
      <c r="F135" s="74"/>
      <c r="G135" s="74"/>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row>
    <row r="136" spans="3:54" ht="12.75">
      <c r="C136" s="40"/>
      <c r="D136" s="4"/>
      <c r="F136" s="74"/>
      <c r="G136" s="74"/>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row>
    <row r="137" spans="3:54" ht="12.75">
      <c r="C137" s="40"/>
      <c r="D137" s="4"/>
      <c r="F137" s="74"/>
      <c r="G137" s="74"/>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row>
    <row r="138" spans="3:54" ht="12.75">
      <c r="C138" s="40"/>
      <c r="D138" s="4"/>
      <c r="F138" s="74"/>
      <c r="G138" s="74"/>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row>
    <row r="139" spans="3:54" ht="12.75">
      <c r="C139" s="40"/>
      <c r="D139" s="4"/>
      <c r="F139" s="71"/>
      <c r="G139" s="7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row>
  </sheetData>
  <sheetProtection/>
  <mergeCells count="19">
    <mergeCell ref="B119:F119"/>
    <mergeCell ref="B5:I5"/>
    <mergeCell ref="B3:I4"/>
    <mergeCell ref="B6:I6"/>
    <mergeCell ref="H8:I8"/>
    <mergeCell ref="H9:H10"/>
    <mergeCell ref="B118:F118"/>
    <mergeCell ref="F8:G8"/>
    <mergeCell ref="G9:G10"/>
    <mergeCell ref="B1:I1"/>
    <mergeCell ref="B124:C124"/>
    <mergeCell ref="D9:D10"/>
    <mergeCell ref="E9:E10"/>
    <mergeCell ref="C9:C10"/>
    <mergeCell ref="B9:B10"/>
    <mergeCell ref="B120:F120"/>
    <mergeCell ref="F9:F10"/>
    <mergeCell ref="I9:I10"/>
    <mergeCell ref="B2:I2"/>
  </mergeCells>
  <printOptions horizontalCentered="1"/>
  <pageMargins left="0.25" right="0.25" top="0.75" bottom="0.75" header="0.3" footer="0.3"/>
  <pageSetup fitToHeight="0" fitToWidth="1" horizontalDpi="600" verticalDpi="600" orientation="landscape" paperSize="9" scale="85" r:id="rId1"/>
  <headerFooter alignWithMargins="0">
    <oddFooter>&amp;CPágina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diego.londono</dc:creator>
  <cp:keywords/>
  <dc:description/>
  <cp:lastModifiedBy>Diego</cp:lastModifiedBy>
  <cp:lastPrinted>2020-04-07T23:01:04Z</cp:lastPrinted>
  <dcterms:created xsi:type="dcterms:W3CDTF">2009-11-20T22:57:56Z</dcterms:created>
  <dcterms:modified xsi:type="dcterms:W3CDTF">2020-04-16T14:45:49Z</dcterms:modified>
  <cp:category/>
  <cp:version/>
  <cp:contentType/>
  <cp:contentStatus/>
</cp:coreProperties>
</file>